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1240" windowHeight="6645" activeTab="1"/>
  </bookViews>
  <sheets>
    <sheet name="Pokyny pro vyplnění" sheetId="11" r:id="rId1"/>
    <sheet name="Stavba" sheetId="1" r:id="rId2"/>
    <sheet name="VzorPolozky" sheetId="10" state="hidden" r:id="rId3"/>
    <sheet name="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Pol!$1:$7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Pol!$A$1:$Y$208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I9" i="12"/>
  <c r="K9" i="12"/>
  <c r="O9" i="12"/>
  <c r="Q9" i="12"/>
  <c r="V9" i="12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21" i="12"/>
  <c r="M21" i="12" s="1"/>
  <c r="I21" i="12"/>
  <c r="K21" i="12"/>
  <c r="O21" i="12"/>
  <c r="Q21" i="12"/>
  <c r="V21" i="12"/>
  <c r="G23" i="12"/>
  <c r="M23" i="12" s="1"/>
  <c r="I23" i="12"/>
  <c r="I22" i="12" s="1"/>
  <c r="K23" i="12"/>
  <c r="K22" i="12" s="1"/>
  <c r="O23" i="12"/>
  <c r="O22" i="12" s="1"/>
  <c r="Q23" i="12"/>
  <c r="Q22" i="12" s="1"/>
  <c r="V23" i="12"/>
  <c r="G25" i="12"/>
  <c r="M25" i="12" s="1"/>
  <c r="I25" i="12"/>
  <c r="K25" i="12"/>
  <c r="O25" i="12"/>
  <c r="Q25" i="12"/>
  <c r="V25" i="12"/>
  <c r="G37" i="12"/>
  <c r="I37" i="12"/>
  <c r="K37" i="12"/>
  <c r="O37" i="12"/>
  <c r="O36" i="12" s="1"/>
  <c r="Q37" i="12"/>
  <c r="Q36" i="12" s="1"/>
  <c r="V37" i="12"/>
  <c r="G40" i="12"/>
  <c r="M40" i="12" s="1"/>
  <c r="I40" i="12"/>
  <c r="K40" i="12"/>
  <c r="O40" i="12"/>
  <c r="Q40" i="12"/>
  <c r="V40" i="12"/>
  <c r="V36" i="12" s="1"/>
  <c r="Q42" i="12"/>
  <c r="V42" i="12"/>
  <c r="G43" i="12"/>
  <c r="M43" i="12" s="1"/>
  <c r="M42" i="12" s="1"/>
  <c r="I43" i="12"/>
  <c r="I42" i="12" s="1"/>
  <c r="K43" i="12"/>
  <c r="K42" i="12" s="1"/>
  <c r="O43" i="12"/>
  <c r="O42" i="12" s="1"/>
  <c r="Q43" i="12"/>
  <c r="V43" i="12"/>
  <c r="G47" i="12"/>
  <c r="M47" i="12" s="1"/>
  <c r="I47" i="12"/>
  <c r="K47" i="12"/>
  <c r="O47" i="12"/>
  <c r="O46" i="12" s="1"/>
  <c r="Q47" i="12"/>
  <c r="V47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V65" i="12" s="1"/>
  <c r="G68" i="12"/>
  <c r="M68" i="12" s="1"/>
  <c r="I68" i="12"/>
  <c r="K68" i="12"/>
  <c r="O68" i="12"/>
  <c r="O65" i="12" s="1"/>
  <c r="Q68" i="12"/>
  <c r="Q65" i="12" s="1"/>
  <c r="V68" i="12"/>
  <c r="K70" i="12"/>
  <c r="V70" i="12"/>
  <c r="G71" i="12"/>
  <c r="G70" i="12" s="1"/>
  <c r="I56" i="1" s="1"/>
  <c r="I71" i="12"/>
  <c r="I70" i="12" s="1"/>
  <c r="K71" i="12"/>
  <c r="O71" i="12"/>
  <c r="O70" i="12" s="1"/>
  <c r="Q71" i="12"/>
  <c r="Q70" i="12" s="1"/>
  <c r="V71" i="12"/>
  <c r="O72" i="12"/>
  <c r="G73" i="12"/>
  <c r="M73" i="12" s="1"/>
  <c r="M72" i="12" s="1"/>
  <c r="I73" i="12"/>
  <c r="I72" i="12" s="1"/>
  <c r="K73" i="12"/>
  <c r="K72" i="12" s="1"/>
  <c r="O73" i="12"/>
  <c r="Q73" i="12"/>
  <c r="Q72" i="12" s="1"/>
  <c r="V73" i="12"/>
  <c r="V72" i="12" s="1"/>
  <c r="G76" i="12"/>
  <c r="I76" i="12"/>
  <c r="I75" i="12" s="1"/>
  <c r="K76" i="12"/>
  <c r="O76" i="12"/>
  <c r="Q76" i="12"/>
  <c r="Q75" i="12" s="1"/>
  <c r="V76" i="12"/>
  <c r="V75" i="12" s="1"/>
  <c r="G78" i="12"/>
  <c r="M78" i="12" s="1"/>
  <c r="I78" i="12"/>
  <c r="K78" i="12"/>
  <c r="O78" i="12"/>
  <c r="O75" i="12" s="1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4" i="12"/>
  <c r="M94" i="12" s="1"/>
  <c r="I94" i="12"/>
  <c r="K94" i="12"/>
  <c r="O94" i="12"/>
  <c r="Q94" i="12"/>
  <c r="V94" i="12"/>
  <c r="G95" i="12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4" i="12"/>
  <c r="M104" i="12" s="1"/>
  <c r="I104" i="12"/>
  <c r="K104" i="12"/>
  <c r="O104" i="12"/>
  <c r="Q104" i="12"/>
  <c r="V104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Q117" i="12"/>
  <c r="V117" i="12"/>
  <c r="G118" i="12"/>
  <c r="M118" i="12" s="1"/>
  <c r="M117" i="12" s="1"/>
  <c r="I118" i="12"/>
  <c r="I117" i="12" s="1"/>
  <c r="K118" i="12"/>
  <c r="K117" i="12" s="1"/>
  <c r="O118" i="12"/>
  <c r="O117" i="12" s="1"/>
  <c r="Q118" i="12"/>
  <c r="V118" i="12"/>
  <c r="V119" i="12"/>
  <c r="G120" i="12"/>
  <c r="I120" i="12"/>
  <c r="K120" i="12"/>
  <c r="K119" i="12" s="1"/>
  <c r="M120" i="12"/>
  <c r="O120" i="12"/>
  <c r="Q120" i="12"/>
  <c r="Q119" i="12" s="1"/>
  <c r="V120" i="12"/>
  <c r="G125" i="12"/>
  <c r="I125" i="12"/>
  <c r="K125" i="12"/>
  <c r="O125" i="12"/>
  <c r="Q125" i="12"/>
  <c r="V125" i="12"/>
  <c r="G129" i="12"/>
  <c r="I62" i="1" s="1"/>
  <c r="I129" i="12"/>
  <c r="O129" i="12"/>
  <c r="Q129" i="12"/>
  <c r="V129" i="12"/>
  <c r="G130" i="12"/>
  <c r="I130" i="12"/>
  <c r="K130" i="12"/>
  <c r="K129" i="12" s="1"/>
  <c r="M130" i="12"/>
  <c r="M129" i="12" s="1"/>
  <c r="O130" i="12"/>
  <c r="Q130" i="12"/>
  <c r="V130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V139" i="12"/>
  <c r="G141" i="12"/>
  <c r="I141" i="12"/>
  <c r="K141" i="12"/>
  <c r="M141" i="12"/>
  <c r="O141" i="12"/>
  <c r="Q141" i="12"/>
  <c r="V141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G152" i="12"/>
  <c r="M152" i="12" s="1"/>
  <c r="I152" i="12"/>
  <c r="K152" i="12"/>
  <c r="O152" i="12"/>
  <c r="Q152" i="12"/>
  <c r="V152" i="12"/>
  <c r="G154" i="12"/>
  <c r="M154" i="12" s="1"/>
  <c r="I154" i="12"/>
  <c r="K154" i="12"/>
  <c r="O154" i="12"/>
  <c r="Q154" i="12"/>
  <c r="V154" i="12"/>
  <c r="G155" i="12"/>
  <c r="I64" i="1" s="1"/>
  <c r="O155" i="12"/>
  <c r="G156" i="12"/>
  <c r="I156" i="12"/>
  <c r="I155" i="12" s="1"/>
  <c r="K156" i="12"/>
  <c r="K155" i="12" s="1"/>
  <c r="M156" i="12"/>
  <c r="M155" i="12" s="1"/>
  <c r="O156" i="12"/>
  <c r="Q156" i="12"/>
  <c r="Q155" i="12" s="1"/>
  <c r="V156" i="12"/>
  <c r="V155" i="12" s="1"/>
  <c r="G161" i="12"/>
  <c r="M161" i="12" s="1"/>
  <c r="I161" i="12"/>
  <c r="K161" i="12"/>
  <c r="O161" i="12"/>
  <c r="Q161" i="12"/>
  <c r="V161" i="12"/>
  <c r="G162" i="12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Q160" i="12" s="1"/>
  <c r="V165" i="12"/>
  <c r="G167" i="12"/>
  <c r="M167" i="12" s="1"/>
  <c r="I167" i="12"/>
  <c r="K167" i="12"/>
  <c r="O167" i="12"/>
  <c r="Q167" i="12"/>
  <c r="V167" i="12"/>
  <c r="O168" i="12"/>
  <c r="G169" i="12"/>
  <c r="G168" i="12" s="1"/>
  <c r="I66" i="1" s="1"/>
  <c r="I18" i="1" s="1"/>
  <c r="I169" i="12"/>
  <c r="I168" i="12" s="1"/>
  <c r="K169" i="12"/>
  <c r="K168" i="12" s="1"/>
  <c r="O169" i="12"/>
  <c r="Q169" i="12"/>
  <c r="Q168" i="12" s="1"/>
  <c r="V169" i="12"/>
  <c r="V168" i="12" s="1"/>
  <c r="G171" i="12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7" i="12"/>
  <c r="G186" i="12" s="1"/>
  <c r="I68" i="1" s="1"/>
  <c r="I19" i="1" s="1"/>
  <c r="I187" i="12"/>
  <c r="K187" i="12"/>
  <c r="O187" i="12"/>
  <c r="O186" i="12" s="1"/>
  <c r="Q187" i="12"/>
  <c r="Q186" i="12" s="1"/>
  <c r="V187" i="12"/>
  <c r="G188" i="12"/>
  <c r="M188" i="12" s="1"/>
  <c r="I188" i="12"/>
  <c r="I186" i="12" s="1"/>
  <c r="K188" i="12"/>
  <c r="O188" i="12"/>
  <c r="Q188" i="12"/>
  <c r="V188" i="12"/>
  <c r="Q189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O189" i="12" s="1"/>
  <c r="Q196" i="12"/>
  <c r="V196" i="12"/>
  <c r="AE198" i="12"/>
  <c r="F40" i="1" s="1"/>
  <c r="H42" i="1"/>
  <c r="V170" i="12" l="1"/>
  <c r="V160" i="12"/>
  <c r="G119" i="12"/>
  <c r="I61" i="1" s="1"/>
  <c r="M125" i="12"/>
  <c r="M119" i="12" s="1"/>
  <c r="V80" i="12"/>
  <c r="M22" i="12"/>
  <c r="K58" i="12"/>
  <c r="G42" i="12"/>
  <c r="I52" i="1" s="1"/>
  <c r="O8" i="12"/>
  <c r="O80" i="12"/>
  <c r="I58" i="12"/>
  <c r="I46" i="12"/>
  <c r="G22" i="12"/>
  <c r="I50" i="1" s="1"/>
  <c r="G8" i="12"/>
  <c r="V189" i="12"/>
  <c r="I189" i="12"/>
  <c r="K186" i="12"/>
  <c r="O170" i="12"/>
  <c r="O160" i="12"/>
  <c r="V132" i="12"/>
  <c r="Q132" i="12"/>
  <c r="O132" i="12"/>
  <c r="G72" i="12"/>
  <c r="I57" i="1" s="1"/>
  <c r="M71" i="12"/>
  <c r="M70" i="12" s="1"/>
  <c r="M65" i="12"/>
  <c r="Q58" i="12"/>
  <c r="M58" i="12"/>
  <c r="V46" i="12"/>
  <c r="V8" i="12"/>
  <c r="V186" i="12"/>
  <c r="Q170" i="12"/>
  <c r="M169" i="12"/>
  <c r="M168" i="12" s="1"/>
  <c r="I119" i="12"/>
  <c r="O119" i="12"/>
  <c r="G117" i="12"/>
  <c r="I60" i="1" s="1"/>
  <c r="Q80" i="12"/>
  <c r="K75" i="12"/>
  <c r="V58" i="12"/>
  <c r="O58" i="12"/>
  <c r="Q46" i="12"/>
  <c r="I36" i="12"/>
  <c r="V22" i="12"/>
  <c r="Q8" i="12"/>
  <c r="I8" i="12"/>
  <c r="K80" i="12"/>
  <c r="K46" i="12"/>
  <c r="K189" i="12"/>
  <c r="K170" i="12"/>
  <c r="K36" i="12"/>
  <c r="K132" i="12"/>
  <c r="K160" i="12"/>
  <c r="K8" i="12"/>
  <c r="K65" i="12"/>
  <c r="I160" i="12"/>
  <c r="I170" i="12"/>
  <c r="I132" i="12"/>
  <c r="I80" i="12"/>
  <c r="I65" i="12"/>
  <c r="M187" i="12"/>
  <c r="M186" i="12" s="1"/>
  <c r="G170" i="12"/>
  <c r="I67" i="1" s="1"/>
  <c r="G189" i="12"/>
  <c r="I69" i="1" s="1"/>
  <c r="I20" i="1" s="1"/>
  <c r="G160" i="12"/>
  <c r="I65" i="1" s="1"/>
  <c r="M132" i="12"/>
  <c r="G132" i="12"/>
  <c r="I63" i="1" s="1"/>
  <c r="G80" i="12"/>
  <c r="I59" i="1" s="1"/>
  <c r="G65" i="12"/>
  <c r="I55" i="1" s="1"/>
  <c r="G58" i="12"/>
  <c r="I54" i="1" s="1"/>
  <c r="G36" i="12"/>
  <c r="I51" i="1" s="1"/>
  <c r="G75" i="12"/>
  <c r="I58" i="1" s="1"/>
  <c r="F41" i="1"/>
  <c r="I49" i="1"/>
  <c r="F39" i="1"/>
  <c r="M46" i="12"/>
  <c r="AF198" i="12"/>
  <c r="G46" i="12"/>
  <c r="I53" i="1" s="1"/>
  <c r="M192" i="12"/>
  <c r="M189" i="12" s="1"/>
  <c r="M171" i="12"/>
  <c r="M170" i="12" s="1"/>
  <c r="M162" i="12"/>
  <c r="M160" i="12" s="1"/>
  <c r="M95" i="12"/>
  <c r="M80" i="12" s="1"/>
  <c r="M76" i="12"/>
  <c r="M75" i="12" s="1"/>
  <c r="M37" i="12"/>
  <c r="M36" i="12" s="1"/>
  <c r="M9" i="12"/>
  <c r="M8" i="12" s="1"/>
  <c r="J28" i="1"/>
  <c r="J26" i="1"/>
  <c r="G38" i="1"/>
  <c r="F38" i="1"/>
  <c r="J23" i="1"/>
  <c r="J24" i="1"/>
  <c r="J25" i="1"/>
  <c r="J27" i="1"/>
  <c r="E24" i="1"/>
  <c r="E26" i="1"/>
  <c r="I17" i="1" l="1"/>
  <c r="G198" i="12"/>
  <c r="G39" i="1"/>
  <c r="G42" i="1" s="1"/>
  <c r="G25" i="1" s="1"/>
  <c r="G41" i="1"/>
  <c r="I41" i="1" s="1"/>
  <c r="G40" i="1"/>
  <c r="I40" i="1" s="1"/>
  <c r="F42" i="1"/>
  <c r="G23" i="1" s="1"/>
  <c r="I16" i="1"/>
  <c r="I21" i="1" s="1"/>
  <c r="I70" i="1"/>
  <c r="I39" i="1" l="1"/>
  <c r="I42" i="1" s="1"/>
  <c r="J39" i="1" s="1"/>
  <c r="J42" i="1" s="1"/>
  <c r="A27" i="1"/>
  <c r="A28" i="1" s="1"/>
  <c r="G28" i="1" s="1"/>
  <c r="G27" i="1" s="1"/>
  <c r="G29" i="1" s="1"/>
  <c r="J69" i="1"/>
  <c r="J53" i="1"/>
  <c r="J59" i="1"/>
  <c r="J49" i="1"/>
  <c r="J67" i="1"/>
  <c r="J57" i="1"/>
  <c r="J55" i="1"/>
  <c r="J61" i="1"/>
  <c r="J54" i="1"/>
  <c r="J51" i="1"/>
  <c r="J58" i="1"/>
  <c r="J63" i="1"/>
  <c r="J56" i="1"/>
  <c r="J62" i="1"/>
  <c r="J52" i="1"/>
  <c r="J64" i="1"/>
  <c r="J50" i="1"/>
  <c r="J60" i="1"/>
  <c r="J65" i="1"/>
  <c r="J66" i="1"/>
  <c r="J68" i="1"/>
  <c r="J41" i="1" l="1"/>
  <c r="J40" i="1"/>
  <c r="J70" i="1"/>
</calcChain>
</file>

<file path=xl/comments1.xml><?xml version="1.0" encoding="utf-8"?>
<comments xmlns="http://schemas.openxmlformats.org/spreadsheetml/2006/main">
  <authors>
    <author>Autor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<sst xmlns="http://schemas.openxmlformats.org/spreadsheetml/2006/main" count="1087" uniqueCount="401">
  <si>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</si>
  <si>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</si>
  <si>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</si>
  <si>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</si>
  <si>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</si>
  <si>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</si>
  <si>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</si>
  <si>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</si>
  <si>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</si>
  <si>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</si>
  <si>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</si>
  <si>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</si>
  <si>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</si>
  <si>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</si>
  <si>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</si>
  <si>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</si>
  <si>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</si>
  <si>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</si>
  <si>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</si>
  <si>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</si>
  <si>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</si>
  <si>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</si>
  <si>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</si>
  <si>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</si>
  <si>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</si>
  <si>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</si>
  <si>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</si>
  <si>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</si>
  <si>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</si>
  <si>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</si>
  <si>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</si>
  <si>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</si>
  <si>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</si>
  <si>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</si>
  <si>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</si>
  <si>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</si>
  <si>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</si>
  <si>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</si>
  <si>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</si>
  <si>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</si>
  <si>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</si>
  <si>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</si>
  <si>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Rozpočet</t>
  </si>
  <si>
    <t>Rekonstrukce kremační linky krematoria v Ústí nad Labem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</si>
  <si>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</si>
  <si>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</si>
  <si>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</si>
  <si>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</si>
  <si>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</si>
  <si>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</si>
  <si>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</si>
  <si>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</si>
  <si>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</si>
  <si>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</si>
  <si>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</si>
  <si>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3</t>
  </si>
  <si>
    <t>Svislé a kompletní konstrukce</t>
  </si>
  <si>
    <t>38</t>
  </si>
  <si>
    <t>Kompletní konstrukce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</si>
  <si>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</si>
  <si>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</si>
  <si>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</si>
  <si>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</si>
  <si>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</si>
  <si>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</si>
  <si>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</si>
  <si>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</si>
  <si>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900</t>
  </si>
  <si>
    <t>HZS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</si>
  <si>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</si>
  <si>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</si>
  <si>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</si>
  <si>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</si>
  <si>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</si>
  <si>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</si>
  <si>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</si>
  <si>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</si>
  <si>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</si>
  <si>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</si>
  <si>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</si>
  <si>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</si>
  <si>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</si>
  <si>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</si>
  <si>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</si>
  <si>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</si>
  <si>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</si>
  <si>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</si>
  <si>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</si>
  <si>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</si>
  <si>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</si>
  <si>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</si>
  <si>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</si>
  <si>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</si>
  <si>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</si>
  <si>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</si>
  <si>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</si>
  <si>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</si>
  <si>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</si>
  <si>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</si>
  <si>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</si>
  <si>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</si>
  <si>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</si>
  <si>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</si>
  <si>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</si>
  <si>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</si>
  <si>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</si>
  <si>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</si>
  <si>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</si>
  <si>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</si>
  <si>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</si>
  <si>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</si>
  <si>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</si>
  <si>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</si>
  <si>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</si>
  <si>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</si>
  <si>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</si>
  <si>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</si>
  <si>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</si>
  <si>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</si>
  <si>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</si>
  <si>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139700010RAD</t>
  </si>
  <si>
    <t>Vykopávka v uzavřeném prostoru v hornině 1-4 vynesení výkopku, odvoz 15 km, uložení na skládku</t>
  </si>
  <si>
    <t>m3</t>
  </si>
  <si>
    <t>RTS 24/ I</t>
  </si>
  <si>
    <t>Agregovaná položka</t>
  </si>
  <si>
    <t>Běžná</t>
  </si>
  <si>
    <t>POL2_</t>
  </si>
  <si>
    <t>vybudování jámy pro přívodní potrubí technologického vzduchu do pece š.0,3m, dl.6,0m, hl.0,4m : 0,30*6,00*0,40</t>
  </si>
  <si>
    <t>VV</t>
  </si>
  <si>
    <t>vybudování jámy pro zabetonování kolejiště zavážecího vozu : 1,20*(4,70-0,35)*0,35</t>
  </si>
  <si>
    <t>výkop pro základ pece : 3,80*2,10*(1,54-0,20)</t>
  </si>
  <si>
    <t>vybudování čistícího otvoru v prostoru za pecí : (1,00*1,00)*0,35</t>
  </si>
  <si>
    <t>162100010RAC</t>
  </si>
  <si>
    <t>Vodorovné přemístění výkopku příplatek za každých dalších 10 km</t>
  </si>
  <si>
    <t>174100050RAC</t>
  </si>
  <si>
    <t>Zásyp jam,rýh a šachet štěrkopískem dovoz štěrkopísku ze vzdálenosti 10 km</t>
  </si>
  <si>
    <t>vybudování jámy pro přívodní potrubí technologického vzduchu do pece š.0,3m, dl.6,0m, hl.0,4m : 0,50</t>
  </si>
  <si>
    <t>vybudování jámy pro zabetonování kolejiště zavážecího vozu : 0</t>
  </si>
  <si>
    <t>výkop pro základ pece : 0</t>
  </si>
  <si>
    <t>vybudování čistícího otvoru v prostoru za pecí : 0</t>
  </si>
  <si>
    <t>199000002R00</t>
  </si>
  <si>
    <t>Poplatek za skládku horniny 1- 4, č. dle katal. odpadů 17 05 04</t>
  </si>
  <si>
    <t>Vlastní</t>
  </si>
  <si>
    <t>111010001RTT</t>
  </si>
  <si>
    <t>Odpojení stávající kremační linky od plynu a elektrické energie</t>
  </si>
  <si>
    <t>soubor</t>
  </si>
  <si>
    <t>Indiv</t>
  </si>
  <si>
    <t>Práce</t>
  </si>
  <si>
    <t>POL1_</t>
  </si>
  <si>
    <t xml:space="preserve"> JKP3- pec č.2 a č.3. : 1+1</t>
  </si>
  <si>
    <t>111010010RTT</t>
  </si>
  <si>
    <t>Demontáž kremační linky JKP3- vnější části ( cca 29 t/kus )</t>
  </si>
  <si>
    <t>t</t>
  </si>
  <si>
    <t>Položka obsahuje demontáž:</t>
  </si>
  <si>
    <t>POP</t>
  </si>
  <si>
    <t>- kapotáže</t>
  </si>
  <si>
    <t>- zavážecích vrat +  mechanismu</t>
  </si>
  <si>
    <t>- manipulačních dvířek</t>
  </si>
  <si>
    <t>- roštu a mechanismu popelníku</t>
  </si>
  <si>
    <t>- rozvodu plynu vč. plynových armatur</t>
  </si>
  <si>
    <t>- hořáků</t>
  </si>
  <si>
    <t>- termočlánků včetně kompenzačního vedení – sundání, likvidace</t>
  </si>
  <si>
    <t>- ventilátorů vzduchu pro pec (UV3)</t>
  </si>
  <si>
    <t xml:space="preserve"> JKP3- pec č.2 a č.3. : 2*29,00</t>
  </si>
  <si>
    <t>314291140R00</t>
  </si>
  <si>
    <t>Zdivo z cihel šamotových na maltu žáruvzdornou</t>
  </si>
  <si>
    <t>krajní vyzdívka otvoru základu pece tl.125mm "červené zdivo" : 0,125*1,21*1,54*2</t>
  </si>
  <si>
    <t>krajní vyzdívka čistícího otvoru za pecí tl.125mm "červené zdivo" : 0,125*1,00*0,35*4</t>
  </si>
  <si>
    <t>389381001RT3</t>
  </si>
  <si>
    <t>Dobetonování konstrukcí betonem třídy C 25/30 XC2 včetně bednění</t>
  </si>
  <si>
    <t>u otvoru pro zavážecí zařízení po osazení kolejiště : 0,75</t>
  </si>
  <si>
    <t>380320040RAB</t>
  </si>
  <si>
    <t>Kompletní konstrukce ze železobetonu C 25/30 bednění a odbednění, výztuž 120 kg/m3</t>
  </si>
  <si>
    <t>-otvor : -(1,21*1,74)*1,54</t>
  </si>
  <si>
    <t>610991111R00</t>
  </si>
  <si>
    <t>Zakrývání výplní vnitřních otvorů</t>
  </si>
  <si>
    <t>m2</t>
  </si>
  <si>
    <t>montážní otvor-nové vrata : 2,50*2,50</t>
  </si>
  <si>
    <t>612409991R00</t>
  </si>
  <si>
    <t>Začištění omítek kolem oken,dveří apod.</t>
  </si>
  <si>
    <t>m</t>
  </si>
  <si>
    <t>kolem vrat : 2,50*2+3,10</t>
  </si>
  <si>
    <t>612425931R00</t>
  </si>
  <si>
    <t>Omítka vápenná vnitřního ostění - štuková</t>
  </si>
  <si>
    <t>kolem vrat : 2,50*2*0,30+3,10*0,30</t>
  </si>
  <si>
    <t>612451121R00</t>
  </si>
  <si>
    <t>Omítka vnitřní zdiva, cementová (MC), hladká</t>
  </si>
  <si>
    <t>612456211R00</t>
  </si>
  <si>
    <t>Postřik izolací nebo konstrukcí stěn MC</t>
  </si>
  <si>
    <t>2,43+4,0293</t>
  </si>
  <si>
    <t>612481211RT2</t>
  </si>
  <si>
    <t>Montáž výztužné sítě(perlinky)do stěrky-vnit.stěny včetně výztužné sítě a stěrkového tmelu</t>
  </si>
  <si>
    <t>620991121R00</t>
  </si>
  <si>
    <t>Zakrývání výplní vnějších otvorů z lešení</t>
  </si>
  <si>
    <t>622421144R00</t>
  </si>
  <si>
    <t>Omítka vnější stěn, MVC, štuková, složitost 3</t>
  </si>
  <si>
    <t>622471312R00</t>
  </si>
  <si>
    <t>Nátěr stěn barvou disperzní složitost 1, 2</t>
  </si>
  <si>
    <t>622481211RT2</t>
  </si>
  <si>
    <t>Montáž výztužné sítě(perlinky)do stěrky-vněj.stěny včetně výztužné sítě a stěrkového tmelu</t>
  </si>
  <si>
    <t>631320031RAB</t>
  </si>
  <si>
    <t>Mazanina vyztužená sítí, tl. do 8 cm vyztužená sítí - drát 6,0 oka 100/100 mm</t>
  </si>
  <si>
    <t>vybudování jámy pro zabetonování kolejiště zavážecího vozu : 1,20*(4,70-0,35)</t>
  </si>
  <si>
    <t>631320036RAB</t>
  </si>
  <si>
    <t>Mazanina vyztužená sítí, tl. 20 cm vyztužená sítí - drát 6,0 oka 100/100 mm</t>
  </si>
  <si>
    <t>po vybudování jámy pro přívodní potrubí technologického vzduchu do pece š.0,3m, dl.6,0m : 0,30*6,00</t>
  </si>
  <si>
    <t>642944221R00</t>
  </si>
  <si>
    <t>Osazení ocelových zárubní dodatečně nad 2,5 m2, bez dodávky zárubně</t>
  </si>
  <si>
    <t>kus</t>
  </si>
  <si>
    <t>913      R00</t>
  </si>
  <si>
    <t>Hzs - Stavební dělník (nespecifikované práce a dodávky)</t>
  </si>
  <si>
    <t>h</t>
  </si>
  <si>
    <t>Prav.M</t>
  </si>
  <si>
    <t>POL10_</t>
  </si>
  <si>
    <t>předpoklad : 100,00</t>
  </si>
  <si>
    <t>952901111R00</t>
  </si>
  <si>
    <t>Vyčištění budov o výšce podlaží do 4 m</t>
  </si>
  <si>
    <t>vyčištění prostoru spalovny : 126,00</t>
  </si>
  <si>
    <t>899104111RT3</t>
  </si>
  <si>
    <t>Osazení poklopu s rámem nad 150 kg včetně dodávky ocelového poklopu 1,0x1,0m a beton.rámu</t>
  </si>
  <si>
    <t>pro čistící otvor za pecí : 1,00</t>
  </si>
  <si>
    <t>961044111R00</t>
  </si>
  <si>
    <t>Bourání základů z betonu prostého</t>
  </si>
  <si>
    <t>stáv.vyzdívky pece až po základ, předpoklad betonu (4,0t/pec) : 2,00*2</t>
  </si>
  <si>
    <t>zabetonované kolejiště zavážecího zařízení : 0,75+0,40</t>
  </si>
  <si>
    <t>962032241R00</t>
  </si>
  <si>
    <t>Bourání zdiva z cihel pálených na MC</t>
  </si>
  <si>
    <t>dobourání zdiva tl.500mm pro montážní otvor 2,5x2,5m : (0,55)*0,50</t>
  </si>
  <si>
    <t>964035111R00</t>
  </si>
  <si>
    <t>Bourání cihelných klenbových pásů</t>
  </si>
  <si>
    <t>stáv.vyzdívky pece (cca 20,0t šamotu/pec) až po základ-postupné odstranění klenby a dále všech vrstev vyzdívky včetně zabudovaných rekuperátorů a rozvodů vzduchu až po základ ve spalovně : 11,2*2</t>
  </si>
  <si>
    <t>965042221R00</t>
  </si>
  <si>
    <t>Bourání mazanin betonových tl. nad 10 cm, pl. 1 m2</t>
  </si>
  <si>
    <t xml:space="preserve">"stáv.beton.podlaha tl.200mm" : </t>
  </si>
  <si>
    <t>pro vybudování jámy pro přívodní potrubí technologického vzduchu do pece š.0,3m, dl.6,0m, hl.0,4m : 0,30*6,00*0,20</t>
  </si>
  <si>
    <t>pro vybudování jámy pro zabetonování kolejiště zavážecího vozu : 1,20*(4,70-0,35)*0,20</t>
  </si>
  <si>
    <t>pro výkop pro základ pece : 3,80*2,10*0,20</t>
  </si>
  <si>
    <t>pro vybudování čistícího otvoru v prostoru za pecí : (1,00*1,00)*0,20</t>
  </si>
  <si>
    <t>965049112RT2</t>
  </si>
  <si>
    <t>Příplatek, bourání mazanin se svař.síťí nad 10 cm oboustranná výztuž svařovanou sítí</t>
  </si>
  <si>
    <t>967031142R00</t>
  </si>
  <si>
    <t>Přisekání rovných ostění cihelných na MC</t>
  </si>
  <si>
    <t>pro montážní otvor : 3*2,50*0,50</t>
  </si>
  <si>
    <t>968071125R00</t>
  </si>
  <si>
    <t>Vyvěšení, zavěšení kovových křídel dveří pl. 2 m2</t>
  </si>
  <si>
    <t>bourané 2křídl.dveře : 1+1</t>
  </si>
  <si>
    <t>968072456R00</t>
  </si>
  <si>
    <t>Vybourání kovových dveřních zárubní pl. nad 2 m2</t>
  </si>
  <si>
    <t>bourané dveře : 1*1,90*1,57</t>
  </si>
  <si>
    <t>968083003R00</t>
  </si>
  <si>
    <t>Vybourání plastových oken do 4 m2</t>
  </si>
  <si>
    <t>V položce je zakalkulováno vybourání rámu a vyvěšení křídel.</t>
  </si>
  <si>
    <t>stáv.okno v 1.NP, m.č.104 : 2,37*1,15</t>
  </si>
  <si>
    <t>970251200R00</t>
  </si>
  <si>
    <t>Řezání železobetonu hl. řezu 200 mm</t>
  </si>
  <si>
    <t>pro vybudování jámy pro přívodní potrubí technologického vzduchu do pece : 0,30*2+6,00*2</t>
  </si>
  <si>
    <t>pro vybudování jámy pro zabetonování kolejiště zavážecího vozu : 2*(4,70-0,35)+1,20</t>
  </si>
  <si>
    <t>pro výkop pro základ pece : (3,80+2,10)*2</t>
  </si>
  <si>
    <t>pro vybudování čistícího otvoru v prostoru za pecí : (1,00+1,00)*2</t>
  </si>
  <si>
    <t>975022341R00</t>
  </si>
  <si>
    <t>Podchycení zdiva výztuhou do 3 m,zdi 60 cm do 3 m</t>
  </si>
  <si>
    <t>montážní otvor : 2,50</t>
  </si>
  <si>
    <t>978013191R00</t>
  </si>
  <si>
    <t>Otlučení omítek vnitřních stěn v rozsahu do 100 %</t>
  </si>
  <si>
    <t>dobourání zdiva tl.500mm pro montážní otvor 2,5x2,5m : (0,55)</t>
  </si>
  <si>
    <t>978015291R00</t>
  </si>
  <si>
    <t>Otlučení omítek vnějších MVC v složit.1-4 do 100 %</t>
  </si>
  <si>
    <t>979990260R00</t>
  </si>
  <si>
    <t>Vypracování výluhu u bouraných konstrukcí - stanovení hodnot pro zatřídění odpadu</t>
  </si>
  <si>
    <t>Bude upřesněno při realizaci (Stáří izolačních a zdících materiálů se předpokládá více jak 50 let)</t>
  </si>
  <si>
    <t>999281145R00</t>
  </si>
  <si>
    <t>Přesun hmot pro opravy a údržbu do v. 6 m, nošením</t>
  </si>
  <si>
    <t>Přesun hmot</t>
  </si>
  <si>
    <t>POL7_</t>
  </si>
  <si>
    <t>711140102R00</t>
  </si>
  <si>
    <t>Odstranění izolace proti vlhkosti na ploše vodorovné, asfaltové pásy přitavením, 2 vrstvy</t>
  </si>
  <si>
    <t>vybudování jámy pro přívodní potrubí technologického vzduchu do pece š.0,3m, dl.6,0m, hl.0,4m : 0,30*6,00</t>
  </si>
  <si>
    <t>výkop pro základ pece : 3,80*2,10</t>
  </si>
  <si>
    <t>vybudování čistícího otvoru v prostoru za pecí : (1,00*1,00)</t>
  </si>
  <si>
    <t>711470010RAF</t>
  </si>
  <si>
    <t>Izolace proti vodě fólií, ochranná text.,vodorovná fólie tl.1,5 mm</t>
  </si>
  <si>
    <t xml:space="preserve">"zpětné vyspravení hydroizolace" : </t>
  </si>
  <si>
    <t>vybudování jámy pro přívodní potrubí technologického vzduchu do pece š.0,3m, dl.6,0m, hl.0,4m : 0,30*6,00*1,2</t>
  </si>
  <si>
    <t>vybudování jámy pro zabetonování kolejiště zavážecího vozu : 1,20*(4,70-0,35)*1,2</t>
  </si>
  <si>
    <t>766416145RTT</t>
  </si>
  <si>
    <t>Provizorní zástěna - Dřevěná konstrukce s fólií  včetně dodávek materiálu, příslušenství, po provedení prací i demontáže - kompletní provedení</t>
  </si>
  <si>
    <t>z důvodů zabránění vniknutí prašnosti do okolního prostoru při bourání.</t>
  </si>
  <si>
    <t>767510111R00</t>
  </si>
  <si>
    <t>Montáž kanálových krytů - osazení včetně řezání</t>
  </si>
  <si>
    <t>kg</t>
  </si>
  <si>
    <t>zakrytí jámy po dmtž pece : (18,00)*62,80</t>
  </si>
  <si>
    <t>767651220R00</t>
  </si>
  <si>
    <t>Montáž vrat otočných do ocel.zárubně, pl.do 9 m2</t>
  </si>
  <si>
    <t>nová vrata montážního otvoru : 1</t>
  </si>
  <si>
    <t>767995104R00</t>
  </si>
  <si>
    <t>Výroba a montáž kov. atypických konstr. do 50 kg</t>
  </si>
  <si>
    <t>kotevní desky : 20,70</t>
  </si>
  <si>
    <t>767996803R00</t>
  </si>
  <si>
    <t>Demontáž atypických ocelových konstr. do 250 kg</t>
  </si>
  <si>
    <t>dmtž kolejiště/pec : 240,00*2</t>
  </si>
  <si>
    <t>767996804R00</t>
  </si>
  <si>
    <t>Demontáž atypických ocelových konstr. do 500 kg</t>
  </si>
  <si>
    <t>odstranění kotevních prvků v podlaze, pomocných konstrukcí ( rám pece, potrubí, …), předpoklad : 333,00*2</t>
  </si>
  <si>
    <t>767999805R00</t>
  </si>
  <si>
    <t>Demontáž doplňků staveb o hmotnosti nad 500 kg</t>
  </si>
  <si>
    <t>dmtž zavážecího zařízení/pec : 574,00*2</t>
  </si>
  <si>
    <t>767996809R00</t>
  </si>
  <si>
    <t>Demontáž ocelové kce pece</t>
  </si>
  <si>
    <t>dmtž ocelové kce pece/kus : 5000,00*2</t>
  </si>
  <si>
    <t>13611224R</t>
  </si>
  <si>
    <t>Plech hladký S235JR 8,00 x 1000 x 2000 mm</t>
  </si>
  <si>
    <t>SPCM</t>
  </si>
  <si>
    <t>Specifikace</t>
  </si>
  <si>
    <t>POL3_</t>
  </si>
  <si>
    <t>zakrytí jámy po dmtž pece, ztratné+prořez 10% : (18,00)*62,80/1000*1,1</t>
  </si>
  <si>
    <t>13611229R</t>
  </si>
  <si>
    <t>Kotevní desky 200 x 200x 10 mm, povrchová úprava - kompletní dodávka</t>
  </si>
  <si>
    <t>osazení zavážecího zařízení : 20,70/1000</t>
  </si>
  <si>
    <t>prostřih+ztratné +10% : 0,0207*0,10</t>
  </si>
  <si>
    <t>553446425R</t>
  </si>
  <si>
    <t>Ocelová vrata 2500 x 2500 mm - dvoukřídlá, otvíravá, včetně ocelové zárubně, povrchových úprav, RAL dle stávajících vrat - kompletní dodávka</t>
  </si>
  <si>
    <t>998767101R00</t>
  </si>
  <si>
    <t>Přesun hmot pro zámečnické konstr., výšky do 6 m</t>
  </si>
  <si>
    <t>783824120R00</t>
  </si>
  <si>
    <t>Nátěr syntetický betonových povrchů 1x + 2x email</t>
  </si>
  <si>
    <t xml:space="preserve">"nátěr dobetonované podlahy" : </t>
  </si>
  <si>
    <t>pro zabetonování kolejiště zavážecího vozu : 1,20*(4,70-0,35)</t>
  </si>
  <si>
    <t>pro přívodní potrubí technologického vzduchu do pece š.0,3m, dl.6,0m : 0,30*6,00</t>
  </si>
  <si>
    <t>784191101R00</t>
  </si>
  <si>
    <t>Penetrace podkladu univerzální Primalex 1x</t>
  </si>
  <si>
    <t>784195112R00</t>
  </si>
  <si>
    <t>Malba Primalex Standard, bílá, bez penetrace, 2 x</t>
  </si>
  <si>
    <t>784011111R00</t>
  </si>
  <si>
    <t>Oprášení/ometení podkladu</t>
  </si>
  <si>
    <t>784011121R00</t>
  </si>
  <si>
    <t>Broušení štuků a omítek</t>
  </si>
  <si>
    <t>784011211RT3</t>
  </si>
  <si>
    <t>Olepování vnitřních ploch včetně maskovací pásky šířky 50 mm</t>
  </si>
  <si>
    <t>3*2,50</t>
  </si>
  <si>
    <t>784011222RT2</t>
  </si>
  <si>
    <t>Zakrytí podlah, včetně odstranění včetně papírové lepenky</t>
  </si>
  <si>
    <t>210990001RTT</t>
  </si>
  <si>
    <t>Demontáž původních elektro rozvodů, atd. včetně likvidace vybouraného materiálu</t>
  </si>
  <si>
    <t>979951112R00</t>
  </si>
  <si>
    <t>Výkup kovů - železný šrot tl. nad 4 mm</t>
  </si>
  <si>
    <t>předpoklad : 10,00</t>
  </si>
  <si>
    <t>979990107R00</t>
  </si>
  <si>
    <t>Poplatek za uložení suti - směs betonu, cihel, dřeva, skupina odpadu 170904</t>
  </si>
  <si>
    <t>129,28966-0,15584-1,00</t>
  </si>
  <si>
    <t>979990121R00</t>
  </si>
  <si>
    <t>Poplatek za uložení suti - asfaltové pásy, skupina odpadu 170302</t>
  </si>
  <si>
    <t>stáv.hydroizolační pásy : 0,15584</t>
  </si>
  <si>
    <t>979990265R00</t>
  </si>
  <si>
    <t>Poplatek za uložení směsné stavební a demoliční suti s obsahem nebezpečných látek</t>
  </si>
  <si>
    <t>bude upřesněno při realizaci po provedení laboratorních testů, předpoklad : 1,00</t>
  </si>
  <si>
    <t>979012112R00</t>
  </si>
  <si>
    <t>Svislá doprava suti na výšku do 3,5 m</t>
  </si>
  <si>
    <t>Přesun suti</t>
  </si>
  <si>
    <t>POL8_</t>
  </si>
  <si>
    <t>979086112R00</t>
  </si>
  <si>
    <t>Nakládání nebo překládání suti a vybouraných hmot</t>
  </si>
  <si>
    <t>979081111R00</t>
  </si>
  <si>
    <t>Odvoz suti a vybour. hmot na skládku do 1 km</t>
  </si>
  <si>
    <t>979081121R00</t>
  </si>
  <si>
    <t>Příplatek k odvozu za každý další 1 km</t>
  </si>
  <si>
    <t>celkem odvoz na skládku do 45km.</t>
  </si>
  <si>
    <t>979082111R00</t>
  </si>
  <si>
    <t>Vnitrostaveništní doprava suti do 10 m</t>
  </si>
  <si>
    <t>979082121R00</t>
  </si>
  <si>
    <t>Příplatek k vnitrost. dopravě suti za dalších 5 m</t>
  </si>
  <si>
    <t>005121 R</t>
  </si>
  <si>
    <t>Zařízení staveniště</t>
  </si>
  <si>
    <t>Soubor</t>
  </si>
  <si>
    <t>VRN</t>
  </si>
  <si>
    <t>POL99_2</t>
  </si>
  <si>
    <t>005122 R</t>
  </si>
  <si>
    <t>Provozní vlivy</t>
  </si>
  <si>
    <t>POL99_1</t>
  </si>
  <si>
    <t>00411 R</t>
  </si>
  <si>
    <t>Přípravné a průzkumné služby či práce</t>
  </si>
  <si>
    <t>005111021R</t>
  </si>
  <si>
    <t>Vyznačení stávajících sítí a rozvodů</t>
  </si>
  <si>
    <t>005111020R</t>
  </si>
  <si>
    <t>Vyznačení nových rozvodů a konstrukcí</t>
  </si>
  <si>
    <t>005124010R</t>
  </si>
  <si>
    <t>Koordinační činnost včetně kompletační činnosti</t>
  </si>
  <si>
    <t>005211020R</t>
  </si>
  <si>
    <t>Ochrana stáv.sítí, rozvodů a konstrukcí na staveništi</t>
  </si>
  <si>
    <t>00523  R</t>
  </si>
  <si>
    <t>Zkoušky a revize</t>
  </si>
  <si>
    <t>005241010R</t>
  </si>
  <si>
    <t>Dokumentace skutečného provedení</t>
  </si>
  <si>
    <t>SUM</t>
  </si>
  <si>
    <t>Poznámky uchazeče k zadání</t>
  </si>
  <si>
    <t>POPUZIV</t>
  </si>
  <si>
    <t>END</t>
  </si>
  <si>
    <t>Položkový rozpočet stavby je zpracován v databázi RTS Brno a.s., aktuální cenové úrovně RTS 24/I.</t>
  </si>
  <si>
    <t>základ pod pec: (3,80*2,10)*1,54</t>
  </si>
  <si>
    <t>krajní vyzdívka otvoru základu pece tl.125mm: 0,125*1,21*2+1,21*1,54*2</t>
  </si>
  <si>
    <t>Výkaz výměr</t>
  </si>
  <si>
    <t>celkem odvoz na skládku do 45km : 13,5902*3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</si>
</sst>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17" xfId="0" applyFont="1" applyBorder="1" applyAlignment="1">
      <alignment horizontal="left" vertical="center" inden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93" t="s">
        <v>40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37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">
      <c r="A2" s="2"/>
      <c r="B2" s="76" t="s">
        <v>23</v>
      </c>
      <c r="C2" s="77"/>
      <c r="D2" s="78"/>
      <c r="E2" s="203" t="s">
        <v>43</v>
      </c>
      <c r="F2" s="204"/>
      <c r="G2" s="204"/>
      <c r="H2" s="204"/>
      <c r="I2" s="204"/>
      <c r="J2" s="205"/>
      <c r="O2" s="1"/>
    </row>
    <row r="3" spans="1:15" ht="27.2" customHeight="1" x14ac:dyDescent="0.2">
      <c r="A3" s="2"/>
      <c r="B3" s="79" t="s">
        <v>44</v>
      </c>
      <c r="C3" s="77"/>
      <c r="D3" s="80"/>
      <c r="E3" s="206" t="s">
        <v>43</v>
      </c>
      <c r="F3" s="207"/>
      <c r="G3" s="207"/>
      <c r="H3" s="207"/>
      <c r="I3" s="207"/>
      <c r="J3" s="208"/>
    </row>
    <row r="4" spans="1:15" ht="23.25" customHeight="1" x14ac:dyDescent="0.2">
      <c r="A4" s="75">
        <v>3460426</v>
      </c>
      <c r="B4" s="81" t="s">
        <v>45</v>
      </c>
      <c r="C4" s="82"/>
      <c r="D4" s="83"/>
      <c r="E4" s="216" t="s">
        <v>399</v>
      </c>
      <c r="F4" s="217"/>
      <c r="G4" s="217"/>
      <c r="H4" s="217"/>
      <c r="I4" s="217"/>
      <c r="J4" s="218"/>
    </row>
    <row r="5" spans="1:15" ht="24.2" customHeight="1" x14ac:dyDescent="0.2">
      <c r="A5" s="2"/>
      <c r="B5" s="31" t="s">
        <v>22</v>
      </c>
      <c r="D5" s="221"/>
      <c r="E5" s="222"/>
      <c r="F5" s="222"/>
      <c r="G5" s="222"/>
      <c r="H5" s="18" t="s">
        <v>41</v>
      </c>
      <c r="I5" s="22"/>
      <c r="J5" s="8"/>
    </row>
    <row r="6" spans="1:15" ht="15.75" customHeight="1" x14ac:dyDescent="0.2">
      <c r="A6" s="2"/>
      <c r="B6" s="28"/>
      <c r="C6" s="54"/>
      <c r="D6" s="223"/>
      <c r="E6" s="224"/>
      <c r="F6" s="224"/>
      <c r="G6" s="224"/>
      <c r="H6" s="18" t="s">
        <v>35</v>
      </c>
      <c r="I6" s="22"/>
      <c r="J6" s="8"/>
    </row>
    <row r="7" spans="1:15" ht="15.75" customHeight="1" x14ac:dyDescent="0.2">
      <c r="A7" s="2"/>
      <c r="B7" s="29"/>
      <c r="C7" s="55"/>
      <c r="D7" s="52"/>
      <c r="E7" s="225"/>
      <c r="F7" s="226"/>
      <c r="G7" s="226"/>
      <c r="H7" s="24"/>
      <c r="I7" s="23"/>
      <c r="J7" s="34"/>
    </row>
    <row r="8" spans="1:15" ht="24.2" hidden="1" customHeight="1" x14ac:dyDescent="0.2">
      <c r="A8" s="2"/>
      <c r="B8" s="31" t="s">
        <v>21</v>
      </c>
      <c r="D8" s="50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.2" customHeight="1" x14ac:dyDescent="0.2">
      <c r="A11" s="2"/>
      <c r="B11" s="31" t="s">
        <v>20</v>
      </c>
      <c r="D11" s="210"/>
      <c r="E11" s="210"/>
      <c r="F11" s="210"/>
      <c r="G11" s="210"/>
      <c r="H11" s="18" t="s">
        <v>41</v>
      </c>
      <c r="I11" s="85"/>
      <c r="J11" s="8"/>
    </row>
    <row r="12" spans="1:15" ht="15.75" customHeight="1" x14ac:dyDescent="0.2">
      <c r="A12" s="2"/>
      <c r="B12" s="28"/>
      <c r="C12" s="54"/>
      <c r="D12" s="215"/>
      <c r="E12" s="215"/>
      <c r="F12" s="215"/>
      <c r="G12" s="215"/>
      <c r="H12" s="18" t="s">
        <v>35</v>
      </c>
      <c r="I12" s="85"/>
      <c r="J12" s="8"/>
    </row>
    <row r="13" spans="1:15" ht="15.75" customHeight="1" x14ac:dyDescent="0.2">
      <c r="A13" s="2"/>
      <c r="B13" s="29"/>
      <c r="C13" s="55"/>
      <c r="D13" s="84"/>
      <c r="E13" s="219"/>
      <c r="F13" s="220"/>
      <c r="G13" s="220"/>
      <c r="H13" s="19"/>
      <c r="I13" s="23"/>
      <c r="J13" s="34"/>
    </row>
    <row r="14" spans="1:15" ht="24.2" customHeight="1" x14ac:dyDescent="0.2">
      <c r="A14" s="2"/>
      <c r="B14" s="192" t="s">
        <v>396</v>
      </c>
      <c r="C14" s="57"/>
      <c r="D14" s="58"/>
      <c r="E14" s="59"/>
      <c r="F14" s="43"/>
      <c r="G14" s="43"/>
      <c r="H14" s="44"/>
      <c r="I14" s="43"/>
      <c r="J14" s="45"/>
    </row>
    <row r="15" spans="1:15" ht="32.25" customHeight="1" x14ac:dyDescent="0.2">
      <c r="A15" s="2"/>
      <c r="B15" s="35" t="s">
        <v>33</v>
      </c>
      <c r="C15" s="60"/>
      <c r="D15" s="53"/>
      <c r="E15" s="209"/>
      <c r="F15" s="209"/>
      <c r="G15" s="211"/>
      <c r="H15" s="211"/>
      <c r="I15" s="211" t="s">
        <v>30</v>
      </c>
      <c r="J15" s="212"/>
    </row>
    <row r="16" spans="1:15" ht="23.25" customHeight="1" x14ac:dyDescent="0.2">
      <c r="A16" s="142" t="s">
        <v>25</v>
      </c>
      <c r="B16" s="38" t="s">
        <v>25</v>
      </c>
      <c r="C16" s="61"/>
      <c r="D16" s="62"/>
      <c r="E16" s="200"/>
      <c r="F16" s="201"/>
      <c r="G16" s="200"/>
      <c r="H16" s="201"/>
      <c r="I16" s="200">
        <f>SUMIF(F49:F69,A16,I49:I69)+SUMIF(F49:F69,"PSU",I49:I69)</f>
        <v>0</v>
      </c>
      <c r="J16" s="202"/>
    </row>
    <row r="17" spans="1:10" ht="23.25" customHeight="1" x14ac:dyDescent="0.2">
      <c r="A17" s="142" t="s">
        <v>26</v>
      </c>
      <c r="B17" s="38" t="s">
        <v>26</v>
      </c>
      <c r="C17" s="61"/>
      <c r="D17" s="62"/>
      <c r="E17" s="200"/>
      <c r="F17" s="201"/>
      <c r="G17" s="200"/>
      <c r="H17" s="201"/>
      <c r="I17" s="200">
        <f>SUMIF(F49:F69,A17,I49:I69)</f>
        <v>0</v>
      </c>
      <c r="J17" s="202"/>
    </row>
    <row r="18" spans="1:10" ht="23.25" customHeight="1" x14ac:dyDescent="0.2">
      <c r="A18" s="142" t="s">
        <v>27</v>
      </c>
      <c r="B18" s="38" t="s">
        <v>27</v>
      </c>
      <c r="C18" s="61"/>
      <c r="D18" s="62"/>
      <c r="E18" s="200"/>
      <c r="F18" s="201"/>
      <c r="G18" s="200"/>
      <c r="H18" s="201"/>
      <c r="I18" s="200">
        <f>SUMIF(F49:F69,A18,I49:I69)</f>
        <v>0</v>
      </c>
      <c r="J18" s="202"/>
    </row>
    <row r="19" spans="1:10" ht="23.25" customHeight="1" x14ac:dyDescent="0.2">
      <c r="A19" s="142" t="s">
        <v>90</v>
      </c>
      <c r="B19" s="38" t="s">
        <v>28</v>
      </c>
      <c r="C19" s="61"/>
      <c r="D19" s="62"/>
      <c r="E19" s="200"/>
      <c r="F19" s="201"/>
      <c r="G19" s="200"/>
      <c r="H19" s="201"/>
      <c r="I19" s="200">
        <f>SUMIF(F49:F69,A19,I49:I69)</f>
        <v>0</v>
      </c>
      <c r="J19" s="202"/>
    </row>
    <row r="20" spans="1:10" ht="23.25" customHeight="1" x14ac:dyDescent="0.2">
      <c r="A20" s="142" t="s">
        <v>91</v>
      </c>
      <c r="B20" s="38" t="s">
        <v>29</v>
      </c>
      <c r="C20" s="61"/>
      <c r="D20" s="62"/>
      <c r="E20" s="200"/>
      <c r="F20" s="201"/>
      <c r="G20" s="200"/>
      <c r="H20" s="201"/>
      <c r="I20" s="200">
        <f>SUMIF(F49:F69,A20,I49:I69)</f>
        <v>0</v>
      </c>
      <c r="J20" s="202"/>
    </row>
    <row r="21" spans="1:10" ht="23.25" customHeight="1" x14ac:dyDescent="0.2">
      <c r="A21" s="2"/>
      <c r="B21" s="47" t="s">
        <v>30</v>
      </c>
      <c r="C21" s="63"/>
      <c r="D21" s="64"/>
      <c r="E21" s="213"/>
      <c r="F21" s="214"/>
      <c r="G21" s="213"/>
      <c r="H21" s="214"/>
      <c r="I21" s="213">
        <f>SUM(I16:J20)</f>
        <v>0</v>
      </c>
      <c r="J21" s="232"/>
    </row>
    <row r="22" spans="1:10" ht="33" customHeight="1" x14ac:dyDescent="0.2">
      <c r="A22" s="2"/>
      <c r="B22" s="42" t="s">
        <v>34</v>
      </c>
      <c r="C22" s="61"/>
      <c r="D22" s="62"/>
      <c r="E22" s="65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1"/>
      <c r="D23" s="62"/>
      <c r="E23" s="66">
        <v>12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1"/>
      <c r="D24" s="62"/>
      <c r="E24" s="66">
        <f>SazbaDPH1</f>
        <v>12</v>
      </c>
      <c r="F24" s="39" t="s">
        <v>0</v>
      </c>
      <c r="G24" s="228">
        <v>0</v>
      </c>
      <c r="H24" s="229"/>
      <c r="I24" s="229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1"/>
      <c r="D25" s="62"/>
      <c r="E25" s="66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7"/>
      <c r="D26" s="53"/>
      <c r="E26" s="68">
        <f>SazbaDPH2</f>
        <v>21</v>
      </c>
      <c r="F26" s="30" t="s">
        <v>0</v>
      </c>
      <c r="G26" s="197">
        <v>497461</v>
      </c>
      <c r="H26" s="198"/>
      <c r="I26" s="19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69"/>
      <c r="D27" s="70"/>
      <c r="E27" s="69"/>
      <c r="F27" s="16"/>
      <c r="G27" s="199">
        <f>CenaCelkemBezDPH-(ZakladDPHSni+ZakladDPHZakl)</f>
        <v>0</v>
      </c>
      <c r="H27" s="199"/>
      <c r="I27" s="19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24</v>
      </c>
      <c r="C28" s="116"/>
      <c r="D28" s="116"/>
      <c r="E28" s="117"/>
      <c r="F28" s="118"/>
      <c r="G28" s="233">
        <f>IF(A28&gt;50, ROUNDUP(A27, 0), ROUNDDOWN(A27, 0))</f>
        <v>0</v>
      </c>
      <c r="H28" s="234"/>
      <c r="I28" s="234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36</v>
      </c>
      <c r="C29" s="120"/>
      <c r="D29" s="120"/>
      <c r="E29" s="120"/>
      <c r="F29" s="121"/>
      <c r="G29" s="233">
        <f>ZakladDPHSni+DPHSni+ZakladDPHZakl+DPHZakl+Zaokrouhleni</f>
        <v>497461</v>
      </c>
      <c r="H29" s="233"/>
      <c r="I29" s="233"/>
      <c r="J29" s="122" t="s">
        <v>48</v>
      </c>
    </row>
    <row r="30" spans="1:10" ht="12.9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1" t="s">
        <v>12</v>
      </c>
      <c r="D32" s="72"/>
      <c r="E32" s="72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3"/>
      <c r="D34" s="235"/>
      <c r="E34" s="236"/>
      <c r="G34" s="237"/>
      <c r="H34" s="238"/>
      <c r="I34" s="238"/>
      <c r="J34" s="25"/>
    </row>
    <row r="35" spans="1:10" ht="12.95" customHeight="1" x14ac:dyDescent="0.2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25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.2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38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customHeight="1" x14ac:dyDescent="0.2">
      <c r="A39" s="87">
        <v>1</v>
      </c>
      <c r="B39" s="98" t="s">
        <v>46</v>
      </c>
      <c r="C39" s="239" t="s">
        <v>43</v>
      </c>
      <c r="D39" s="239"/>
      <c r="E39" s="239"/>
      <c r="F39" s="99">
        <f>Pol!AE198</f>
        <v>0</v>
      </c>
      <c r="G39" s="100">
        <f>Pol!AF198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7">
        <v>2</v>
      </c>
      <c r="B40" s="104"/>
      <c r="C40" s="240" t="s">
        <v>43</v>
      </c>
      <c r="D40" s="240"/>
      <c r="E40" s="240"/>
      <c r="F40" s="105">
        <f>Pol!AE198</f>
        <v>0</v>
      </c>
      <c r="G40" s="106">
        <f>Pol!AF198</f>
        <v>0</v>
      </c>
      <c r="H40" s="106"/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87">
        <v>3</v>
      </c>
      <c r="B41" s="109"/>
      <c r="C41" s="239" t="s">
        <v>42</v>
      </c>
      <c r="D41" s="239"/>
      <c r="E41" s="239"/>
      <c r="F41" s="110">
        <f>Pol!AE198</f>
        <v>0</v>
      </c>
      <c r="G41" s="101">
        <f>Pol!AF198</f>
        <v>0</v>
      </c>
      <c r="H41" s="101"/>
      <c r="I41" s="102">
        <f>F41+G41+H41</f>
        <v>0</v>
      </c>
      <c r="J41" s="103" t="str">
        <f>IF(CenaCelkemVypocet=0,"",I41/CenaCelkemVypocet*100)</f>
        <v/>
      </c>
    </row>
    <row r="42" spans="1:10" ht="25.5" customHeight="1" x14ac:dyDescent="0.2">
      <c r="A42" s="87"/>
      <c r="B42" s="241" t="s">
        <v>47</v>
      </c>
      <c r="C42" s="242"/>
      <c r="D42" s="242"/>
      <c r="E42" s="242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3">
        <f>SUMIF(A39:A41,"=1",I39:I41)</f>
        <v>0</v>
      </c>
      <c r="J42" s="114">
        <f>SUMIF(A39:A41,"=1",J39:J41)</f>
        <v>0</v>
      </c>
    </row>
    <row r="46" spans="1:10" ht="15.75" x14ac:dyDescent="0.25">
      <c r="B46" s="123" t="s">
        <v>49</v>
      </c>
    </row>
    <row r="48" spans="1:10" ht="25.5" customHeight="1" x14ac:dyDescent="0.2">
      <c r="A48" s="125"/>
      <c r="B48" s="128" t="s">
        <v>18</v>
      </c>
      <c r="C48" s="128" t="s">
        <v>6</v>
      </c>
      <c r="D48" s="129"/>
      <c r="E48" s="129"/>
      <c r="F48" s="130" t="s">
        <v>50</v>
      </c>
      <c r="G48" s="130"/>
      <c r="H48" s="130"/>
      <c r="I48" s="130" t="s">
        <v>30</v>
      </c>
      <c r="J48" s="130" t="s">
        <v>0</v>
      </c>
    </row>
    <row r="49" spans="1:10" ht="36.75" customHeight="1" x14ac:dyDescent="0.2">
      <c r="A49" s="126"/>
      <c r="B49" s="131" t="s">
        <v>51</v>
      </c>
      <c r="C49" s="243" t="s">
        <v>52</v>
      </c>
      <c r="D49" s="244"/>
      <c r="E49" s="244"/>
      <c r="F49" s="140" t="s">
        <v>25</v>
      </c>
      <c r="G49" s="132"/>
      <c r="H49" s="132"/>
      <c r="I49" s="132">
        <f>Pol!G8</f>
        <v>0</v>
      </c>
      <c r="J49" s="137" t="str">
        <f>IF(I70=0,"",I49/I70*100)</f>
        <v/>
      </c>
    </row>
    <row r="50" spans="1:10" ht="36.75" customHeight="1" x14ac:dyDescent="0.2">
      <c r="A50" s="126"/>
      <c r="B50" s="131" t="s">
        <v>53</v>
      </c>
      <c r="C50" s="243" t="s">
        <v>54</v>
      </c>
      <c r="D50" s="244"/>
      <c r="E50" s="244"/>
      <c r="F50" s="140" t="s">
        <v>25</v>
      </c>
      <c r="G50" s="132"/>
      <c r="H50" s="132"/>
      <c r="I50" s="132">
        <f>Pol!G22</f>
        <v>0</v>
      </c>
      <c r="J50" s="137" t="str">
        <f>IF(I70=0,"",I50/I70*100)</f>
        <v/>
      </c>
    </row>
    <row r="51" spans="1:10" ht="36.75" customHeight="1" x14ac:dyDescent="0.2">
      <c r="A51" s="126"/>
      <c r="B51" s="131" t="s">
        <v>55</v>
      </c>
      <c r="C51" s="243" t="s">
        <v>56</v>
      </c>
      <c r="D51" s="244"/>
      <c r="E51" s="244"/>
      <c r="F51" s="140" t="s">
        <v>25</v>
      </c>
      <c r="G51" s="132"/>
      <c r="H51" s="132"/>
      <c r="I51" s="132">
        <f>Pol!G36</f>
        <v>0</v>
      </c>
      <c r="J51" s="137" t="str">
        <f>IF(I70=0,"",I51/I70*100)</f>
        <v/>
      </c>
    </row>
    <row r="52" spans="1:10" ht="36.75" customHeight="1" x14ac:dyDescent="0.2">
      <c r="A52" s="126"/>
      <c r="B52" s="131" t="s">
        <v>57</v>
      </c>
      <c r="C52" s="243" t="s">
        <v>58</v>
      </c>
      <c r="D52" s="244"/>
      <c r="E52" s="244"/>
      <c r="F52" s="140" t="s">
        <v>25</v>
      </c>
      <c r="G52" s="132"/>
      <c r="H52" s="132"/>
      <c r="I52" s="132">
        <f>Pol!G42</f>
        <v>0</v>
      </c>
      <c r="J52" s="137" t="str">
        <f>IF(I70=0,"",I52/I70*100)</f>
        <v/>
      </c>
    </row>
    <row r="53" spans="1:10" ht="36.75" customHeight="1" x14ac:dyDescent="0.2">
      <c r="A53" s="126"/>
      <c r="B53" s="131" t="s">
        <v>59</v>
      </c>
      <c r="C53" s="243" t="s">
        <v>60</v>
      </c>
      <c r="D53" s="244"/>
      <c r="E53" s="244"/>
      <c r="F53" s="140" t="s">
        <v>25</v>
      </c>
      <c r="G53" s="132"/>
      <c r="H53" s="132"/>
      <c r="I53" s="132">
        <f>Pol!G46</f>
        <v>0</v>
      </c>
      <c r="J53" s="137" t="str">
        <f>IF(I70=0,"",I53/I70*100)</f>
        <v/>
      </c>
    </row>
    <row r="54" spans="1:10" ht="36.75" customHeight="1" x14ac:dyDescent="0.2">
      <c r="A54" s="126"/>
      <c r="B54" s="131" t="s">
        <v>61</v>
      </c>
      <c r="C54" s="243" t="s">
        <v>62</v>
      </c>
      <c r="D54" s="244"/>
      <c r="E54" s="244"/>
      <c r="F54" s="140" t="s">
        <v>25</v>
      </c>
      <c r="G54" s="132"/>
      <c r="H54" s="132"/>
      <c r="I54" s="132">
        <f>Pol!G58</f>
        <v>0</v>
      </c>
      <c r="J54" s="137" t="str">
        <f>IF(I70=0,"",I54/I70*100)</f>
        <v/>
      </c>
    </row>
    <row r="55" spans="1:10" ht="36.75" customHeight="1" x14ac:dyDescent="0.2">
      <c r="A55" s="126"/>
      <c r="B55" s="131" t="s">
        <v>63</v>
      </c>
      <c r="C55" s="243" t="s">
        <v>64</v>
      </c>
      <c r="D55" s="244"/>
      <c r="E55" s="244"/>
      <c r="F55" s="140" t="s">
        <v>25</v>
      </c>
      <c r="G55" s="132"/>
      <c r="H55" s="132"/>
      <c r="I55" s="132">
        <f>Pol!G65</f>
        <v>0</v>
      </c>
      <c r="J55" s="137" t="str">
        <f>IF(I70=0,"",I55/I70*100)</f>
        <v/>
      </c>
    </row>
    <row r="56" spans="1:10" ht="36.75" customHeight="1" x14ac:dyDescent="0.2">
      <c r="A56" s="126"/>
      <c r="B56" s="131" t="s">
        <v>65</v>
      </c>
      <c r="C56" s="243" t="s">
        <v>66</v>
      </c>
      <c r="D56" s="244"/>
      <c r="E56" s="244"/>
      <c r="F56" s="140" t="s">
        <v>25</v>
      </c>
      <c r="G56" s="132"/>
      <c r="H56" s="132"/>
      <c r="I56" s="132">
        <f>Pol!G70</f>
        <v>0</v>
      </c>
      <c r="J56" s="137" t="str">
        <f>IF(I70=0,"",I56/I70*100)</f>
        <v/>
      </c>
    </row>
    <row r="57" spans="1:10" ht="36.75" customHeight="1" x14ac:dyDescent="0.2">
      <c r="A57" s="126"/>
      <c r="B57" s="131" t="s">
        <v>67</v>
      </c>
      <c r="C57" s="243" t="s">
        <v>68</v>
      </c>
      <c r="D57" s="244"/>
      <c r="E57" s="244"/>
      <c r="F57" s="140" t="s">
        <v>25</v>
      </c>
      <c r="G57" s="132"/>
      <c r="H57" s="132"/>
      <c r="I57" s="132">
        <f>Pol!G72</f>
        <v>0</v>
      </c>
      <c r="J57" s="137" t="str">
        <f>IF(I70=0,"",I57/I70*100)</f>
        <v/>
      </c>
    </row>
    <row r="58" spans="1:10" ht="36.75" customHeight="1" x14ac:dyDescent="0.2">
      <c r="A58" s="126"/>
      <c r="B58" s="131" t="s">
        <v>69</v>
      </c>
      <c r="C58" s="243" t="s">
        <v>70</v>
      </c>
      <c r="D58" s="244"/>
      <c r="E58" s="244"/>
      <c r="F58" s="140" t="s">
        <v>25</v>
      </c>
      <c r="G58" s="132"/>
      <c r="H58" s="132"/>
      <c r="I58" s="132">
        <f>Pol!G75</f>
        <v>0</v>
      </c>
      <c r="J58" s="137" t="str">
        <f>IF(I70=0,"",I58/I70*100)</f>
        <v/>
      </c>
    </row>
    <row r="59" spans="1:10" ht="36.75" customHeight="1" x14ac:dyDescent="0.2">
      <c r="A59" s="126"/>
      <c r="B59" s="131" t="s">
        <v>71</v>
      </c>
      <c r="C59" s="243" t="s">
        <v>72</v>
      </c>
      <c r="D59" s="244"/>
      <c r="E59" s="244"/>
      <c r="F59" s="140" t="s">
        <v>25</v>
      </c>
      <c r="G59" s="132"/>
      <c r="H59" s="132"/>
      <c r="I59" s="132">
        <f>Pol!G80</f>
        <v>0</v>
      </c>
      <c r="J59" s="137" t="str">
        <f>IF(I70=0,"",I59/I70*100)</f>
        <v/>
      </c>
    </row>
    <row r="60" spans="1:10" ht="36.75" customHeight="1" x14ac:dyDescent="0.2">
      <c r="A60" s="126"/>
      <c r="B60" s="131" t="s">
        <v>73</v>
      </c>
      <c r="C60" s="243" t="s">
        <v>74</v>
      </c>
      <c r="D60" s="244"/>
      <c r="E60" s="244"/>
      <c r="F60" s="140" t="s">
        <v>25</v>
      </c>
      <c r="G60" s="132"/>
      <c r="H60" s="132"/>
      <c r="I60" s="132">
        <f>Pol!G117</f>
        <v>0</v>
      </c>
      <c r="J60" s="137" t="str">
        <f>IF(I70=0,"",I60/I70*100)</f>
        <v/>
      </c>
    </row>
    <row r="61" spans="1:10" ht="36.75" customHeight="1" x14ac:dyDescent="0.2">
      <c r="A61" s="126"/>
      <c r="B61" s="131" t="s">
        <v>75</v>
      </c>
      <c r="C61" s="243" t="s">
        <v>76</v>
      </c>
      <c r="D61" s="244"/>
      <c r="E61" s="244"/>
      <c r="F61" s="140" t="s">
        <v>26</v>
      </c>
      <c r="G61" s="132"/>
      <c r="H61" s="132"/>
      <c r="I61" s="132">
        <f>Pol!G119</f>
        <v>0</v>
      </c>
      <c r="J61" s="137" t="str">
        <f>IF(I70=0,"",I61/I70*100)</f>
        <v/>
      </c>
    </row>
    <row r="62" spans="1:10" ht="36.75" customHeight="1" x14ac:dyDescent="0.2">
      <c r="A62" s="126"/>
      <c r="B62" s="131" t="s">
        <v>77</v>
      </c>
      <c r="C62" s="243" t="s">
        <v>78</v>
      </c>
      <c r="D62" s="244"/>
      <c r="E62" s="244"/>
      <c r="F62" s="140" t="s">
        <v>26</v>
      </c>
      <c r="G62" s="132"/>
      <c r="H62" s="132"/>
      <c r="I62" s="132">
        <f>Pol!G129</f>
        <v>0</v>
      </c>
      <c r="J62" s="137" t="str">
        <f>IF(I70=0,"",I62/I70*100)</f>
        <v/>
      </c>
    </row>
    <row r="63" spans="1:10" ht="36.75" customHeight="1" x14ac:dyDescent="0.2">
      <c r="A63" s="126"/>
      <c r="B63" s="131" t="s">
        <v>79</v>
      </c>
      <c r="C63" s="243" t="s">
        <v>80</v>
      </c>
      <c r="D63" s="244"/>
      <c r="E63" s="244"/>
      <c r="F63" s="140" t="s">
        <v>26</v>
      </c>
      <c r="G63" s="132"/>
      <c r="H63" s="132"/>
      <c r="I63" s="132">
        <f>Pol!G132</f>
        <v>0</v>
      </c>
      <c r="J63" s="137" t="str">
        <f>IF(I70=0,"",I63/I70*100)</f>
        <v/>
      </c>
    </row>
    <row r="64" spans="1:10" ht="36.75" customHeight="1" x14ac:dyDescent="0.2">
      <c r="A64" s="126"/>
      <c r="B64" s="131" t="s">
        <v>81</v>
      </c>
      <c r="C64" s="243" t="s">
        <v>82</v>
      </c>
      <c r="D64" s="244"/>
      <c r="E64" s="244"/>
      <c r="F64" s="140" t="s">
        <v>26</v>
      </c>
      <c r="G64" s="132"/>
      <c r="H64" s="132"/>
      <c r="I64" s="132">
        <f>Pol!G155</f>
        <v>0</v>
      </c>
      <c r="J64" s="137" t="str">
        <f>IF(I70=0,"",I64/I70*100)</f>
        <v/>
      </c>
    </row>
    <row r="65" spans="1:10" ht="36.75" customHeight="1" x14ac:dyDescent="0.2">
      <c r="A65" s="126"/>
      <c r="B65" s="131" t="s">
        <v>83</v>
      </c>
      <c r="C65" s="243" t="s">
        <v>84</v>
      </c>
      <c r="D65" s="244"/>
      <c r="E65" s="244"/>
      <c r="F65" s="140" t="s">
        <v>26</v>
      </c>
      <c r="G65" s="132"/>
      <c r="H65" s="132"/>
      <c r="I65" s="132">
        <f>Pol!G160</f>
        <v>0</v>
      </c>
      <c r="J65" s="137" t="str">
        <f>IF(I70=0,"",I65/I70*100)</f>
        <v/>
      </c>
    </row>
    <row r="66" spans="1:10" ht="36.75" customHeight="1" x14ac:dyDescent="0.2">
      <c r="A66" s="126"/>
      <c r="B66" s="131" t="s">
        <v>85</v>
      </c>
      <c r="C66" s="243" t="s">
        <v>86</v>
      </c>
      <c r="D66" s="244"/>
      <c r="E66" s="244"/>
      <c r="F66" s="140" t="s">
        <v>27</v>
      </c>
      <c r="G66" s="132"/>
      <c r="H66" s="132"/>
      <c r="I66" s="132">
        <f>Pol!G168</f>
        <v>0</v>
      </c>
      <c r="J66" s="137" t="str">
        <f>IF(I70=0,"",I66/I70*100)</f>
        <v/>
      </c>
    </row>
    <row r="67" spans="1:10" ht="36.75" customHeight="1" x14ac:dyDescent="0.2">
      <c r="A67" s="126"/>
      <c r="B67" s="131" t="s">
        <v>87</v>
      </c>
      <c r="C67" s="243" t="s">
        <v>88</v>
      </c>
      <c r="D67" s="244"/>
      <c r="E67" s="244"/>
      <c r="F67" s="140" t="s">
        <v>89</v>
      </c>
      <c r="G67" s="132"/>
      <c r="H67" s="132"/>
      <c r="I67" s="132">
        <f>Pol!G170</f>
        <v>0</v>
      </c>
      <c r="J67" s="137" t="str">
        <f>IF(I70=0,"",I67/I70*100)</f>
        <v/>
      </c>
    </row>
    <row r="68" spans="1:10" ht="36.75" customHeight="1" x14ac:dyDescent="0.2">
      <c r="A68" s="126"/>
      <c r="B68" s="131" t="s">
        <v>90</v>
      </c>
      <c r="C68" s="243" t="s">
        <v>28</v>
      </c>
      <c r="D68" s="244"/>
      <c r="E68" s="244"/>
      <c r="F68" s="140" t="s">
        <v>90</v>
      </c>
      <c r="G68" s="132"/>
      <c r="H68" s="132"/>
      <c r="I68" s="132">
        <f>Pol!G186</f>
        <v>0</v>
      </c>
      <c r="J68" s="137" t="str">
        <f>IF(I70=0,"",I68/I70*100)</f>
        <v/>
      </c>
    </row>
    <row r="69" spans="1:10" ht="36.75" customHeight="1" x14ac:dyDescent="0.2">
      <c r="A69" s="126"/>
      <c r="B69" s="131" t="s">
        <v>91</v>
      </c>
      <c r="C69" s="243" t="s">
        <v>29</v>
      </c>
      <c r="D69" s="244"/>
      <c r="E69" s="244"/>
      <c r="F69" s="140" t="s">
        <v>91</v>
      </c>
      <c r="G69" s="132"/>
      <c r="H69" s="132"/>
      <c r="I69" s="132">
        <f>Pol!G189</f>
        <v>0</v>
      </c>
      <c r="J69" s="137" t="str">
        <f>IF(I70=0,"",I69/I70*100)</f>
        <v/>
      </c>
    </row>
    <row r="70" spans="1:10" ht="25.5" customHeight="1" x14ac:dyDescent="0.2">
      <c r="A70" s="127"/>
      <c r="B70" s="133" t="s">
        <v>1</v>
      </c>
      <c r="C70" s="134"/>
      <c r="D70" s="135"/>
      <c r="E70" s="135"/>
      <c r="F70" s="141"/>
      <c r="G70" s="136"/>
      <c r="H70" s="136"/>
      <c r="I70" s="136">
        <f>SUM(I49:I69)</f>
        <v>0</v>
      </c>
      <c r="J70" s="138">
        <f>SUM(J49:J69)</f>
        <v>0</v>
      </c>
    </row>
    <row r="71" spans="1:10" x14ac:dyDescent="0.2">
      <c r="F71" s="86"/>
      <c r="G71" s="86"/>
      <c r="H71" s="86"/>
      <c r="I71" s="86"/>
      <c r="J71" s="139"/>
    </row>
    <row r="72" spans="1:10" x14ac:dyDescent="0.2">
      <c r="F72" s="86"/>
      <c r="G72" s="86"/>
      <c r="H72" s="86"/>
      <c r="I72" s="86"/>
      <c r="J72" s="139"/>
    </row>
    <row r="73" spans="1:10" x14ac:dyDescent="0.2">
      <c r="F73" s="86"/>
      <c r="G73" s="86"/>
      <c r="H73" s="86"/>
      <c r="I73" s="86"/>
      <c r="J73" s="13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49" t="s">
        <v>8</v>
      </c>
      <c r="B2" s="48"/>
      <c r="C2" s="247"/>
      <c r="D2" s="247"/>
      <c r="E2" s="247"/>
      <c r="F2" s="247"/>
      <c r="G2" s="248"/>
    </row>
    <row r="3" spans="1:7" ht="24.95" customHeight="1" x14ac:dyDescent="0.2">
      <c r="A3" s="49" t="s">
        <v>9</v>
      </c>
      <c r="B3" s="48"/>
      <c r="C3" s="247"/>
      <c r="D3" s="247"/>
      <c r="E3" s="247"/>
      <c r="F3" s="247"/>
      <c r="G3" s="248"/>
    </row>
    <row r="4" spans="1:7" ht="24.95" customHeight="1" x14ac:dyDescent="0.2">
      <c r="A4" s="49" t="s">
        <v>10</v>
      </c>
      <c r="B4" s="48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activeCell="A2" sqref="A2:G2"/>
      <selection pane="bottomLeft" activeCell="E16" sqref="E16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9.140625" hidden="1" customWidth="1"/>
    <col min="19" max="19" width="9.140625" customWidth="1"/>
    <col min="20" max="25" width="9.140625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5" t="s">
        <v>7</v>
      </c>
      <c r="B1" s="265"/>
      <c r="C1" s="265"/>
      <c r="D1" s="265"/>
      <c r="E1" s="265"/>
      <c r="F1" s="265"/>
      <c r="G1" s="265"/>
      <c r="AG1" t="s">
        <v>92</v>
      </c>
    </row>
    <row r="2" spans="1:60" ht="24.95" customHeight="1" x14ac:dyDescent="0.2">
      <c r="A2" s="49" t="s">
        <v>8</v>
      </c>
      <c r="B2" s="48"/>
      <c r="C2" s="266" t="s">
        <v>43</v>
      </c>
      <c r="D2" s="267"/>
      <c r="E2" s="267"/>
      <c r="F2" s="267"/>
      <c r="G2" s="268"/>
      <c r="AG2" t="s">
        <v>93</v>
      </c>
    </row>
    <row r="3" spans="1:60" ht="24.95" customHeight="1" x14ac:dyDescent="0.2">
      <c r="A3" s="49" t="s">
        <v>9</v>
      </c>
      <c r="B3" s="48"/>
      <c r="C3" s="269" t="s">
        <v>43</v>
      </c>
      <c r="D3" s="270"/>
      <c r="E3" s="270"/>
      <c r="F3" s="270"/>
      <c r="G3" s="271"/>
      <c r="AC3" s="124" t="s">
        <v>93</v>
      </c>
      <c r="AG3" t="s">
        <v>94</v>
      </c>
    </row>
    <row r="4" spans="1:60" ht="24.95" customHeight="1" x14ac:dyDescent="0.2">
      <c r="A4" s="143" t="s">
        <v>10</v>
      </c>
      <c r="B4" s="144"/>
      <c r="C4" s="272" t="s">
        <v>42</v>
      </c>
      <c r="D4" s="273"/>
      <c r="E4" s="273"/>
      <c r="F4" s="273"/>
      <c r="G4" s="274"/>
      <c r="AG4" t="s">
        <v>95</v>
      </c>
    </row>
    <row r="5" spans="1:60" x14ac:dyDescent="0.2">
      <c r="D5" s="10"/>
    </row>
    <row r="6" spans="1:60" ht="38.25" x14ac:dyDescent="0.2">
      <c r="A6" s="146" t="s">
        <v>96</v>
      </c>
      <c r="B6" s="148" t="s">
        <v>97</v>
      </c>
      <c r="C6" s="148" t="s">
        <v>98</v>
      </c>
      <c r="D6" s="147" t="s">
        <v>99</v>
      </c>
      <c r="E6" s="146" t="s">
        <v>100</v>
      </c>
      <c r="F6" s="145" t="s">
        <v>101</v>
      </c>
      <c r="G6" s="146" t="s">
        <v>30</v>
      </c>
      <c r="H6" s="149" t="s">
        <v>31</v>
      </c>
      <c r="I6" s="149" t="s">
        <v>102</v>
      </c>
      <c r="J6" s="149" t="s">
        <v>32</v>
      </c>
      <c r="K6" s="149" t="s">
        <v>103</v>
      </c>
      <c r="L6" s="149" t="s">
        <v>104</v>
      </c>
      <c r="M6" s="149" t="s">
        <v>105</v>
      </c>
      <c r="N6" s="149" t="s">
        <v>106</v>
      </c>
      <c r="O6" s="149" t="s">
        <v>107</v>
      </c>
      <c r="P6" s="149" t="s">
        <v>108</v>
      </c>
      <c r="Q6" s="149" t="s">
        <v>109</v>
      </c>
      <c r="R6" s="149" t="s">
        <v>110</v>
      </c>
      <c r="S6" s="149" t="s">
        <v>111</v>
      </c>
      <c r="T6" s="149" t="s">
        <v>112</v>
      </c>
      <c r="U6" s="149" t="s">
        <v>113</v>
      </c>
      <c r="V6" s="149" t="s">
        <v>114</v>
      </c>
      <c r="W6" s="149" t="s">
        <v>115</v>
      </c>
      <c r="X6" s="149" t="s">
        <v>116</v>
      </c>
      <c r="Y6" s="149" t="s">
        <v>117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6" t="s">
        <v>118</v>
      </c>
      <c r="B8" s="167" t="s">
        <v>51</v>
      </c>
      <c r="C8" s="185" t="s">
        <v>52</v>
      </c>
      <c r="D8" s="168"/>
      <c r="E8" s="169"/>
      <c r="F8" s="170"/>
      <c r="G8" s="171">
        <f>SUMIF(AG9:AG21,"&lt;&gt;NOR",G9:G21)</f>
        <v>0</v>
      </c>
      <c r="H8" s="165"/>
      <c r="I8" s="165">
        <f>SUM(I9:I21)</f>
        <v>0</v>
      </c>
      <c r="J8" s="165"/>
      <c r="K8" s="165">
        <f>SUM(K9:K21)</f>
        <v>0</v>
      </c>
      <c r="L8" s="165"/>
      <c r="M8" s="165">
        <f>SUM(M9:M21)</f>
        <v>0</v>
      </c>
      <c r="N8" s="164"/>
      <c r="O8" s="164">
        <f>SUM(O9:O21)</f>
        <v>0.84</v>
      </c>
      <c r="P8" s="164"/>
      <c r="Q8" s="164">
        <f>SUM(Q9:Q21)</f>
        <v>0</v>
      </c>
      <c r="R8" s="165"/>
      <c r="S8" s="165"/>
      <c r="T8" s="165"/>
      <c r="U8" s="165"/>
      <c r="V8" s="165">
        <f>SUM(V9:V21)</f>
        <v>160.30000000000001</v>
      </c>
      <c r="W8" s="165"/>
      <c r="X8" s="165"/>
      <c r="Y8" s="165"/>
      <c r="AG8" t="s">
        <v>119</v>
      </c>
    </row>
    <row r="9" spans="1:60" ht="22.5" outlineLevel="1" x14ac:dyDescent="0.2">
      <c r="A9" s="173">
        <v>1</v>
      </c>
      <c r="B9" s="174" t="s">
        <v>120</v>
      </c>
      <c r="C9" s="186" t="s">
        <v>121</v>
      </c>
      <c r="D9" s="175" t="s">
        <v>122</v>
      </c>
      <c r="E9" s="176">
        <v>13.590199999999999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123</v>
      </c>
      <c r="T9" s="160" t="s">
        <v>123</v>
      </c>
      <c r="U9" s="160">
        <v>11.787000000000001</v>
      </c>
      <c r="V9" s="160">
        <f>ROUND(E9*U9,2)</f>
        <v>160.19</v>
      </c>
      <c r="W9" s="160"/>
      <c r="X9" s="160" t="s">
        <v>124</v>
      </c>
      <c r="Y9" s="160" t="s">
        <v>125</v>
      </c>
      <c r="Z9" s="150"/>
      <c r="AA9" s="150"/>
      <c r="AB9" s="150"/>
      <c r="AC9" s="150"/>
      <c r="AD9" s="150"/>
      <c r="AE9" s="150"/>
      <c r="AF9" s="150"/>
      <c r="AG9" s="150" t="s">
        <v>126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33.75" outlineLevel="2" x14ac:dyDescent="0.2">
      <c r="A10" s="157"/>
      <c r="B10" s="158"/>
      <c r="C10" s="187" t="s">
        <v>127</v>
      </c>
      <c r="D10" s="162"/>
      <c r="E10" s="163">
        <v>0.72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128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ht="22.5" outlineLevel="3" x14ac:dyDescent="0.2">
      <c r="A11" s="157"/>
      <c r="B11" s="158"/>
      <c r="C11" s="187" t="s">
        <v>129</v>
      </c>
      <c r="D11" s="162"/>
      <c r="E11" s="163">
        <v>1.827</v>
      </c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128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187" t="s">
        <v>130</v>
      </c>
      <c r="D12" s="162"/>
      <c r="E12" s="163">
        <v>10.693199999999999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128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ht="22.5" outlineLevel="3" x14ac:dyDescent="0.2">
      <c r="A13" s="157"/>
      <c r="B13" s="158"/>
      <c r="C13" s="187" t="s">
        <v>131</v>
      </c>
      <c r="D13" s="162"/>
      <c r="E13" s="163">
        <v>0.35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128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ht="22.5" outlineLevel="1" x14ac:dyDescent="0.2">
      <c r="A14" s="173">
        <v>2</v>
      </c>
      <c r="B14" s="174" t="s">
        <v>132</v>
      </c>
      <c r="C14" s="186" t="s">
        <v>133</v>
      </c>
      <c r="D14" s="175" t="s">
        <v>122</v>
      </c>
      <c r="E14" s="176">
        <v>40.770600000000002</v>
      </c>
      <c r="F14" s="177"/>
      <c r="G14" s="178">
        <f>ROUND(E14*F14,2)</f>
        <v>0</v>
      </c>
      <c r="H14" s="161"/>
      <c r="I14" s="160">
        <f>ROUND(E14*H14,2)</f>
        <v>0</v>
      </c>
      <c r="J14" s="161"/>
      <c r="K14" s="160">
        <f>ROUND(E14*J14,2)</f>
        <v>0</v>
      </c>
      <c r="L14" s="160">
        <v>21</v>
      </c>
      <c r="M14" s="160">
        <f>G14*(1+L14/100)</f>
        <v>0</v>
      </c>
      <c r="N14" s="159">
        <v>0</v>
      </c>
      <c r="O14" s="159">
        <f>ROUND(E14*N14,2)</f>
        <v>0</v>
      </c>
      <c r="P14" s="159">
        <v>0</v>
      </c>
      <c r="Q14" s="159">
        <f>ROUND(E14*P14,2)</f>
        <v>0</v>
      </c>
      <c r="R14" s="160"/>
      <c r="S14" s="160" t="s">
        <v>123</v>
      </c>
      <c r="T14" s="160" t="s">
        <v>123</v>
      </c>
      <c r="U14" s="160">
        <v>0</v>
      </c>
      <c r="V14" s="160">
        <f>ROUND(E14*U14,2)</f>
        <v>0</v>
      </c>
      <c r="W14" s="160"/>
      <c r="X14" s="160" t="s">
        <v>124</v>
      </c>
      <c r="Y14" s="160" t="s">
        <v>125</v>
      </c>
      <c r="Z14" s="150"/>
      <c r="AA14" s="150"/>
      <c r="AB14" s="150"/>
      <c r="AC14" s="150"/>
      <c r="AD14" s="150"/>
      <c r="AE14" s="150"/>
      <c r="AF14" s="150"/>
      <c r="AG14" s="150" t="s">
        <v>126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187" t="s">
        <v>400</v>
      </c>
      <c r="D15" s="162"/>
      <c r="E15" s="163">
        <v>40.770600000000002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128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22.5" outlineLevel="1" x14ac:dyDescent="0.2">
      <c r="A16" s="173">
        <v>3</v>
      </c>
      <c r="B16" s="174" t="s">
        <v>134</v>
      </c>
      <c r="C16" s="186" t="s">
        <v>135</v>
      </c>
      <c r="D16" s="175" t="s">
        <v>122</v>
      </c>
      <c r="E16" s="176">
        <v>0.5</v>
      </c>
      <c r="F16" s="177"/>
      <c r="G16" s="178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1.67</v>
      </c>
      <c r="O16" s="159">
        <f>ROUND(E16*N16,2)</f>
        <v>0.84</v>
      </c>
      <c r="P16" s="159">
        <v>0</v>
      </c>
      <c r="Q16" s="159">
        <f>ROUND(E16*P16,2)</f>
        <v>0</v>
      </c>
      <c r="R16" s="160"/>
      <c r="S16" s="160" t="s">
        <v>123</v>
      </c>
      <c r="T16" s="160" t="s">
        <v>123</v>
      </c>
      <c r="U16" s="160">
        <v>0.21299999999999999</v>
      </c>
      <c r="V16" s="160">
        <f>ROUND(E16*U16,2)</f>
        <v>0.11</v>
      </c>
      <c r="W16" s="160"/>
      <c r="X16" s="160" t="s">
        <v>124</v>
      </c>
      <c r="Y16" s="160" t="s">
        <v>125</v>
      </c>
      <c r="Z16" s="150"/>
      <c r="AA16" s="150"/>
      <c r="AB16" s="150"/>
      <c r="AC16" s="150"/>
      <c r="AD16" s="150"/>
      <c r="AE16" s="150"/>
      <c r="AF16" s="150"/>
      <c r="AG16" s="150" t="s">
        <v>126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33.75" outlineLevel="2" x14ac:dyDescent="0.2">
      <c r="A17" s="157"/>
      <c r="B17" s="158"/>
      <c r="C17" s="187" t="s">
        <v>136</v>
      </c>
      <c r="D17" s="162"/>
      <c r="E17" s="163">
        <v>0.5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128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22.5" outlineLevel="3" x14ac:dyDescent="0.2">
      <c r="A18" s="157"/>
      <c r="B18" s="158"/>
      <c r="C18" s="187" t="s">
        <v>137</v>
      </c>
      <c r="D18" s="162"/>
      <c r="E18" s="163"/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128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3" x14ac:dyDescent="0.2">
      <c r="A19" s="157"/>
      <c r="B19" s="158"/>
      <c r="C19" s="187" t="s">
        <v>138</v>
      </c>
      <c r="D19" s="162"/>
      <c r="E19" s="163"/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128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3" x14ac:dyDescent="0.2">
      <c r="A20" s="157"/>
      <c r="B20" s="158"/>
      <c r="C20" s="187" t="s">
        <v>139</v>
      </c>
      <c r="D20" s="162"/>
      <c r="E20" s="163"/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128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1" x14ac:dyDescent="0.2">
      <c r="A21" s="179">
        <v>4</v>
      </c>
      <c r="B21" s="180" t="s">
        <v>140</v>
      </c>
      <c r="C21" s="188" t="s">
        <v>141</v>
      </c>
      <c r="D21" s="181" t="s">
        <v>122</v>
      </c>
      <c r="E21" s="182">
        <v>13.590199999999999</v>
      </c>
      <c r="F21" s="183"/>
      <c r="G21" s="184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142</v>
      </c>
      <c r="T21" s="160" t="s">
        <v>123</v>
      </c>
      <c r="U21" s="160">
        <v>0</v>
      </c>
      <c r="V21" s="160">
        <f>ROUND(E21*U21,2)</f>
        <v>0</v>
      </c>
      <c r="W21" s="160"/>
      <c r="X21" s="160" t="s">
        <v>124</v>
      </c>
      <c r="Y21" s="160" t="s">
        <v>125</v>
      </c>
      <c r="Z21" s="150"/>
      <c r="AA21" s="150"/>
      <c r="AB21" s="150"/>
      <c r="AC21" s="150"/>
      <c r="AD21" s="150"/>
      <c r="AE21" s="150"/>
      <c r="AF21" s="150"/>
      <c r="AG21" s="150" t="s">
        <v>126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x14ac:dyDescent="0.2">
      <c r="A22" s="166" t="s">
        <v>118</v>
      </c>
      <c r="B22" s="167" t="s">
        <v>53</v>
      </c>
      <c r="C22" s="185" t="s">
        <v>54</v>
      </c>
      <c r="D22" s="168"/>
      <c r="E22" s="169"/>
      <c r="F22" s="170"/>
      <c r="G22" s="171">
        <f>SUMIF(AG23:AG35,"&lt;&gt;NOR",G23:G35)</f>
        <v>0</v>
      </c>
      <c r="H22" s="165"/>
      <c r="I22" s="165">
        <f>SUM(I23:I35)</f>
        <v>0</v>
      </c>
      <c r="J22" s="165"/>
      <c r="K22" s="165">
        <f>SUM(K23:K35)</f>
        <v>0</v>
      </c>
      <c r="L22" s="165"/>
      <c r="M22" s="165">
        <f>SUM(M23:M35)</f>
        <v>0</v>
      </c>
      <c r="N22" s="164"/>
      <c r="O22" s="164">
        <f>SUM(O23:O35)</f>
        <v>0</v>
      </c>
      <c r="P22" s="164"/>
      <c r="Q22" s="164">
        <f>SUM(Q23:Q35)</f>
        <v>58</v>
      </c>
      <c r="R22" s="165"/>
      <c r="S22" s="165"/>
      <c r="T22" s="165"/>
      <c r="U22" s="165"/>
      <c r="V22" s="165">
        <f>SUM(V23:V35)</f>
        <v>0</v>
      </c>
      <c r="W22" s="165"/>
      <c r="X22" s="165"/>
      <c r="Y22" s="165"/>
      <c r="AG22" t="s">
        <v>119</v>
      </c>
    </row>
    <row r="23" spans="1:60" ht="22.5" outlineLevel="1" x14ac:dyDescent="0.2">
      <c r="A23" s="173">
        <v>5</v>
      </c>
      <c r="B23" s="174" t="s">
        <v>143</v>
      </c>
      <c r="C23" s="186" t="s">
        <v>144</v>
      </c>
      <c r="D23" s="175" t="s">
        <v>145</v>
      </c>
      <c r="E23" s="176">
        <v>2</v>
      </c>
      <c r="F23" s="177"/>
      <c r="G23" s="178">
        <f>ROUND(E23*F23,2)</f>
        <v>0</v>
      </c>
      <c r="H23" s="161"/>
      <c r="I23" s="160">
        <f>ROUND(E23*H23,2)</f>
        <v>0</v>
      </c>
      <c r="J23" s="161"/>
      <c r="K23" s="160">
        <f>ROUND(E23*J23,2)</f>
        <v>0</v>
      </c>
      <c r="L23" s="160">
        <v>21</v>
      </c>
      <c r="M23" s="160">
        <f>G23*(1+L23/100)</f>
        <v>0</v>
      </c>
      <c r="N23" s="159">
        <v>0</v>
      </c>
      <c r="O23" s="159">
        <f>ROUND(E23*N23,2)</f>
        <v>0</v>
      </c>
      <c r="P23" s="159">
        <v>0</v>
      </c>
      <c r="Q23" s="159">
        <f>ROUND(E23*P23,2)</f>
        <v>0</v>
      </c>
      <c r="R23" s="160"/>
      <c r="S23" s="160" t="s">
        <v>142</v>
      </c>
      <c r="T23" s="160" t="s">
        <v>146</v>
      </c>
      <c r="U23" s="160">
        <v>0</v>
      </c>
      <c r="V23" s="160">
        <f>ROUND(E23*U23,2)</f>
        <v>0</v>
      </c>
      <c r="W23" s="160"/>
      <c r="X23" s="160" t="s">
        <v>147</v>
      </c>
      <c r="Y23" s="160" t="s">
        <v>125</v>
      </c>
      <c r="Z23" s="150"/>
      <c r="AA23" s="150"/>
      <c r="AB23" s="150"/>
      <c r="AC23" s="150"/>
      <c r="AD23" s="150"/>
      <c r="AE23" s="150"/>
      <c r="AF23" s="150"/>
      <c r="AG23" s="150" t="s">
        <v>148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2" x14ac:dyDescent="0.2">
      <c r="A24" s="157"/>
      <c r="B24" s="158"/>
      <c r="C24" s="187" t="s">
        <v>149</v>
      </c>
      <c r="D24" s="162"/>
      <c r="E24" s="163">
        <v>2</v>
      </c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128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22.5" outlineLevel="1" x14ac:dyDescent="0.2">
      <c r="A25" s="173">
        <v>6</v>
      </c>
      <c r="B25" s="174" t="s">
        <v>150</v>
      </c>
      <c r="C25" s="186" t="s">
        <v>151</v>
      </c>
      <c r="D25" s="175" t="s">
        <v>152</v>
      </c>
      <c r="E25" s="176">
        <v>58</v>
      </c>
      <c r="F25" s="177"/>
      <c r="G25" s="178">
        <f>ROUND(E25*F25,2)</f>
        <v>0</v>
      </c>
      <c r="H25" s="161"/>
      <c r="I25" s="160">
        <f>ROUND(E25*H25,2)</f>
        <v>0</v>
      </c>
      <c r="J25" s="161"/>
      <c r="K25" s="160">
        <f>ROUND(E25*J25,2)</f>
        <v>0</v>
      </c>
      <c r="L25" s="160">
        <v>21</v>
      </c>
      <c r="M25" s="160">
        <f>G25*(1+L25/100)</f>
        <v>0</v>
      </c>
      <c r="N25" s="159">
        <v>0</v>
      </c>
      <c r="O25" s="159">
        <f>ROUND(E25*N25,2)</f>
        <v>0</v>
      </c>
      <c r="P25" s="159">
        <v>1</v>
      </c>
      <c r="Q25" s="159">
        <f>ROUND(E25*P25,2)</f>
        <v>58</v>
      </c>
      <c r="R25" s="160"/>
      <c r="S25" s="160" t="s">
        <v>142</v>
      </c>
      <c r="T25" s="160" t="s">
        <v>146</v>
      </c>
      <c r="U25" s="160">
        <v>0</v>
      </c>
      <c r="V25" s="160">
        <f>ROUND(E25*U25,2)</f>
        <v>0</v>
      </c>
      <c r="W25" s="160"/>
      <c r="X25" s="160" t="s">
        <v>147</v>
      </c>
      <c r="Y25" s="160" t="s">
        <v>125</v>
      </c>
      <c r="Z25" s="150"/>
      <c r="AA25" s="150"/>
      <c r="AB25" s="150"/>
      <c r="AC25" s="150"/>
      <c r="AD25" s="150"/>
      <c r="AE25" s="150"/>
      <c r="AF25" s="150"/>
      <c r="AG25" s="150" t="s">
        <v>148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61" t="s">
        <v>153</v>
      </c>
      <c r="D26" s="262"/>
      <c r="E26" s="262"/>
      <c r="F26" s="262"/>
      <c r="G26" s="262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154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263" t="s">
        <v>155</v>
      </c>
      <c r="D27" s="264"/>
      <c r="E27" s="264"/>
      <c r="F27" s="264"/>
      <c r="G27" s="264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154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263" t="s">
        <v>156</v>
      </c>
      <c r="D28" s="264"/>
      <c r="E28" s="264"/>
      <c r="F28" s="264"/>
      <c r="G28" s="264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154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263" t="s">
        <v>157</v>
      </c>
      <c r="D29" s="264"/>
      <c r="E29" s="264"/>
      <c r="F29" s="264"/>
      <c r="G29" s="264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154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263" t="s">
        <v>158</v>
      </c>
      <c r="D30" s="264"/>
      <c r="E30" s="264"/>
      <c r="F30" s="264"/>
      <c r="G30" s="264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154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263" t="s">
        <v>159</v>
      </c>
      <c r="D31" s="264"/>
      <c r="E31" s="264"/>
      <c r="F31" s="264"/>
      <c r="G31" s="264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154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263" t="s">
        <v>160</v>
      </c>
      <c r="D32" s="264"/>
      <c r="E32" s="264"/>
      <c r="F32" s="264"/>
      <c r="G32" s="264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154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3" x14ac:dyDescent="0.2">
      <c r="A33" s="157"/>
      <c r="B33" s="158"/>
      <c r="C33" s="263" t="s">
        <v>161</v>
      </c>
      <c r="D33" s="264"/>
      <c r="E33" s="264"/>
      <c r="F33" s="264"/>
      <c r="G33" s="264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154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3" x14ac:dyDescent="0.2">
      <c r="A34" s="157"/>
      <c r="B34" s="158"/>
      <c r="C34" s="263" t="s">
        <v>162</v>
      </c>
      <c r="D34" s="264"/>
      <c r="E34" s="264"/>
      <c r="F34" s="264"/>
      <c r="G34" s="264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154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2" x14ac:dyDescent="0.2">
      <c r="A35" s="157"/>
      <c r="B35" s="158"/>
      <c r="C35" s="187" t="s">
        <v>163</v>
      </c>
      <c r="D35" s="162"/>
      <c r="E35" s="163">
        <v>58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128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x14ac:dyDescent="0.2">
      <c r="A36" s="166" t="s">
        <v>118</v>
      </c>
      <c r="B36" s="167" t="s">
        <v>55</v>
      </c>
      <c r="C36" s="185" t="s">
        <v>56</v>
      </c>
      <c r="D36" s="168"/>
      <c r="E36" s="169"/>
      <c r="F36" s="170"/>
      <c r="G36" s="171">
        <f>SUMIF(AG37:AG41,"&lt;&gt;NOR",G37:G41)</f>
        <v>0</v>
      </c>
      <c r="H36" s="165"/>
      <c r="I36" s="165">
        <f>SUM(I37:I41)</f>
        <v>0</v>
      </c>
      <c r="J36" s="165"/>
      <c r="K36" s="165">
        <f>SUM(K37:K41)</f>
        <v>0</v>
      </c>
      <c r="L36" s="165"/>
      <c r="M36" s="165">
        <f>SUM(M37:M41)</f>
        <v>0</v>
      </c>
      <c r="N36" s="164"/>
      <c r="O36" s="164">
        <f>SUM(O37:O41)</f>
        <v>2.94</v>
      </c>
      <c r="P36" s="164"/>
      <c r="Q36" s="164">
        <f>SUM(Q37:Q41)</f>
        <v>0</v>
      </c>
      <c r="R36" s="165"/>
      <c r="S36" s="165"/>
      <c r="T36" s="165"/>
      <c r="U36" s="165"/>
      <c r="V36" s="165">
        <f>SUM(V37:V41)</f>
        <v>7.73</v>
      </c>
      <c r="W36" s="165"/>
      <c r="X36" s="165"/>
      <c r="Y36" s="165"/>
      <c r="AG36" t="s">
        <v>119</v>
      </c>
    </row>
    <row r="37" spans="1:60" outlineLevel="1" x14ac:dyDescent="0.2">
      <c r="A37" s="173">
        <v>7</v>
      </c>
      <c r="B37" s="174" t="s">
        <v>164</v>
      </c>
      <c r="C37" s="186" t="s">
        <v>165</v>
      </c>
      <c r="D37" s="175" t="s">
        <v>122</v>
      </c>
      <c r="E37" s="176">
        <v>0.64085000000000003</v>
      </c>
      <c r="F37" s="177"/>
      <c r="G37" s="178">
        <f>ROUND(E37*F37,2)</f>
        <v>0</v>
      </c>
      <c r="H37" s="161"/>
      <c r="I37" s="160">
        <f>ROUND(E37*H37,2)</f>
        <v>0</v>
      </c>
      <c r="J37" s="161"/>
      <c r="K37" s="160">
        <f>ROUND(E37*J37,2)</f>
        <v>0</v>
      </c>
      <c r="L37" s="160">
        <v>21</v>
      </c>
      <c r="M37" s="160">
        <f>G37*(1+L37/100)</f>
        <v>0</v>
      </c>
      <c r="N37" s="159">
        <v>1.5695300000000001</v>
      </c>
      <c r="O37" s="159">
        <f>ROUND(E37*N37,2)</f>
        <v>1.01</v>
      </c>
      <c r="P37" s="159">
        <v>0</v>
      </c>
      <c r="Q37" s="159">
        <f>ROUND(E37*P37,2)</f>
        <v>0</v>
      </c>
      <c r="R37" s="160"/>
      <c r="S37" s="160" t="s">
        <v>123</v>
      </c>
      <c r="T37" s="160" t="s">
        <v>123</v>
      </c>
      <c r="U37" s="160">
        <v>7.4560000000000004</v>
      </c>
      <c r="V37" s="160">
        <f>ROUND(E37*U37,2)</f>
        <v>4.78</v>
      </c>
      <c r="W37" s="160"/>
      <c r="X37" s="160" t="s">
        <v>147</v>
      </c>
      <c r="Y37" s="160" t="s">
        <v>125</v>
      </c>
      <c r="Z37" s="150"/>
      <c r="AA37" s="150"/>
      <c r="AB37" s="150"/>
      <c r="AC37" s="150"/>
      <c r="AD37" s="150"/>
      <c r="AE37" s="150"/>
      <c r="AF37" s="150"/>
      <c r="AG37" s="150" t="s">
        <v>148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ht="22.5" outlineLevel="2" x14ac:dyDescent="0.2">
      <c r="A38" s="157"/>
      <c r="B38" s="158"/>
      <c r="C38" s="187" t="s">
        <v>166</v>
      </c>
      <c r="D38" s="162"/>
      <c r="E38" s="163">
        <v>0.46584999999999999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128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ht="22.5" outlineLevel="3" x14ac:dyDescent="0.2">
      <c r="A39" s="157"/>
      <c r="B39" s="158"/>
      <c r="C39" s="187" t="s">
        <v>167</v>
      </c>
      <c r="D39" s="162"/>
      <c r="E39" s="163">
        <v>0.17499999999999999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128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ht="22.5" outlineLevel="1" x14ac:dyDescent="0.2">
      <c r="A40" s="173">
        <v>8</v>
      </c>
      <c r="B40" s="174" t="s">
        <v>168</v>
      </c>
      <c r="C40" s="186" t="s">
        <v>169</v>
      </c>
      <c r="D40" s="175" t="s">
        <v>122</v>
      </c>
      <c r="E40" s="176">
        <v>0.75</v>
      </c>
      <c r="F40" s="177"/>
      <c r="G40" s="178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2.5698099999999999</v>
      </c>
      <c r="O40" s="159">
        <f>ROUND(E40*N40,2)</f>
        <v>1.93</v>
      </c>
      <c r="P40" s="159">
        <v>0</v>
      </c>
      <c r="Q40" s="159">
        <f>ROUND(E40*P40,2)</f>
        <v>0</v>
      </c>
      <c r="R40" s="160"/>
      <c r="S40" s="160" t="s">
        <v>123</v>
      </c>
      <c r="T40" s="160" t="s">
        <v>123</v>
      </c>
      <c r="U40" s="160">
        <v>3.9289999999999998</v>
      </c>
      <c r="V40" s="160">
        <f>ROUND(E40*U40,2)</f>
        <v>2.95</v>
      </c>
      <c r="W40" s="160"/>
      <c r="X40" s="160" t="s">
        <v>147</v>
      </c>
      <c r="Y40" s="160" t="s">
        <v>125</v>
      </c>
      <c r="Z40" s="150"/>
      <c r="AA40" s="150"/>
      <c r="AB40" s="150"/>
      <c r="AC40" s="150"/>
      <c r="AD40" s="150"/>
      <c r="AE40" s="150"/>
      <c r="AF40" s="150"/>
      <c r="AG40" s="150" t="s">
        <v>148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ht="22.5" outlineLevel="2" x14ac:dyDescent="0.2">
      <c r="A41" s="157"/>
      <c r="B41" s="158"/>
      <c r="C41" s="187" t="s">
        <v>170</v>
      </c>
      <c r="D41" s="162"/>
      <c r="E41" s="163">
        <v>0.75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128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x14ac:dyDescent="0.2">
      <c r="A42" s="166" t="s">
        <v>118</v>
      </c>
      <c r="B42" s="167" t="s">
        <v>57</v>
      </c>
      <c r="C42" s="185" t="s">
        <v>58</v>
      </c>
      <c r="D42" s="168"/>
      <c r="E42" s="169"/>
      <c r="F42" s="170"/>
      <c r="G42" s="171">
        <f>SUMIF(AG43:AG45,"&lt;&gt;NOR",G43:G45)</f>
        <v>0</v>
      </c>
      <c r="H42" s="165"/>
      <c r="I42" s="165">
        <f>SUM(I43:I45)</f>
        <v>0</v>
      </c>
      <c r="J42" s="165"/>
      <c r="K42" s="165">
        <f>SUM(K43:K45)</f>
        <v>0</v>
      </c>
      <c r="L42" s="165"/>
      <c r="M42" s="165">
        <f>SUM(M43:M45)</f>
        <v>0</v>
      </c>
      <c r="N42" s="164"/>
      <c r="O42" s="164">
        <f>SUM(O43:O45)</f>
        <v>27.91</v>
      </c>
      <c r="P42" s="164"/>
      <c r="Q42" s="164">
        <f>SUM(Q43:Q45)</f>
        <v>0</v>
      </c>
      <c r="R42" s="165"/>
      <c r="S42" s="165"/>
      <c r="T42" s="165"/>
      <c r="U42" s="165"/>
      <c r="V42" s="165">
        <f>SUM(V43:V45)</f>
        <v>134.06</v>
      </c>
      <c r="W42" s="165"/>
      <c r="X42" s="165"/>
      <c r="Y42" s="165"/>
      <c r="AG42" t="s">
        <v>119</v>
      </c>
    </row>
    <row r="43" spans="1:60" ht="22.5" outlineLevel="1" x14ac:dyDescent="0.2">
      <c r="A43" s="173">
        <v>9</v>
      </c>
      <c r="B43" s="174" t="s">
        <v>171</v>
      </c>
      <c r="C43" s="186" t="s">
        <v>172</v>
      </c>
      <c r="D43" s="175" t="s">
        <v>122</v>
      </c>
      <c r="E43" s="176">
        <v>9.0468799999999998</v>
      </c>
      <c r="F43" s="177"/>
      <c r="G43" s="178">
        <f>ROUND(E43*F43,2)</f>
        <v>0</v>
      </c>
      <c r="H43" s="161"/>
      <c r="I43" s="160">
        <f>ROUND(E43*H43,2)</f>
        <v>0</v>
      </c>
      <c r="J43" s="161"/>
      <c r="K43" s="160">
        <f>ROUND(E43*J43,2)</f>
        <v>0</v>
      </c>
      <c r="L43" s="160">
        <v>21</v>
      </c>
      <c r="M43" s="160">
        <f>G43*(1+L43/100)</f>
        <v>0</v>
      </c>
      <c r="N43" s="159">
        <v>3.08514</v>
      </c>
      <c r="O43" s="159">
        <f>ROUND(E43*N43,2)</f>
        <v>27.91</v>
      </c>
      <c r="P43" s="159">
        <v>0</v>
      </c>
      <c r="Q43" s="159">
        <f>ROUND(E43*P43,2)</f>
        <v>0</v>
      </c>
      <c r="R43" s="160"/>
      <c r="S43" s="160" t="s">
        <v>123</v>
      </c>
      <c r="T43" s="160" t="s">
        <v>123</v>
      </c>
      <c r="U43" s="160">
        <v>14.81879</v>
      </c>
      <c r="V43" s="160">
        <f>ROUND(E43*U43,2)</f>
        <v>134.06</v>
      </c>
      <c r="W43" s="160"/>
      <c r="X43" s="160" t="s">
        <v>124</v>
      </c>
      <c r="Y43" s="160" t="s">
        <v>125</v>
      </c>
      <c r="Z43" s="150"/>
      <c r="AA43" s="150"/>
      <c r="AB43" s="150"/>
      <c r="AC43" s="150"/>
      <c r="AD43" s="150"/>
      <c r="AE43" s="150"/>
      <c r="AF43" s="150"/>
      <c r="AG43" s="150" t="s">
        <v>126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187" t="s">
        <v>397</v>
      </c>
      <c r="D44" s="162"/>
      <c r="E44" s="163">
        <v>12.289199999999999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128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87" t="s">
        <v>173</v>
      </c>
      <c r="D45" s="162"/>
      <c r="E45" s="163">
        <v>-3.2423199999999999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128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x14ac:dyDescent="0.2">
      <c r="A46" s="166" t="s">
        <v>118</v>
      </c>
      <c r="B46" s="167" t="s">
        <v>59</v>
      </c>
      <c r="C46" s="185" t="s">
        <v>60</v>
      </c>
      <c r="D46" s="168"/>
      <c r="E46" s="169"/>
      <c r="F46" s="170"/>
      <c r="G46" s="171">
        <f>SUMIF(AG47:AG57,"&lt;&gt;NOR",G47:G57)</f>
        <v>0</v>
      </c>
      <c r="H46" s="165"/>
      <c r="I46" s="165">
        <f>SUM(I47:I57)</f>
        <v>0</v>
      </c>
      <c r="J46" s="165"/>
      <c r="K46" s="165">
        <f>SUM(K47:K57)</f>
        <v>0</v>
      </c>
      <c r="L46" s="165"/>
      <c r="M46" s="165">
        <f>SUM(M47:M57)</f>
        <v>0</v>
      </c>
      <c r="N46" s="164"/>
      <c r="O46" s="164">
        <f>SUM(O47:O57)</f>
        <v>0.43</v>
      </c>
      <c r="P46" s="164"/>
      <c r="Q46" s="164">
        <f>SUM(Q47:Q57)</f>
        <v>0</v>
      </c>
      <c r="R46" s="165"/>
      <c r="S46" s="165"/>
      <c r="T46" s="165"/>
      <c r="U46" s="165"/>
      <c r="V46" s="165">
        <f>SUM(V47:V57)</f>
        <v>8.57</v>
      </c>
      <c r="W46" s="165"/>
      <c r="X46" s="165"/>
      <c r="Y46" s="165"/>
      <c r="AG46" t="s">
        <v>119</v>
      </c>
    </row>
    <row r="47" spans="1:60" outlineLevel="1" x14ac:dyDescent="0.2">
      <c r="A47" s="173">
        <v>10</v>
      </c>
      <c r="B47" s="174" t="s">
        <v>174</v>
      </c>
      <c r="C47" s="186" t="s">
        <v>175</v>
      </c>
      <c r="D47" s="175" t="s">
        <v>176</v>
      </c>
      <c r="E47" s="176">
        <v>6.25</v>
      </c>
      <c r="F47" s="177"/>
      <c r="G47" s="178">
        <f>ROUND(E47*F47,2)</f>
        <v>0</v>
      </c>
      <c r="H47" s="161"/>
      <c r="I47" s="160">
        <f>ROUND(E47*H47,2)</f>
        <v>0</v>
      </c>
      <c r="J47" s="161"/>
      <c r="K47" s="160">
        <f>ROUND(E47*J47,2)</f>
        <v>0</v>
      </c>
      <c r="L47" s="160">
        <v>21</v>
      </c>
      <c r="M47" s="160">
        <f>G47*(1+L47/100)</f>
        <v>0</v>
      </c>
      <c r="N47" s="159">
        <v>4.0000000000000003E-5</v>
      </c>
      <c r="O47" s="159">
        <f>ROUND(E47*N47,2)</f>
        <v>0</v>
      </c>
      <c r="P47" s="159">
        <v>0</v>
      </c>
      <c r="Q47" s="159">
        <f>ROUND(E47*P47,2)</f>
        <v>0</v>
      </c>
      <c r="R47" s="160"/>
      <c r="S47" s="160" t="s">
        <v>123</v>
      </c>
      <c r="T47" s="160" t="s">
        <v>123</v>
      </c>
      <c r="U47" s="160">
        <v>7.8E-2</v>
      </c>
      <c r="V47" s="160">
        <f>ROUND(E47*U47,2)</f>
        <v>0.49</v>
      </c>
      <c r="W47" s="160"/>
      <c r="X47" s="160" t="s">
        <v>147</v>
      </c>
      <c r="Y47" s="160" t="s">
        <v>125</v>
      </c>
      <c r="Z47" s="150"/>
      <c r="AA47" s="150"/>
      <c r="AB47" s="150"/>
      <c r="AC47" s="150"/>
      <c r="AD47" s="150"/>
      <c r="AE47" s="150"/>
      <c r="AF47" s="150"/>
      <c r="AG47" s="150" t="s">
        <v>148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187" t="s">
        <v>177</v>
      </c>
      <c r="D48" s="162"/>
      <c r="E48" s="163">
        <v>6.25</v>
      </c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128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">
      <c r="A49" s="173">
        <v>11</v>
      </c>
      <c r="B49" s="174" t="s">
        <v>178</v>
      </c>
      <c r="C49" s="186" t="s">
        <v>179</v>
      </c>
      <c r="D49" s="175" t="s">
        <v>180</v>
      </c>
      <c r="E49" s="176">
        <v>8.1</v>
      </c>
      <c r="F49" s="177"/>
      <c r="G49" s="178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3.7100000000000002E-3</v>
      </c>
      <c r="O49" s="159">
        <f>ROUND(E49*N49,2)</f>
        <v>0.03</v>
      </c>
      <c r="P49" s="159">
        <v>0</v>
      </c>
      <c r="Q49" s="159">
        <f>ROUND(E49*P49,2)</f>
        <v>0</v>
      </c>
      <c r="R49" s="160"/>
      <c r="S49" s="160" t="s">
        <v>123</v>
      </c>
      <c r="T49" s="160" t="s">
        <v>123</v>
      </c>
      <c r="U49" s="160">
        <v>0.18179999999999999</v>
      </c>
      <c r="V49" s="160">
        <f>ROUND(E49*U49,2)</f>
        <v>1.47</v>
      </c>
      <c r="W49" s="160"/>
      <c r="X49" s="160" t="s">
        <v>147</v>
      </c>
      <c r="Y49" s="160" t="s">
        <v>125</v>
      </c>
      <c r="Z49" s="150"/>
      <c r="AA49" s="150"/>
      <c r="AB49" s="150"/>
      <c r="AC49" s="150"/>
      <c r="AD49" s="150"/>
      <c r="AE49" s="150"/>
      <c r="AF49" s="150"/>
      <c r="AG49" s="150" t="s">
        <v>148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2" x14ac:dyDescent="0.2">
      <c r="A50" s="157"/>
      <c r="B50" s="158"/>
      <c r="C50" s="187" t="s">
        <v>181</v>
      </c>
      <c r="D50" s="162"/>
      <c r="E50" s="163">
        <v>8.1</v>
      </c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128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">
      <c r="A51" s="173">
        <v>12</v>
      </c>
      <c r="B51" s="174" t="s">
        <v>182</v>
      </c>
      <c r="C51" s="186" t="s">
        <v>183</v>
      </c>
      <c r="D51" s="175" t="s">
        <v>176</v>
      </c>
      <c r="E51" s="176">
        <v>2.4300000000000002</v>
      </c>
      <c r="F51" s="177"/>
      <c r="G51" s="178">
        <f>ROUND(E51*F51,2)</f>
        <v>0</v>
      </c>
      <c r="H51" s="161"/>
      <c r="I51" s="160">
        <f>ROUND(E51*H51,2)</f>
        <v>0</v>
      </c>
      <c r="J51" s="161"/>
      <c r="K51" s="160">
        <f>ROUND(E51*J51,2)</f>
        <v>0</v>
      </c>
      <c r="L51" s="160">
        <v>21</v>
      </c>
      <c r="M51" s="160">
        <f>G51*(1+L51/100)</f>
        <v>0</v>
      </c>
      <c r="N51" s="159">
        <v>5.3690000000000002E-2</v>
      </c>
      <c r="O51" s="159">
        <f>ROUND(E51*N51,2)</f>
        <v>0.13</v>
      </c>
      <c r="P51" s="159">
        <v>0</v>
      </c>
      <c r="Q51" s="159">
        <f>ROUND(E51*P51,2)</f>
        <v>0</v>
      </c>
      <c r="R51" s="160"/>
      <c r="S51" s="160" t="s">
        <v>123</v>
      </c>
      <c r="T51" s="160" t="s">
        <v>123</v>
      </c>
      <c r="U51" s="160">
        <v>1.17717</v>
      </c>
      <c r="V51" s="160">
        <f>ROUND(E51*U51,2)</f>
        <v>2.86</v>
      </c>
      <c r="W51" s="160"/>
      <c r="X51" s="160" t="s">
        <v>147</v>
      </c>
      <c r="Y51" s="160" t="s">
        <v>125</v>
      </c>
      <c r="Z51" s="150"/>
      <c r="AA51" s="150"/>
      <c r="AB51" s="150"/>
      <c r="AC51" s="150"/>
      <c r="AD51" s="150"/>
      <c r="AE51" s="150"/>
      <c r="AF51" s="150"/>
      <c r="AG51" s="150" t="s">
        <v>148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2" x14ac:dyDescent="0.2">
      <c r="A52" s="157"/>
      <c r="B52" s="158"/>
      <c r="C52" s="187" t="s">
        <v>184</v>
      </c>
      <c r="D52" s="162"/>
      <c r="E52" s="163">
        <v>2.4300000000000002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128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1" x14ac:dyDescent="0.2">
      <c r="A53" s="173">
        <v>13</v>
      </c>
      <c r="B53" s="174" t="s">
        <v>185</v>
      </c>
      <c r="C53" s="186" t="s">
        <v>186</v>
      </c>
      <c r="D53" s="175" t="s">
        <v>176</v>
      </c>
      <c r="E53" s="176">
        <v>4.0293000000000001</v>
      </c>
      <c r="F53" s="177"/>
      <c r="G53" s="178">
        <f>ROUND(E53*F53,2)</f>
        <v>0</v>
      </c>
      <c r="H53" s="161"/>
      <c r="I53" s="160">
        <f>ROUND(E53*H53,2)</f>
        <v>0</v>
      </c>
      <c r="J53" s="161"/>
      <c r="K53" s="160">
        <f>ROUND(E53*J53,2)</f>
        <v>0</v>
      </c>
      <c r="L53" s="160">
        <v>21</v>
      </c>
      <c r="M53" s="160">
        <f>G53*(1+L53/100)</f>
        <v>0</v>
      </c>
      <c r="N53" s="159">
        <v>4.5580000000000002E-2</v>
      </c>
      <c r="O53" s="159">
        <f>ROUND(E53*N53,2)</f>
        <v>0.18</v>
      </c>
      <c r="P53" s="159">
        <v>0</v>
      </c>
      <c r="Q53" s="159">
        <f>ROUND(E53*P53,2)</f>
        <v>0</v>
      </c>
      <c r="R53" s="160"/>
      <c r="S53" s="160" t="s">
        <v>123</v>
      </c>
      <c r="T53" s="160" t="s">
        <v>123</v>
      </c>
      <c r="U53" s="160">
        <v>0.60799999999999998</v>
      </c>
      <c r="V53" s="160">
        <f>ROUND(E53*U53,2)</f>
        <v>2.4500000000000002</v>
      </c>
      <c r="W53" s="160"/>
      <c r="X53" s="160" t="s">
        <v>147</v>
      </c>
      <c r="Y53" s="160" t="s">
        <v>125</v>
      </c>
      <c r="Z53" s="150"/>
      <c r="AA53" s="150"/>
      <c r="AB53" s="150"/>
      <c r="AC53" s="150"/>
      <c r="AD53" s="150"/>
      <c r="AE53" s="150"/>
      <c r="AF53" s="150"/>
      <c r="AG53" s="150" t="s">
        <v>148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ht="22.5" outlineLevel="2" x14ac:dyDescent="0.2">
      <c r="A54" s="157"/>
      <c r="B54" s="158"/>
      <c r="C54" s="187" t="s">
        <v>398</v>
      </c>
      <c r="D54" s="162"/>
      <c r="E54" s="163">
        <v>4.0293000000000001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128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73">
        <v>14</v>
      </c>
      <c r="B55" s="174" t="s">
        <v>187</v>
      </c>
      <c r="C55" s="186" t="s">
        <v>188</v>
      </c>
      <c r="D55" s="175" t="s">
        <v>176</v>
      </c>
      <c r="E55" s="176">
        <v>6.4592999999999998</v>
      </c>
      <c r="F55" s="177"/>
      <c r="G55" s="178">
        <f>ROUND(E55*F55,2)</f>
        <v>0</v>
      </c>
      <c r="H55" s="161"/>
      <c r="I55" s="160">
        <f>ROUND(E55*H55,2)</f>
        <v>0</v>
      </c>
      <c r="J55" s="161"/>
      <c r="K55" s="160">
        <f>ROUND(E55*J55,2)</f>
        <v>0</v>
      </c>
      <c r="L55" s="160">
        <v>21</v>
      </c>
      <c r="M55" s="160">
        <f>G55*(1+L55/100)</f>
        <v>0</v>
      </c>
      <c r="N55" s="159">
        <v>1.3140000000000001E-2</v>
      </c>
      <c r="O55" s="159">
        <f>ROUND(E55*N55,2)</f>
        <v>0.08</v>
      </c>
      <c r="P55" s="159">
        <v>0</v>
      </c>
      <c r="Q55" s="159">
        <f>ROUND(E55*P55,2)</f>
        <v>0</v>
      </c>
      <c r="R55" s="160"/>
      <c r="S55" s="160" t="s">
        <v>123</v>
      </c>
      <c r="T55" s="160" t="s">
        <v>123</v>
      </c>
      <c r="U55" s="160">
        <v>6.5000000000000002E-2</v>
      </c>
      <c r="V55" s="160">
        <f>ROUND(E55*U55,2)</f>
        <v>0.42</v>
      </c>
      <c r="W55" s="160"/>
      <c r="X55" s="160" t="s">
        <v>147</v>
      </c>
      <c r="Y55" s="160" t="s">
        <v>125</v>
      </c>
      <c r="Z55" s="150"/>
      <c r="AA55" s="150"/>
      <c r="AB55" s="150"/>
      <c r="AC55" s="150"/>
      <c r="AD55" s="150"/>
      <c r="AE55" s="150"/>
      <c r="AF55" s="150"/>
      <c r="AG55" s="150" t="s">
        <v>148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187" t="s">
        <v>189</v>
      </c>
      <c r="D56" s="162"/>
      <c r="E56" s="163">
        <v>6.4592999999999998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128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ht="22.5" outlineLevel="1" x14ac:dyDescent="0.2">
      <c r="A57" s="179">
        <v>15</v>
      </c>
      <c r="B57" s="180" t="s">
        <v>190</v>
      </c>
      <c r="C57" s="188" t="s">
        <v>191</v>
      </c>
      <c r="D57" s="181" t="s">
        <v>176</v>
      </c>
      <c r="E57" s="182">
        <v>2.4300000000000002</v>
      </c>
      <c r="F57" s="183"/>
      <c r="G57" s="184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3.6700000000000001E-3</v>
      </c>
      <c r="O57" s="159">
        <f>ROUND(E57*N57,2)</f>
        <v>0.01</v>
      </c>
      <c r="P57" s="159">
        <v>0</v>
      </c>
      <c r="Q57" s="159">
        <f>ROUND(E57*P57,2)</f>
        <v>0</v>
      </c>
      <c r="R57" s="160"/>
      <c r="S57" s="160" t="s">
        <v>123</v>
      </c>
      <c r="T57" s="160" t="s">
        <v>123</v>
      </c>
      <c r="U57" s="160">
        <v>0.36199999999999999</v>
      </c>
      <c r="V57" s="160">
        <f>ROUND(E57*U57,2)</f>
        <v>0.88</v>
      </c>
      <c r="W57" s="160"/>
      <c r="X57" s="160" t="s">
        <v>147</v>
      </c>
      <c r="Y57" s="160" t="s">
        <v>125</v>
      </c>
      <c r="Z57" s="150"/>
      <c r="AA57" s="150"/>
      <c r="AB57" s="150"/>
      <c r="AC57" s="150"/>
      <c r="AD57" s="150"/>
      <c r="AE57" s="150"/>
      <c r="AF57" s="150"/>
      <c r="AG57" s="150" t="s">
        <v>148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x14ac:dyDescent="0.2">
      <c r="A58" s="166" t="s">
        <v>118</v>
      </c>
      <c r="B58" s="167" t="s">
        <v>61</v>
      </c>
      <c r="C58" s="185" t="s">
        <v>62</v>
      </c>
      <c r="D58" s="168"/>
      <c r="E58" s="169"/>
      <c r="F58" s="170"/>
      <c r="G58" s="171">
        <f>SUMIF(AG59:AG64,"&lt;&gt;NOR",G59:G64)</f>
        <v>0</v>
      </c>
      <c r="H58" s="165"/>
      <c r="I58" s="165">
        <f>SUM(I59:I64)</f>
        <v>0</v>
      </c>
      <c r="J58" s="165"/>
      <c r="K58" s="165">
        <f>SUM(K59:K64)</f>
        <v>0</v>
      </c>
      <c r="L58" s="165"/>
      <c r="M58" s="165">
        <f>SUM(M59:M64)</f>
        <v>0</v>
      </c>
      <c r="N58" s="164"/>
      <c r="O58" s="164">
        <f>SUM(O59:O64)</f>
        <v>0.15000000000000002</v>
      </c>
      <c r="P58" s="164"/>
      <c r="Q58" s="164">
        <f>SUM(Q59:Q64)</f>
        <v>0</v>
      </c>
      <c r="R58" s="165"/>
      <c r="S58" s="165"/>
      <c r="T58" s="165"/>
      <c r="U58" s="165"/>
      <c r="V58" s="165">
        <f>SUM(V59:V64)</f>
        <v>5.19</v>
      </c>
      <c r="W58" s="165"/>
      <c r="X58" s="165"/>
      <c r="Y58" s="165"/>
      <c r="AG58" t="s">
        <v>119</v>
      </c>
    </row>
    <row r="59" spans="1:60" outlineLevel="1" x14ac:dyDescent="0.2">
      <c r="A59" s="173">
        <v>16</v>
      </c>
      <c r="B59" s="174" t="s">
        <v>192</v>
      </c>
      <c r="C59" s="186" t="s">
        <v>193</v>
      </c>
      <c r="D59" s="175" t="s">
        <v>176</v>
      </c>
      <c r="E59" s="176">
        <v>6.25</v>
      </c>
      <c r="F59" s="177"/>
      <c r="G59" s="178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59">
        <v>4.0000000000000003E-5</v>
      </c>
      <c r="O59" s="159">
        <f>ROUND(E59*N59,2)</f>
        <v>0</v>
      </c>
      <c r="P59" s="159">
        <v>0</v>
      </c>
      <c r="Q59" s="159">
        <f>ROUND(E59*P59,2)</f>
        <v>0</v>
      </c>
      <c r="R59" s="160"/>
      <c r="S59" s="160" t="s">
        <v>123</v>
      </c>
      <c r="T59" s="160" t="s">
        <v>123</v>
      </c>
      <c r="U59" s="160">
        <v>7.8E-2</v>
      </c>
      <c r="V59" s="160">
        <f>ROUND(E59*U59,2)</f>
        <v>0.49</v>
      </c>
      <c r="W59" s="160"/>
      <c r="X59" s="160" t="s">
        <v>147</v>
      </c>
      <c r="Y59" s="160" t="s">
        <v>125</v>
      </c>
      <c r="Z59" s="150"/>
      <c r="AA59" s="150"/>
      <c r="AB59" s="150"/>
      <c r="AC59" s="150"/>
      <c r="AD59" s="150"/>
      <c r="AE59" s="150"/>
      <c r="AF59" s="150"/>
      <c r="AG59" s="150" t="s">
        <v>148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2" x14ac:dyDescent="0.2">
      <c r="A60" s="157"/>
      <c r="B60" s="158"/>
      <c r="C60" s="187" t="s">
        <v>177</v>
      </c>
      <c r="D60" s="162"/>
      <c r="E60" s="163">
        <v>6.25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128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1" x14ac:dyDescent="0.2">
      <c r="A61" s="173">
        <v>17</v>
      </c>
      <c r="B61" s="174" t="s">
        <v>194</v>
      </c>
      <c r="C61" s="186" t="s">
        <v>195</v>
      </c>
      <c r="D61" s="175" t="s">
        <v>176</v>
      </c>
      <c r="E61" s="176">
        <v>2.4300000000000002</v>
      </c>
      <c r="F61" s="177"/>
      <c r="G61" s="178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5.7230000000000003E-2</v>
      </c>
      <c r="O61" s="159">
        <f>ROUND(E61*N61,2)</f>
        <v>0.14000000000000001</v>
      </c>
      <c r="P61" s="159">
        <v>0</v>
      </c>
      <c r="Q61" s="159">
        <f>ROUND(E61*P61,2)</f>
        <v>0</v>
      </c>
      <c r="R61" s="160"/>
      <c r="S61" s="160" t="s">
        <v>123</v>
      </c>
      <c r="T61" s="160" t="s">
        <v>123</v>
      </c>
      <c r="U61" s="160">
        <v>1.321</v>
      </c>
      <c r="V61" s="160">
        <f>ROUND(E61*U61,2)</f>
        <v>3.21</v>
      </c>
      <c r="W61" s="160"/>
      <c r="X61" s="160" t="s">
        <v>147</v>
      </c>
      <c r="Y61" s="160" t="s">
        <v>125</v>
      </c>
      <c r="Z61" s="150"/>
      <c r="AA61" s="150"/>
      <c r="AB61" s="150"/>
      <c r="AC61" s="150"/>
      <c r="AD61" s="150"/>
      <c r="AE61" s="150"/>
      <c r="AF61" s="150"/>
      <c r="AG61" s="150" t="s">
        <v>148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2" x14ac:dyDescent="0.2">
      <c r="A62" s="157"/>
      <c r="B62" s="158"/>
      <c r="C62" s="187" t="s">
        <v>184</v>
      </c>
      <c r="D62" s="162"/>
      <c r="E62" s="163">
        <v>2.4300000000000002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128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1" x14ac:dyDescent="0.2">
      <c r="A63" s="179">
        <v>18</v>
      </c>
      <c r="B63" s="180" t="s">
        <v>196</v>
      </c>
      <c r="C63" s="188" t="s">
        <v>197</v>
      </c>
      <c r="D63" s="181" t="s">
        <v>176</v>
      </c>
      <c r="E63" s="182">
        <v>2.4300000000000002</v>
      </c>
      <c r="F63" s="183"/>
      <c r="G63" s="184">
        <f>ROUND(E63*F63,2)</f>
        <v>0</v>
      </c>
      <c r="H63" s="161"/>
      <c r="I63" s="160">
        <f>ROUND(E63*H63,2)</f>
        <v>0</v>
      </c>
      <c r="J63" s="161"/>
      <c r="K63" s="160">
        <f>ROUND(E63*J63,2)</f>
        <v>0</v>
      </c>
      <c r="L63" s="160">
        <v>21</v>
      </c>
      <c r="M63" s="160">
        <f>G63*(1+L63/100)</f>
        <v>0</v>
      </c>
      <c r="N63" s="159">
        <v>9.3000000000000005E-4</v>
      </c>
      <c r="O63" s="159">
        <f>ROUND(E63*N63,2)</f>
        <v>0</v>
      </c>
      <c r="P63" s="159">
        <v>0</v>
      </c>
      <c r="Q63" s="159">
        <f>ROUND(E63*P63,2)</f>
        <v>0</v>
      </c>
      <c r="R63" s="160"/>
      <c r="S63" s="160" t="s">
        <v>123</v>
      </c>
      <c r="T63" s="160" t="s">
        <v>123</v>
      </c>
      <c r="U63" s="160">
        <v>0.25</v>
      </c>
      <c r="V63" s="160">
        <f>ROUND(E63*U63,2)</f>
        <v>0.61</v>
      </c>
      <c r="W63" s="160"/>
      <c r="X63" s="160" t="s">
        <v>147</v>
      </c>
      <c r="Y63" s="160" t="s">
        <v>125</v>
      </c>
      <c r="Z63" s="150"/>
      <c r="AA63" s="150"/>
      <c r="AB63" s="150"/>
      <c r="AC63" s="150"/>
      <c r="AD63" s="150"/>
      <c r="AE63" s="150"/>
      <c r="AF63" s="150"/>
      <c r="AG63" s="150" t="s">
        <v>148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ht="22.5" outlineLevel="1" x14ac:dyDescent="0.2">
      <c r="A64" s="179">
        <v>19</v>
      </c>
      <c r="B64" s="180" t="s">
        <v>198</v>
      </c>
      <c r="C64" s="188" t="s">
        <v>199</v>
      </c>
      <c r="D64" s="181" t="s">
        <v>176</v>
      </c>
      <c r="E64" s="182">
        <v>2.4300000000000002</v>
      </c>
      <c r="F64" s="183"/>
      <c r="G64" s="184">
        <f>ROUND(E64*F64,2)</f>
        <v>0</v>
      </c>
      <c r="H64" s="161"/>
      <c r="I64" s="160">
        <f>ROUND(E64*H64,2)</f>
        <v>0</v>
      </c>
      <c r="J64" s="161"/>
      <c r="K64" s="160">
        <f>ROUND(E64*J64,2)</f>
        <v>0</v>
      </c>
      <c r="L64" s="160">
        <v>21</v>
      </c>
      <c r="M64" s="160">
        <f>G64*(1+L64/100)</f>
        <v>0</v>
      </c>
      <c r="N64" s="159">
        <v>3.6700000000000001E-3</v>
      </c>
      <c r="O64" s="159">
        <f>ROUND(E64*N64,2)</f>
        <v>0.01</v>
      </c>
      <c r="P64" s="159">
        <v>0</v>
      </c>
      <c r="Q64" s="159">
        <f>ROUND(E64*P64,2)</f>
        <v>0</v>
      </c>
      <c r="R64" s="160"/>
      <c r="S64" s="160" t="s">
        <v>123</v>
      </c>
      <c r="T64" s="160" t="s">
        <v>123</v>
      </c>
      <c r="U64" s="160">
        <v>0.36199999999999999</v>
      </c>
      <c r="V64" s="160">
        <f>ROUND(E64*U64,2)</f>
        <v>0.88</v>
      </c>
      <c r="W64" s="160"/>
      <c r="X64" s="160" t="s">
        <v>147</v>
      </c>
      <c r="Y64" s="160" t="s">
        <v>125</v>
      </c>
      <c r="Z64" s="150"/>
      <c r="AA64" s="150"/>
      <c r="AB64" s="150"/>
      <c r="AC64" s="150"/>
      <c r="AD64" s="150"/>
      <c r="AE64" s="150"/>
      <c r="AF64" s="150"/>
      <c r="AG64" s="150" t="s">
        <v>148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x14ac:dyDescent="0.2">
      <c r="A65" s="166" t="s">
        <v>118</v>
      </c>
      <c r="B65" s="167" t="s">
        <v>63</v>
      </c>
      <c r="C65" s="185" t="s">
        <v>64</v>
      </c>
      <c r="D65" s="168"/>
      <c r="E65" s="169"/>
      <c r="F65" s="170"/>
      <c r="G65" s="171">
        <f>SUMIF(AG66:AG69,"&lt;&gt;NOR",G66:G69)</f>
        <v>0</v>
      </c>
      <c r="H65" s="165"/>
      <c r="I65" s="165">
        <f>SUM(I66:I69)</f>
        <v>0</v>
      </c>
      <c r="J65" s="165"/>
      <c r="K65" s="165">
        <f>SUM(K66:K69)</f>
        <v>0</v>
      </c>
      <c r="L65" s="165"/>
      <c r="M65" s="165">
        <f>SUM(M66:M69)</f>
        <v>0</v>
      </c>
      <c r="N65" s="164"/>
      <c r="O65" s="164">
        <f>SUM(O66:O69)</f>
        <v>2</v>
      </c>
      <c r="P65" s="164"/>
      <c r="Q65" s="164">
        <f>SUM(Q66:Q69)</f>
        <v>0</v>
      </c>
      <c r="R65" s="165"/>
      <c r="S65" s="165"/>
      <c r="T65" s="165"/>
      <c r="U65" s="165"/>
      <c r="V65" s="165">
        <f>SUM(V66:V69)</f>
        <v>20.159999999999997</v>
      </c>
      <c r="W65" s="165"/>
      <c r="X65" s="165"/>
      <c r="Y65" s="165"/>
      <c r="AG65" t="s">
        <v>119</v>
      </c>
    </row>
    <row r="66" spans="1:60" ht="22.5" outlineLevel="1" x14ac:dyDescent="0.2">
      <c r="A66" s="173">
        <v>20</v>
      </c>
      <c r="B66" s="174" t="s">
        <v>200</v>
      </c>
      <c r="C66" s="186" t="s">
        <v>201</v>
      </c>
      <c r="D66" s="175" t="s">
        <v>176</v>
      </c>
      <c r="E66" s="176">
        <v>5.22</v>
      </c>
      <c r="F66" s="177"/>
      <c r="G66" s="178">
        <f>ROUND(E66*F66,2)</f>
        <v>0</v>
      </c>
      <c r="H66" s="161"/>
      <c r="I66" s="160">
        <f>ROUND(E66*H66,2)</f>
        <v>0</v>
      </c>
      <c r="J66" s="161"/>
      <c r="K66" s="160">
        <f>ROUND(E66*J66,2)</f>
        <v>0</v>
      </c>
      <c r="L66" s="160">
        <v>21</v>
      </c>
      <c r="M66" s="160">
        <f>G66*(1+L66/100)</f>
        <v>0</v>
      </c>
      <c r="N66" s="159">
        <v>0.20734</v>
      </c>
      <c r="O66" s="159">
        <f>ROUND(E66*N66,2)</f>
        <v>1.08</v>
      </c>
      <c r="P66" s="159">
        <v>0</v>
      </c>
      <c r="Q66" s="159">
        <f>ROUND(E66*P66,2)</f>
        <v>0</v>
      </c>
      <c r="R66" s="160"/>
      <c r="S66" s="160" t="s">
        <v>123</v>
      </c>
      <c r="T66" s="160" t="s">
        <v>123</v>
      </c>
      <c r="U66" s="160">
        <v>2.16317</v>
      </c>
      <c r="V66" s="160">
        <f>ROUND(E66*U66,2)</f>
        <v>11.29</v>
      </c>
      <c r="W66" s="160"/>
      <c r="X66" s="160" t="s">
        <v>124</v>
      </c>
      <c r="Y66" s="160" t="s">
        <v>125</v>
      </c>
      <c r="Z66" s="150"/>
      <c r="AA66" s="150"/>
      <c r="AB66" s="150"/>
      <c r="AC66" s="150"/>
      <c r="AD66" s="150"/>
      <c r="AE66" s="150"/>
      <c r="AF66" s="150"/>
      <c r="AG66" s="150" t="s">
        <v>126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22.5" outlineLevel="2" x14ac:dyDescent="0.2">
      <c r="A67" s="157"/>
      <c r="B67" s="158"/>
      <c r="C67" s="187" t="s">
        <v>202</v>
      </c>
      <c r="D67" s="162"/>
      <c r="E67" s="163">
        <v>5.22</v>
      </c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128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ht="22.5" outlineLevel="1" x14ac:dyDescent="0.2">
      <c r="A68" s="173">
        <v>21</v>
      </c>
      <c r="B68" s="174" t="s">
        <v>203</v>
      </c>
      <c r="C68" s="186" t="s">
        <v>204</v>
      </c>
      <c r="D68" s="175" t="s">
        <v>176</v>
      </c>
      <c r="E68" s="176">
        <v>1.8</v>
      </c>
      <c r="F68" s="177"/>
      <c r="G68" s="178">
        <f>ROUND(E68*F68,2)</f>
        <v>0</v>
      </c>
      <c r="H68" s="161"/>
      <c r="I68" s="160">
        <f>ROUND(E68*H68,2)</f>
        <v>0</v>
      </c>
      <c r="J68" s="161"/>
      <c r="K68" s="160">
        <f>ROUND(E68*J68,2)</f>
        <v>0</v>
      </c>
      <c r="L68" s="160">
        <v>21</v>
      </c>
      <c r="M68" s="160">
        <f>G68*(1+L68/100)</f>
        <v>0</v>
      </c>
      <c r="N68" s="159">
        <v>0.51034000000000002</v>
      </c>
      <c r="O68" s="159">
        <f>ROUND(E68*N68,2)</f>
        <v>0.92</v>
      </c>
      <c r="P68" s="159">
        <v>0</v>
      </c>
      <c r="Q68" s="159">
        <f>ROUND(E68*P68,2)</f>
        <v>0</v>
      </c>
      <c r="R68" s="160"/>
      <c r="S68" s="160" t="s">
        <v>123</v>
      </c>
      <c r="T68" s="160" t="s">
        <v>123</v>
      </c>
      <c r="U68" s="160">
        <v>4.9265299999999996</v>
      </c>
      <c r="V68" s="160">
        <f>ROUND(E68*U68,2)</f>
        <v>8.8699999999999992</v>
      </c>
      <c r="W68" s="160"/>
      <c r="X68" s="160" t="s">
        <v>124</v>
      </c>
      <c r="Y68" s="160" t="s">
        <v>125</v>
      </c>
      <c r="Z68" s="150"/>
      <c r="AA68" s="150"/>
      <c r="AB68" s="150"/>
      <c r="AC68" s="150"/>
      <c r="AD68" s="150"/>
      <c r="AE68" s="150"/>
      <c r="AF68" s="150"/>
      <c r="AG68" s="150" t="s">
        <v>126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ht="33.75" outlineLevel="2" x14ac:dyDescent="0.2">
      <c r="A69" s="157"/>
      <c r="B69" s="158"/>
      <c r="C69" s="187" t="s">
        <v>205</v>
      </c>
      <c r="D69" s="162"/>
      <c r="E69" s="163">
        <v>1.8</v>
      </c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128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x14ac:dyDescent="0.2">
      <c r="A70" s="166" t="s">
        <v>118</v>
      </c>
      <c r="B70" s="167" t="s">
        <v>65</v>
      </c>
      <c r="C70" s="185" t="s">
        <v>66</v>
      </c>
      <c r="D70" s="168"/>
      <c r="E70" s="169"/>
      <c r="F70" s="170"/>
      <c r="G70" s="171">
        <f>SUMIF(AG71:AG71,"&lt;&gt;NOR",G71:G71)</f>
        <v>0</v>
      </c>
      <c r="H70" s="165"/>
      <c r="I70" s="165">
        <f>SUM(I71:I71)</f>
        <v>0</v>
      </c>
      <c r="J70" s="165"/>
      <c r="K70" s="165">
        <f>SUM(K71:K71)</f>
        <v>0</v>
      </c>
      <c r="L70" s="165"/>
      <c r="M70" s="165">
        <f>SUM(M71:M71)</f>
        <v>0</v>
      </c>
      <c r="N70" s="164"/>
      <c r="O70" s="164">
        <f>SUM(O71:O71)</f>
        <v>0.08</v>
      </c>
      <c r="P70" s="164"/>
      <c r="Q70" s="164">
        <f>SUM(Q71:Q71)</f>
        <v>0</v>
      </c>
      <c r="R70" s="165"/>
      <c r="S70" s="165"/>
      <c r="T70" s="165"/>
      <c r="U70" s="165"/>
      <c r="V70" s="165">
        <f>SUM(V71:V71)</f>
        <v>2.4900000000000002</v>
      </c>
      <c r="W70" s="165"/>
      <c r="X70" s="165"/>
      <c r="Y70" s="165"/>
      <c r="AG70" t="s">
        <v>119</v>
      </c>
    </row>
    <row r="71" spans="1:60" ht="22.5" outlineLevel="1" x14ac:dyDescent="0.2">
      <c r="A71" s="179">
        <v>22</v>
      </c>
      <c r="B71" s="180" t="s">
        <v>206</v>
      </c>
      <c r="C71" s="188" t="s">
        <v>207</v>
      </c>
      <c r="D71" s="181" t="s">
        <v>208</v>
      </c>
      <c r="E71" s="182">
        <v>1</v>
      </c>
      <c r="F71" s="183"/>
      <c r="G71" s="184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59">
        <v>8.1960000000000005E-2</v>
      </c>
      <c r="O71" s="159">
        <f>ROUND(E71*N71,2)</f>
        <v>0.08</v>
      </c>
      <c r="P71" s="159">
        <v>0</v>
      </c>
      <c r="Q71" s="159">
        <f>ROUND(E71*P71,2)</f>
        <v>0</v>
      </c>
      <c r="R71" s="160"/>
      <c r="S71" s="160" t="s">
        <v>123</v>
      </c>
      <c r="T71" s="160" t="s">
        <v>123</v>
      </c>
      <c r="U71" s="160">
        <v>2.4900000000000002</v>
      </c>
      <c r="V71" s="160">
        <f>ROUND(E71*U71,2)</f>
        <v>2.4900000000000002</v>
      </c>
      <c r="W71" s="160"/>
      <c r="X71" s="160" t="s">
        <v>147</v>
      </c>
      <c r="Y71" s="160" t="s">
        <v>125</v>
      </c>
      <c r="Z71" s="150"/>
      <c r="AA71" s="150"/>
      <c r="AB71" s="150"/>
      <c r="AC71" s="150"/>
      <c r="AD71" s="150"/>
      <c r="AE71" s="150"/>
      <c r="AF71" s="150"/>
      <c r="AG71" s="150" t="s">
        <v>148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x14ac:dyDescent="0.2">
      <c r="A72" s="166" t="s">
        <v>118</v>
      </c>
      <c r="B72" s="167" t="s">
        <v>67</v>
      </c>
      <c r="C72" s="185" t="s">
        <v>68</v>
      </c>
      <c r="D72" s="168"/>
      <c r="E72" s="169"/>
      <c r="F72" s="170"/>
      <c r="G72" s="171">
        <f>SUMIF(AG73:AG74,"&lt;&gt;NOR",G73:G74)</f>
        <v>0</v>
      </c>
      <c r="H72" s="165"/>
      <c r="I72" s="165">
        <f>SUM(I73:I74)</f>
        <v>0</v>
      </c>
      <c r="J72" s="165"/>
      <c r="K72" s="165">
        <f>SUM(K73:K74)</f>
        <v>0</v>
      </c>
      <c r="L72" s="165"/>
      <c r="M72" s="165">
        <f>SUM(M73:M74)</f>
        <v>0</v>
      </c>
      <c r="N72" s="164"/>
      <c r="O72" s="164">
        <f>SUM(O73:O74)</f>
        <v>0</v>
      </c>
      <c r="P72" s="164"/>
      <c r="Q72" s="164">
        <f>SUM(Q73:Q74)</f>
        <v>0</v>
      </c>
      <c r="R72" s="165"/>
      <c r="S72" s="165"/>
      <c r="T72" s="165"/>
      <c r="U72" s="165"/>
      <c r="V72" s="165">
        <f>SUM(V73:V74)</f>
        <v>100</v>
      </c>
      <c r="W72" s="165"/>
      <c r="X72" s="165"/>
      <c r="Y72" s="165"/>
      <c r="AG72" t="s">
        <v>119</v>
      </c>
    </row>
    <row r="73" spans="1:60" ht="22.5" outlineLevel="1" x14ac:dyDescent="0.2">
      <c r="A73" s="173">
        <v>23</v>
      </c>
      <c r="B73" s="174" t="s">
        <v>209</v>
      </c>
      <c r="C73" s="186" t="s">
        <v>210</v>
      </c>
      <c r="D73" s="175" t="s">
        <v>211</v>
      </c>
      <c r="E73" s="176">
        <v>100</v>
      </c>
      <c r="F73" s="177"/>
      <c r="G73" s="178">
        <f>ROUND(E73*F73,2)</f>
        <v>0</v>
      </c>
      <c r="H73" s="161"/>
      <c r="I73" s="160">
        <f>ROUND(E73*H73,2)</f>
        <v>0</v>
      </c>
      <c r="J73" s="161"/>
      <c r="K73" s="160">
        <f>ROUND(E73*J73,2)</f>
        <v>0</v>
      </c>
      <c r="L73" s="160">
        <v>21</v>
      </c>
      <c r="M73" s="160">
        <f>G73*(1+L73/100)</f>
        <v>0</v>
      </c>
      <c r="N73" s="159">
        <v>0</v>
      </c>
      <c r="O73" s="159">
        <f>ROUND(E73*N73,2)</f>
        <v>0</v>
      </c>
      <c r="P73" s="159">
        <v>0</v>
      </c>
      <c r="Q73" s="159">
        <f>ROUND(E73*P73,2)</f>
        <v>0</v>
      </c>
      <c r="R73" s="160" t="s">
        <v>212</v>
      </c>
      <c r="S73" s="160" t="s">
        <v>123</v>
      </c>
      <c r="T73" s="160" t="s">
        <v>123</v>
      </c>
      <c r="U73" s="160">
        <v>1</v>
      </c>
      <c r="V73" s="160">
        <f>ROUND(E73*U73,2)</f>
        <v>100</v>
      </c>
      <c r="W73" s="160"/>
      <c r="X73" s="160" t="s">
        <v>68</v>
      </c>
      <c r="Y73" s="160" t="s">
        <v>125</v>
      </c>
      <c r="Z73" s="150"/>
      <c r="AA73" s="150"/>
      <c r="AB73" s="150"/>
      <c r="AC73" s="150"/>
      <c r="AD73" s="150"/>
      <c r="AE73" s="150"/>
      <c r="AF73" s="150"/>
      <c r="AG73" s="150" t="s">
        <v>213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2" x14ac:dyDescent="0.2">
      <c r="A74" s="157"/>
      <c r="B74" s="158"/>
      <c r="C74" s="187" t="s">
        <v>214</v>
      </c>
      <c r="D74" s="162"/>
      <c r="E74" s="163">
        <v>100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128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ht="25.5" x14ac:dyDescent="0.2">
      <c r="A75" s="166" t="s">
        <v>118</v>
      </c>
      <c r="B75" s="167" t="s">
        <v>69</v>
      </c>
      <c r="C75" s="185" t="s">
        <v>70</v>
      </c>
      <c r="D75" s="168"/>
      <c r="E75" s="169"/>
      <c r="F75" s="170"/>
      <c r="G75" s="171">
        <f>SUMIF(AG76:AG79,"&lt;&gt;NOR",G76:G79)</f>
        <v>0</v>
      </c>
      <c r="H75" s="165"/>
      <c r="I75" s="165">
        <f>SUM(I76:I79)</f>
        <v>0</v>
      </c>
      <c r="J75" s="165"/>
      <c r="K75" s="165">
        <f>SUM(K76:K79)</f>
        <v>0</v>
      </c>
      <c r="L75" s="165"/>
      <c r="M75" s="165">
        <f>SUM(M76:M79)</f>
        <v>0</v>
      </c>
      <c r="N75" s="164"/>
      <c r="O75" s="164">
        <f>SUM(O76:O79)</f>
        <v>0.17</v>
      </c>
      <c r="P75" s="164"/>
      <c r="Q75" s="164">
        <f>SUM(Q76:Q79)</f>
        <v>0</v>
      </c>
      <c r="R75" s="165"/>
      <c r="S75" s="165"/>
      <c r="T75" s="165"/>
      <c r="U75" s="165"/>
      <c r="V75" s="165">
        <f>SUM(V76:V79)</f>
        <v>40.5</v>
      </c>
      <c r="W75" s="165"/>
      <c r="X75" s="165"/>
      <c r="Y75" s="165"/>
      <c r="AG75" t="s">
        <v>119</v>
      </c>
    </row>
    <row r="76" spans="1:60" outlineLevel="1" x14ac:dyDescent="0.2">
      <c r="A76" s="173">
        <v>24</v>
      </c>
      <c r="B76" s="174" t="s">
        <v>215</v>
      </c>
      <c r="C76" s="186" t="s">
        <v>216</v>
      </c>
      <c r="D76" s="175" t="s">
        <v>176</v>
      </c>
      <c r="E76" s="176">
        <v>126</v>
      </c>
      <c r="F76" s="177"/>
      <c r="G76" s="178">
        <f>ROUND(E76*F76,2)</f>
        <v>0</v>
      </c>
      <c r="H76" s="161"/>
      <c r="I76" s="160">
        <f>ROUND(E76*H76,2)</f>
        <v>0</v>
      </c>
      <c r="J76" s="161"/>
      <c r="K76" s="160">
        <f>ROUND(E76*J76,2)</f>
        <v>0</v>
      </c>
      <c r="L76" s="160">
        <v>21</v>
      </c>
      <c r="M76" s="160">
        <f>G76*(1+L76/100)</f>
        <v>0</v>
      </c>
      <c r="N76" s="159">
        <v>4.0000000000000003E-5</v>
      </c>
      <c r="O76" s="159">
        <f>ROUND(E76*N76,2)</f>
        <v>0.01</v>
      </c>
      <c r="P76" s="159">
        <v>0</v>
      </c>
      <c r="Q76" s="159">
        <f>ROUND(E76*P76,2)</f>
        <v>0</v>
      </c>
      <c r="R76" s="160"/>
      <c r="S76" s="160" t="s">
        <v>123</v>
      </c>
      <c r="T76" s="160" t="s">
        <v>123</v>
      </c>
      <c r="U76" s="160">
        <v>0.308</v>
      </c>
      <c r="V76" s="160">
        <f>ROUND(E76*U76,2)</f>
        <v>38.81</v>
      </c>
      <c r="W76" s="160"/>
      <c r="X76" s="160" t="s">
        <v>147</v>
      </c>
      <c r="Y76" s="160" t="s">
        <v>125</v>
      </c>
      <c r="Z76" s="150"/>
      <c r="AA76" s="150"/>
      <c r="AB76" s="150"/>
      <c r="AC76" s="150"/>
      <c r="AD76" s="150"/>
      <c r="AE76" s="150"/>
      <c r="AF76" s="150"/>
      <c r="AG76" s="150" t="s">
        <v>148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187" t="s">
        <v>217</v>
      </c>
      <c r="D77" s="162"/>
      <c r="E77" s="163">
        <v>126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128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ht="22.5" outlineLevel="1" x14ac:dyDescent="0.2">
      <c r="A78" s="173">
        <v>25</v>
      </c>
      <c r="B78" s="174" t="s">
        <v>218</v>
      </c>
      <c r="C78" s="186" t="s">
        <v>219</v>
      </c>
      <c r="D78" s="175" t="s">
        <v>208</v>
      </c>
      <c r="E78" s="176">
        <v>1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0.16102</v>
      </c>
      <c r="O78" s="159">
        <f>ROUND(E78*N78,2)</f>
        <v>0.16</v>
      </c>
      <c r="P78" s="159">
        <v>0</v>
      </c>
      <c r="Q78" s="159">
        <f>ROUND(E78*P78,2)</f>
        <v>0</v>
      </c>
      <c r="R78" s="160"/>
      <c r="S78" s="160" t="s">
        <v>142</v>
      </c>
      <c r="T78" s="160" t="s">
        <v>146</v>
      </c>
      <c r="U78" s="160">
        <v>1.694</v>
      </c>
      <c r="V78" s="160">
        <f>ROUND(E78*U78,2)</f>
        <v>1.69</v>
      </c>
      <c r="W78" s="160"/>
      <c r="X78" s="160" t="s">
        <v>147</v>
      </c>
      <c r="Y78" s="160" t="s">
        <v>125</v>
      </c>
      <c r="Z78" s="150"/>
      <c r="AA78" s="150"/>
      <c r="AB78" s="150"/>
      <c r="AC78" s="150"/>
      <c r="AD78" s="150"/>
      <c r="AE78" s="150"/>
      <c r="AF78" s="150"/>
      <c r="AG78" s="150" t="s">
        <v>148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">
      <c r="A79" s="157"/>
      <c r="B79" s="158"/>
      <c r="C79" s="187" t="s">
        <v>220</v>
      </c>
      <c r="D79" s="162"/>
      <c r="E79" s="163">
        <v>1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128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x14ac:dyDescent="0.2">
      <c r="A80" s="166" t="s">
        <v>118</v>
      </c>
      <c r="B80" s="167" t="s">
        <v>71</v>
      </c>
      <c r="C80" s="185" t="s">
        <v>72</v>
      </c>
      <c r="D80" s="168"/>
      <c r="E80" s="169"/>
      <c r="F80" s="170"/>
      <c r="G80" s="171">
        <f>SUMIF(AG81:AG116,"&lt;&gt;NOR",G81:G116)</f>
        <v>0</v>
      </c>
      <c r="H80" s="165"/>
      <c r="I80" s="165">
        <f>SUM(I81:I116)</f>
        <v>0</v>
      </c>
      <c r="J80" s="165"/>
      <c r="K80" s="165">
        <f>SUM(K81:K116)</f>
        <v>0</v>
      </c>
      <c r="L80" s="165"/>
      <c r="M80" s="165">
        <f>SUM(M81:M116)</f>
        <v>0</v>
      </c>
      <c r="N80" s="164"/>
      <c r="O80" s="164">
        <f>SUM(O81:O116)</f>
        <v>0.24</v>
      </c>
      <c r="P80" s="164"/>
      <c r="Q80" s="164">
        <f>SUM(Q81:Q116)</f>
        <v>58.8</v>
      </c>
      <c r="R80" s="165"/>
      <c r="S80" s="165"/>
      <c r="T80" s="165"/>
      <c r="U80" s="165"/>
      <c r="V80" s="165">
        <f>SUM(V81:V116)</f>
        <v>249.19</v>
      </c>
      <c r="W80" s="165"/>
      <c r="X80" s="165"/>
      <c r="Y80" s="165"/>
      <c r="AG80" t="s">
        <v>119</v>
      </c>
    </row>
    <row r="81" spans="1:60" outlineLevel="1" x14ac:dyDescent="0.2">
      <c r="A81" s="173">
        <v>26</v>
      </c>
      <c r="B81" s="174" t="s">
        <v>221</v>
      </c>
      <c r="C81" s="186" t="s">
        <v>222</v>
      </c>
      <c r="D81" s="175" t="s">
        <v>122</v>
      </c>
      <c r="E81" s="176">
        <v>5.15</v>
      </c>
      <c r="F81" s="177"/>
      <c r="G81" s="178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0</v>
      </c>
      <c r="O81" s="159">
        <f>ROUND(E81*N81,2)</f>
        <v>0</v>
      </c>
      <c r="P81" s="159">
        <v>2</v>
      </c>
      <c r="Q81" s="159">
        <f>ROUND(E81*P81,2)</f>
        <v>10.3</v>
      </c>
      <c r="R81" s="160"/>
      <c r="S81" s="160" t="s">
        <v>123</v>
      </c>
      <c r="T81" s="160" t="s">
        <v>123</v>
      </c>
      <c r="U81" s="160">
        <v>6.4359999999999999</v>
      </c>
      <c r="V81" s="160">
        <f>ROUND(E81*U81,2)</f>
        <v>33.15</v>
      </c>
      <c r="W81" s="160"/>
      <c r="X81" s="160" t="s">
        <v>147</v>
      </c>
      <c r="Y81" s="160" t="s">
        <v>125</v>
      </c>
      <c r="Z81" s="150"/>
      <c r="AA81" s="150"/>
      <c r="AB81" s="150"/>
      <c r="AC81" s="150"/>
      <c r="AD81" s="150"/>
      <c r="AE81" s="150"/>
      <c r="AF81" s="150"/>
      <c r="AG81" s="150" t="s">
        <v>148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ht="22.5" outlineLevel="2" x14ac:dyDescent="0.2">
      <c r="A82" s="157"/>
      <c r="B82" s="158"/>
      <c r="C82" s="187" t="s">
        <v>223</v>
      </c>
      <c r="D82" s="162"/>
      <c r="E82" s="163">
        <v>4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128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ht="22.5" outlineLevel="3" x14ac:dyDescent="0.2">
      <c r="A83" s="157"/>
      <c r="B83" s="158"/>
      <c r="C83" s="187" t="s">
        <v>224</v>
      </c>
      <c r="D83" s="162"/>
      <c r="E83" s="163">
        <v>1.1499999999999999</v>
      </c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128</v>
      </c>
      <c r="AH83" s="150">
        <v>0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1" x14ac:dyDescent="0.2">
      <c r="A84" s="173">
        <v>27</v>
      </c>
      <c r="B84" s="174" t="s">
        <v>225</v>
      </c>
      <c r="C84" s="186" t="s">
        <v>226</v>
      </c>
      <c r="D84" s="175" t="s">
        <v>122</v>
      </c>
      <c r="E84" s="176">
        <v>0.27500000000000002</v>
      </c>
      <c r="F84" s="177"/>
      <c r="G84" s="178">
        <f>ROUND(E84*F84,2)</f>
        <v>0</v>
      </c>
      <c r="H84" s="161"/>
      <c r="I84" s="160">
        <f>ROUND(E84*H84,2)</f>
        <v>0</v>
      </c>
      <c r="J84" s="161"/>
      <c r="K84" s="160">
        <f>ROUND(E84*J84,2)</f>
        <v>0</v>
      </c>
      <c r="L84" s="160">
        <v>21</v>
      </c>
      <c r="M84" s="160">
        <f>G84*(1+L84/100)</f>
        <v>0</v>
      </c>
      <c r="N84" s="159">
        <v>1.2800000000000001E-3</v>
      </c>
      <c r="O84" s="159">
        <f>ROUND(E84*N84,2)</f>
        <v>0</v>
      </c>
      <c r="P84" s="159">
        <v>1.95</v>
      </c>
      <c r="Q84" s="159">
        <f>ROUND(E84*P84,2)</f>
        <v>0.54</v>
      </c>
      <c r="R84" s="160"/>
      <c r="S84" s="160" t="s">
        <v>123</v>
      </c>
      <c r="T84" s="160" t="s">
        <v>123</v>
      </c>
      <c r="U84" s="160">
        <v>1.7010000000000001</v>
      </c>
      <c r="V84" s="160">
        <f>ROUND(E84*U84,2)</f>
        <v>0.47</v>
      </c>
      <c r="W84" s="160"/>
      <c r="X84" s="160" t="s">
        <v>147</v>
      </c>
      <c r="Y84" s="160" t="s">
        <v>125</v>
      </c>
      <c r="Z84" s="150"/>
      <c r="AA84" s="150"/>
      <c r="AB84" s="150"/>
      <c r="AC84" s="150"/>
      <c r="AD84" s="150"/>
      <c r="AE84" s="150"/>
      <c r="AF84" s="150"/>
      <c r="AG84" s="150" t="s">
        <v>148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ht="22.5" outlineLevel="2" x14ac:dyDescent="0.2">
      <c r="A85" s="157"/>
      <c r="B85" s="158"/>
      <c r="C85" s="187" t="s">
        <v>227</v>
      </c>
      <c r="D85" s="162"/>
      <c r="E85" s="163">
        <v>0.27500000000000002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128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">
      <c r="A86" s="173">
        <v>28</v>
      </c>
      <c r="B86" s="174" t="s">
        <v>228</v>
      </c>
      <c r="C86" s="186" t="s">
        <v>229</v>
      </c>
      <c r="D86" s="175" t="s">
        <v>122</v>
      </c>
      <c r="E86" s="176">
        <v>22.4</v>
      </c>
      <c r="F86" s="177"/>
      <c r="G86" s="178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2.0100000000000001E-3</v>
      </c>
      <c r="O86" s="159">
        <f>ROUND(E86*N86,2)</f>
        <v>0.05</v>
      </c>
      <c r="P86" s="159">
        <v>1.8</v>
      </c>
      <c r="Q86" s="159">
        <f>ROUND(E86*P86,2)</f>
        <v>40.32</v>
      </c>
      <c r="R86" s="160"/>
      <c r="S86" s="160" t="s">
        <v>123</v>
      </c>
      <c r="T86" s="160" t="s">
        <v>123</v>
      </c>
      <c r="U86" s="160">
        <v>3.1179999999999999</v>
      </c>
      <c r="V86" s="160">
        <f>ROUND(E86*U86,2)</f>
        <v>69.84</v>
      </c>
      <c r="W86" s="160"/>
      <c r="X86" s="160" t="s">
        <v>147</v>
      </c>
      <c r="Y86" s="160" t="s">
        <v>125</v>
      </c>
      <c r="Z86" s="150"/>
      <c r="AA86" s="150"/>
      <c r="AB86" s="150"/>
      <c r="AC86" s="150"/>
      <c r="AD86" s="150"/>
      <c r="AE86" s="150"/>
      <c r="AF86" s="150"/>
      <c r="AG86" s="150" t="s">
        <v>148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ht="56.25" outlineLevel="2" x14ac:dyDescent="0.2">
      <c r="A87" s="157"/>
      <c r="B87" s="158"/>
      <c r="C87" s="187" t="s">
        <v>230</v>
      </c>
      <c r="D87" s="162"/>
      <c r="E87" s="163">
        <v>22.4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128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1" x14ac:dyDescent="0.2">
      <c r="A88" s="173">
        <v>29</v>
      </c>
      <c r="B88" s="174" t="s">
        <v>231</v>
      </c>
      <c r="C88" s="186" t="s">
        <v>232</v>
      </c>
      <c r="D88" s="175" t="s">
        <v>122</v>
      </c>
      <c r="E88" s="176">
        <v>3.2</v>
      </c>
      <c r="F88" s="177"/>
      <c r="G88" s="178">
        <f>ROUND(E88*F88,2)</f>
        <v>0</v>
      </c>
      <c r="H88" s="161"/>
      <c r="I88" s="160">
        <f>ROUND(E88*H88,2)</f>
        <v>0</v>
      </c>
      <c r="J88" s="161"/>
      <c r="K88" s="160">
        <f>ROUND(E88*J88,2)</f>
        <v>0</v>
      </c>
      <c r="L88" s="160">
        <v>21</v>
      </c>
      <c r="M88" s="160">
        <f>G88*(1+L88/100)</f>
        <v>0</v>
      </c>
      <c r="N88" s="159">
        <v>0</v>
      </c>
      <c r="O88" s="159">
        <f>ROUND(E88*N88,2)</f>
        <v>0</v>
      </c>
      <c r="P88" s="159">
        <v>2.2000000000000002</v>
      </c>
      <c r="Q88" s="159">
        <f>ROUND(E88*P88,2)</f>
        <v>7.04</v>
      </c>
      <c r="R88" s="160"/>
      <c r="S88" s="160" t="s">
        <v>123</v>
      </c>
      <c r="T88" s="160" t="s">
        <v>123</v>
      </c>
      <c r="U88" s="160">
        <v>10.47</v>
      </c>
      <c r="V88" s="160">
        <f>ROUND(E88*U88,2)</f>
        <v>33.5</v>
      </c>
      <c r="W88" s="160"/>
      <c r="X88" s="160" t="s">
        <v>147</v>
      </c>
      <c r="Y88" s="160" t="s">
        <v>125</v>
      </c>
      <c r="Z88" s="150"/>
      <c r="AA88" s="150"/>
      <c r="AB88" s="150"/>
      <c r="AC88" s="150"/>
      <c r="AD88" s="150"/>
      <c r="AE88" s="150"/>
      <c r="AF88" s="150"/>
      <c r="AG88" s="150" t="s">
        <v>148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2" x14ac:dyDescent="0.2">
      <c r="A89" s="157"/>
      <c r="B89" s="158"/>
      <c r="C89" s="187" t="s">
        <v>233</v>
      </c>
      <c r="D89" s="162"/>
      <c r="E89" s="163"/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128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ht="33.75" outlineLevel="3" x14ac:dyDescent="0.2">
      <c r="A90" s="157"/>
      <c r="B90" s="158"/>
      <c r="C90" s="187" t="s">
        <v>234</v>
      </c>
      <c r="D90" s="162"/>
      <c r="E90" s="163">
        <v>0.36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128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ht="22.5" outlineLevel="3" x14ac:dyDescent="0.2">
      <c r="A91" s="157"/>
      <c r="B91" s="158"/>
      <c r="C91" s="187" t="s">
        <v>235</v>
      </c>
      <c r="D91" s="162"/>
      <c r="E91" s="163">
        <v>1.044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128</v>
      </c>
      <c r="AH91" s="150">
        <v>0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3" x14ac:dyDescent="0.2">
      <c r="A92" s="157"/>
      <c r="B92" s="158"/>
      <c r="C92" s="187" t="s">
        <v>236</v>
      </c>
      <c r="D92" s="162"/>
      <c r="E92" s="163">
        <v>1.5960000000000001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128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ht="22.5" outlineLevel="3" x14ac:dyDescent="0.2">
      <c r="A93" s="157"/>
      <c r="B93" s="158"/>
      <c r="C93" s="187" t="s">
        <v>237</v>
      </c>
      <c r="D93" s="162"/>
      <c r="E93" s="163">
        <v>0.2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128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ht="22.5" outlineLevel="1" x14ac:dyDescent="0.2">
      <c r="A94" s="179">
        <v>30</v>
      </c>
      <c r="B94" s="180" t="s">
        <v>238</v>
      </c>
      <c r="C94" s="188" t="s">
        <v>239</v>
      </c>
      <c r="D94" s="181" t="s">
        <v>122</v>
      </c>
      <c r="E94" s="182">
        <v>3.2</v>
      </c>
      <c r="F94" s="183"/>
      <c r="G94" s="184">
        <f>ROUND(E94*F94,2)</f>
        <v>0</v>
      </c>
      <c r="H94" s="161"/>
      <c r="I94" s="160">
        <f>ROUND(E94*H94,2)</f>
        <v>0</v>
      </c>
      <c r="J94" s="161"/>
      <c r="K94" s="160">
        <f>ROUND(E94*J94,2)</f>
        <v>0</v>
      </c>
      <c r="L94" s="160">
        <v>21</v>
      </c>
      <c r="M94" s="160">
        <f>G94*(1+L94/100)</f>
        <v>0</v>
      </c>
      <c r="N94" s="159">
        <v>0</v>
      </c>
      <c r="O94" s="159">
        <f>ROUND(E94*N94,2)</f>
        <v>0</v>
      </c>
      <c r="P94" s="159">
        <v>0</v>
      </c>
      <c r="Q94" s="159">
        <f>ROUND(E94*P94,2)</f>
        <v>0</v>
      </c>
      <c r="R94" s="160"/>
      <c r="S94" s="160" t="s">
        <v>123</v>
      </c>
      <c r="T94" s="160" t="s">
        <v>123</v>
      </c>
      <c r="U94" s="160">
        <v>5.64</v>
      </c>
      <c r="V94" s="160">
        <f>ROUND(E94*U94,2)</f>
        <v>18.05</v>
      </c>
      <c r="W94" s="160"/>
      <c r="X94" s="160" t="s">
        <v>147</v>
      </c>
      <c r="Y94" s="160" t="s">
        <v>125</v>
      </c>
      <c r="Z94" s="150"/>
      <c r="AA94" s="150"/>
      <c r="AB94" s="150"/>
      <c r="AC94" s="150"/>
      <c r="AD94" s="150"/>
      <c r="AE94" s="150"/>
      <c r="AF94" s="150"/>
      <c r="AG94" s="150" t="s">
        <v>148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3">
        <v>31</v>
      </c>
      <c r="B95" s="174" t="s">
        <v>240</v>
      </c>
      <c r="C95" s="186" t="s">
        <v>241</v>
      </c>
      <c r="D95" s="175" t="s">
        <v>176</v>
      </c>
      <c r="E95" s="176">
        <v>3.75</v>
      </c>
      <c r="F95" s="177"/>
      <c r="G95" s="178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59">
        <v>0</v>
      </c>
      <c r="O95" s="159">
        <f>ROUND(E95*N95,2)</f>
        <v>0</v>
      </c>
      <c r="P95" s="159">
        <v>5.8999999999999997E-2</v>
      </c>
      <c r="Q95" s="159">
        <f>ROUND(E95*P95,2)</f>
        <v>0.22</v>
      </c>
      <c r="R95" s="160"/>
      <c r="S95" s="160" t="s">
        <v>123</v>
      </c>
      <c r="T95" s="160" t="s">
        <v>123</v>
      </c>
      <c r="U95" s="160">
        <v>0.59</v>
      </c>
      <c r="V95" s="160">
        <f>ROUND(E95*U95,2)</f>
        <v>2.21</v>
      </c>
      <c r="W95" s="160"/>
      <c r="X95" s="160" t="s">
        <v>147</v>
      </c>
      <c r="Y95" s="160" t="s">
        <v>125</v>
      </c>
      <c r="Z95" s="150"/>
      <c r="AA95" s="150"/>
      <c r="AB95" s="150"/>
      <c r="AC95" s="150"/>
      <c r="AD95" s="150"/>
      <c r="AE95" s="150"/>
      <c r="AF95" s="150"/>
      <c r="AG95" s="150" t="s">
        <v>148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187" t="s">
        <v>242</v>
      </c>
      <c r="D96" s="162"/>
      <c r="E96" s="163">
        <v>3.75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128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1" x14ac:dyDescent="0.2">
      <c r="A97" s="173">
        <v>32</v>
      </c>
      <c r="B97" s="174" t="s">
        <v>243</v>
      </c>
      <c r="C97" s="186" t="s">
        <v>244</v>
      </c>
      <c r="D97" s="175" t="s">
        <v>208</v>
      </c>
      <c r="E97" s="176">
        <v>2</v>
      </c>
      <c r="F97" s="177"/>
      <c r="G97" s="178">
        <f>ROUND(E97*F97,2)</f>
        <v>0</v>
      </c>
      <c r="H97" s="161"/>
      <c r="I97" s="160">
        <f>ROUND(E97*H97,2)</f>
        <v>0</v>
      </c>
      <c r="J97" s="161"/>
      <c r="K97" s="160">
        <f>ROUND(E97*J97,2)</f>
        <v>0</v>
      </c>
      <c r="L97" s="160">
        <v>21</v>
      </c>
      <c r="M97" s="160">
        <f>G97*(1+L97/100)</f>
        <v>0</v>
      </c>
      <c r="N97" s="159">
        <v>0</v>
      </c>
      <c r="O97" s="159">
        <f>ROUND(E97*N97,2)</f>
        <v>0</v>
      </c>
      <c r="P97" s="159">
        <v>0</v>
      </c>
      <c r="Q97" s="159">
        <f>ROUND(E97*P97,2)</f>
        <v>0</v>
      </c>
      <c r="R97" s="160"/>
      <c r="S97" s="160" t="s">
        <v>123</v>
      </c>
      <c r="T97" s="160" t="s">
        <v>123</v>
      </c>
      <c r="U97" s="160">
        <v>0.08</v>
      </c>
      <c r="V97" s="160">
        <f>ROUND(E97*U97,2)</f>
        <v>0.16</v>
      </c>
      <c r="W97" s="160"/>
      <c r="X97" s="160" t="s">
        <v>147</v>
      </c>
      <c r="Y97" s="160" t="s">
        <v>125</v>
      </c>
      <c r="Z97" s="150"/>
      <c r="AA97" s="150"/>
      <c r="AB97" s="150"/>
      <c r="AC97" s="150"/>
      <c r="AD97" s="150"/>
      <c r="AE97" s="150"/>
      <c r="AF97" s="150"/>
      <c r="AG97" s="150" t="s">
        <v>148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2" x14ac:dyDescent="0.2">
      <c r="A98" s="157"/>
      <c r="B98" s="158"/>
      <c r="C98" s="187" t="s">
        <v>245</v>
      </c>
      <c r="D98" s="162"/>
      <c r="E98" s="163">
        <v>2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128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1" x14ac:dyDescent="0.2">
      <c r="A99" s="173">
        <v>33</v>
      </c>
      <c r="B99" s="174" t="s">
        <v>246</v>
      </c>
      <c r="C99" s="186" t="s">
        <v>247</v>
      </c>
      <c r="D99" s="175" t="s">
        <v>176</v>
      </c>
      <c r="E99" s="176">
        <v>2.9830000000000001</v>
      </c>
      <c r="F99" s="177"/>
      <c r="G99" s="178">
        <f>ROUND(E99*F99,2)</f>
        <v>0</v>
      </c>
      <c r="H99" s="161"/>
      <c r="I99" s="160">
        <f>ROUND(E99*H99,2)</f>
        <v>0</v>
      </c>
      <c r="J99" s="161"/>
      <c r="K99" s="160">
        <f>ROUND(E99*J99,2)</f>
        <v>0</v>
      </c>
      <c r="L99" s="160">
        <v>21</v>
      </c>
      <c r="M99" s="160">
        <f>G99*(1+L99/100)</f>
        <v>0</v>
      </c>
      <c r="N99" s="159">
        <v>1E-3</v>
      </c>
      <c r="O99" s="159">
        <f>ROUND(E99*N99,2)</f>
        <v>0</v>
      </c>
      <c r="P99" s="159">
        <v>6.3E-2</v>
      </c>
      <c r="Q99" s="159">
        <f>ROUND(E99*P99,2)</f>
        <v>0.19</v>
      </c>
      <c r="R99" s="160"/>
      <c r="S99" s="160" t="s">
        <v>123</v>
      </c>
      <c r="T99" s="160" t="s">
        <v>123</v>
      </c>
      <c r="U99" s="160">
        <v>0.71799999999999997</v>
      </c>
      <c r="V99" s="160">
        <f>ROUND(E99*U99,2)</f>
        <v>2.14</v>
      </c>
      <c r="W99" s="160"/>
      <c r="X99" s="160" t="s">
        <v>147</v>
      </c>
      <c r="Y99" s="160" t="s">
        <v>125</v>
      </c>
      <c r="Z99" s="150"/>
      <c r="AA99" s="150"/>
      <c r="AB99" s="150"/>
      <c r="AC99" s="150"/>
      <c r="AD99" s="150"/>
      <c r="AE99" s="150"/>
      <c r="AF99" s="150"/>
      <c r="AG99" s="150" t="s">
        <v>148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187" t="s">
        <v>248</v>
      </c>
      <c r="D100" s="162"/>
      <c r="E100" s="163">
        <v>2.9830000000000001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128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73">
        <v>34</v>
      </c>
      <c r="B101" s="174" t="s">
        <v>249</v>
      </c>
      <c r="C101" s="186" t="s">
        <v>250</v>
      </c>
      <c r="D101" s="175" t="s">
        <v>176</v>
      </c>
      <c r="E101" s="176">
        <v>2.7254999999999998</v>
      </c>
      <c r="F101" s="177"/>
      <c r="G101" s="178">
        <f>ROUND(E101*F101,2)</f>
        <v>0</v>
      </c>
      <c r="H101" s="161"/>
      <c r="I101" s="160">
        <f>ROUND(E101*H101,2)</f>
        <v>0</v>
      </c>
      <c r="J101" s="161"/>
      <c r="K101" s="160">
        <f>ROUND(E101*J101,2)</f>
        <v>0</v>
      </c>
      <c r="L101" s="160">
        <v>21</v>
      </c>
      <c r="M101" s="160">
        <f>G101*(1+L101/100)</f>
        <v>0</v>
      </c>
      <c r="N101" s="159">
        <v>9.2000000000000003E-4</v>
      </c>
      <c r="O101" s="159">
        <f>ROUND(E101*N101,2)</f>
        <v>0</v>
      </c>
      <c r="P101" s="159">
        <v>0.04</v>
      </c>
      <c r="Q101" s="159">
        <f>ROUND(E101*P101,2)</f>
        <v>0.11</v>
      </c>
      <c r="R101" s="160"/>
      <c r="S101" s="160" t="s">
        <v>123</v>
      </c>
      <c r="T101" s="160" t="s">
        <v>123</v>
      </c>
      <c r="U101" s="160">
        <v>0.373</v>
      </c>
      <c r="V101" s="160">
        <f>ROUND(E101*U101,2)</f>
        <v>1.02</v>
      </c>
      <c r="W101" s="160"/>
      <c r="X101" s="160" t="s">
        <v>147</v>
      </c>
      <c r="Y101" s="160" t="s">
        <v>125</v>
      </c>
      <c r="Z101" s="150"/>
      <c r="AA101" s="150"/>
      <c r="AB101" s="150"/>
      <c r="AC101" s="150"/>
      <c r="AD101" s="150"/>
      <c r="AE101" s="150"/>
      <c r="AF101" s="150"/>
      <c r="AG101" s="150" t="s">
        <v>148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261" t="s">
        <v>251</v>
      </c>
      <c r="D102" s="262"/>
      <c r="E102" s="262"/>
      <c r="F102" s="262"/>
      <c r="G102" s="262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154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187" t="s">
        <v>252</v>
      </c>
      <c r="D103" s="162"/>
      <c r="E103" s="163">
        <v>2.7254999999999998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128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73">
        <v>35</v>
      </c>
      <c r="B104" s="174" t="s">
        <v>253</v>
      </c>
      <c r="C104" s="186" t="s">
        <v>254</v>
      </c>
      <c r="D104" s="175" t="s">
        <v>180</v>
      </c>
      <c r="E104" s="176">
        <v>38.299999999999997</v>
      </c>
      <c r="F104" s="177"/>
      <c r="G104" s="178">
        <f>ROUND(E104*F104,2)</f>
        <v>0</v>
      </c>
      <c r="H104" s="161"/>
      <c r="I104" s="160">
        <f>ROUND(E104*H104,2)</f>
        <v>0</v>
      </c>
      <c r="J104" s="161"/>
      <c r="K104" s="160">
        <f>ROUND(E104*J104,2)</f>
        <v>0</v>
      </c>
      <c r="L104" s="160">
        <v>21</v>
      </c>
      <c r="M104" s="160">
        <f>G104*(1+L104/100)</f>
        <v>0</v>
      </c>
      <c r="N104" s="159">
        <v>0</v>
      </c>
      <c r="O104" s="159">
        <f>ROUND(E104*N104,2)</f>
        <v>0</v>
      </c>
      <c r="P104" s="159">
        <v>4.6000000000000001E-4</v>
      </c>
      <c r="Q104" s="159">
        <f>ROUND(E104*P104,2)</f>
        <v>0.02</v>
      </c>
      <c r="R104" s="160"/>
      <c r="S104" s="160" t="s">
        <v>123</v>
      </c>
      <c r="T104" s="160" t="s">
        <v>123</v>
      </c>
      <c r="U104" s="160">
        <v>2</v>
      </c>
      <c r="V104" s="160">
        <f>ROUND(E104*U104,2)</f>
        <v>76.599999999999994</v>
      </c>
      <c r="W104" s="160"/>
      <c r="X104" s="160" t="s">
        <v>147</v>
      </c>
      <c r="Y104" s="160" t="s">
        <v>125</v>
      </c>
      <c r="Z104" s="150"/>
      <c r="AA104" s="150"/>
      <c r="AB104" s="150"/>
      <c r="AC104" s="150"/>
      <c r="AD104" s="150"/>
      <c r="AE104" s="150"/>
      <c r="AF104" s="150"/>
      <c r="AG104" s="150" t="s">
        <v>148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ht="22.5" outlineLevel="2" x14ac:dyDescent="0.2">
      <c r="A105" s="157"/>
      <c r="B105" s="158"/>
      <c r="C105" s="187" t="s">
        <v>255</v>
      </c>
      <c r="D105" s="162"/>
      <c r="E105" s="163">
        <v>12.6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128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ht="22.5" outlineLevel="3" x14ac:dyDescent="0.2">
      <c r="A106" s="157"/>
      <c r="B106" s="158"/>
      <c r="C106" s="187" t="s">
        <v>256</v>
      </c>
      <c r="D106" s="162"/>
      <c r="E106" s="163">
        <v>9.9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128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3" x14ac:dyDescent="0.2">
      <c r="A107" s="157"/>
      <c r="B107" s="158"/>
      <c r="C107" s="187" t="s">
        <v>257</v>
      </c>
      <c r="D107" s="162"/>
      <c r="E107" s="163">
        <v>11.8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128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ht="22.5" outlineLevel="3" x14ac:dyDescent="0.2">
      <c r="A108" s="157"/>
      <c r="B108" s="158"/>
      <c r="C108" s="187" t="s">
        <v>258</v>
      </c>
      <c r="D108" s="162"/>
      <c r="E108" s="163">
        <v>4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128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">
      <c r="A109" s="173">
        <v>36</v>
      </c>
      <c r="B109" s="174" t="s">
        <v>259</v>
      </c>
      <c r="C109" s="186" t="s">
        <v>260</v>
      </c>
      <c r="D109" s="175" t="s">
        <v>180</v>
      </c>
      <c r="E109" s="176">
        <v>2.5</v>
      </c>
      <c r="F109" s="177"/>
      <c r="G109" s="178">
        <f>ROUND(E109*F109,2)</f>
        <v>0</v>
      </c>
      <c r="H109" s="161"/>
      <c r="I109" s="160">
        <f>ROUND(E109*H109,2)</f>
        <v>0</v>
      </c>
      <c r="J109" s="161"/>
      <c r="K109" s="160">
        <f>ROUND(E109*J109,2)</f>
        <v>0</v>
      </c>
      <c r="L109" s="160">
        <v>21</v>
      </c>
      <c r="M109" s="160">
        <f>G109*(1+L109/100)</f>
        <v>0</v>
      </c>
      <c r="N109" s="159">
        <v>7.4179999999999996E-2</v>
      </c>
      <c r="O109" s="159">
        <f>ROUND(E109*N109,2)</f>
        <v>0.19</v>
      </c>
      <c r="P109" s="159">
        <v>0</v>
      </c>
      <c r="Q109" s="159">
        <f>ROUND(E109*P109,2)</f>
        <v>0</v>
      </c>
      <c r="R109" s="160"/>
      <c r="S109" s="160" t="s">
        <v>123</v>
      </c>
      <c r="T109" s="160" t="s">
        <v>123</v>
      </c>
      <c r="U109" s="160">
        <v>4.6349999999999998</v>
      </c>
      <c r="V109" s="160">
        <f>ROUND(E109*U109,2)</f>
        <v>11.59</v>
      </c>
      <c r="W109" s="160"/>
      <c r="X109" s="160" t="s">
        <v>147</v>
      </c>
      <c r="Y109" s="160" t="s">
        <v>125</v>
      </c>
      <c r="Z109" s="150"/>
      <c r="AA109" s="150"/>
      <c r="AB109" s="150"/>
      <c r="AC109" s="150"/>
      <c r="AD109" s="150"/>
      <c r="AE109" s="150"/>
      <c r="AF109" s="150"/>
      <c r="AG109" s="150" t="s">
        <v>148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2" x14ac:dyDescent="0.2">
      <c r="A110" s="157"/>
      <c r="B110" s="158"/>
      <c r="C110" s="187" t="s">
        <v>261</v>
      </c>
      <c r="D110" s="162"/>
      <c r="E110" s="163">
        <v>2.5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128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">
      <c r="A111" s="173">
        <v>37</v>
      </c>
      <c r="B111" s="174" t="s">
        <v>262</v>
      </c>
      <c r="C111" s="186" t="s">
        <v>263</v>
      </c>
      <c r="D111" s="175" t="s">
        <v>176</v>
      </c>
      <c r="E111" s="176">
        <v>0.55000000000000004</v>
      </c>
      <c r="F111" s="177"/>
      <c r="G111" s="178">
        <f>ROUND(E111*F111,2)</f>
        <v>0</v>
      </c>
      <c r="H111" s="161"/>
      <c r="I111" s="160">
        <f>ROUND(E111*H111,2)</f>
        <v>0</v>
      </c>
      <c r="J111" s="161"/>
      <c r="K111" s="160">
        <f>ROUND(E111*J111,2)</f>
        <v>0</v>
      </c>
      <c r="L111" s="160">
        <v>21</v>
      </c>
      <c r="M111" s="160">
        <f>G111*(1+L111/100)</f>
        <v>0</v>
      </c>
      <c r="N111" s="159">
        <v>0</v>
      </c>
      <c r="O111" s="159">
        <f>ROUND(E111*N111,2)</f>
        <v>0</v>
      </c>
      <c r="P111" s="159">
        <v>4.5999999999999999E-2</v>
      </c>
      <c r="Q111" s="159">
        <f>ROUND(E111*P111,2)</f>
        <v>0.03</v>
      </c>
      <c r="R111" s="160"/>
      <c r="S111" s="160" t="s">
        <v>123</v>
      </c>
      <c r="T111" s="160" t="s">
        <v>123</v>
      </c>
      <c r="U111" s="160">
        <v>0.52</v>
      </c>
      <c r="V111" s="160">
        <f>ROUND(E111*U111,2)</f>
        <v>0.28999999999999998</v>
      </c>
      <c r="W111" s="160"/>
      <c r="X111" s="160" t="s">
        <v>147</v>
      </c>
      <c r="Y111" s="160" t="s">
        <v>125</v>
      </c>
      <c r="Z111" s="150"/>
      <c r="AA111" s="150"/>
      <c r="AB111" s="150"/>
      <c r="AC111" s="150"/>
      <c r="AD111" s="150"/>
      <c r="AE111" s="150"/>
      <c r="AF111" s="150"/>
      <c r="AG111" s="150" t="s">
        <v>148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ht="22.5" outlineLevel="2" x14ac:dyDescent="0.2">
      <c r="A112" s="157"/>
      <c r="B112" s="158"/>
      <c r="C112" s="187" t="s">
        <v>264</v>
      </c>
      <c r="D112" s="162"/>
      <c r="E112" s="163">
        <v>0.55000000000000004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128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">
      <c r="A113" s="173">
        <v>38</v>
      </c>
      <c r="B113" s="174" t="s">
        <v>265</v>
      </c>
      <c r="C113" s="186" t="s">
        <v>266</v>
      </c>
      <c r="D113" s="175" t="s">
        <v>176</v>
      </c>
      <c r="E113" s="176">
        <v>0.55000000000000004</v>
      </c>
      <c r="F113" s="177"/>
      <c r="G113" s="178">
        <f>ROUND(E113*F113,2)</f>
        <v>0</v>
      </c>
      <c r="H113" s="161"/>
      <c r="I113" s="160">
        <f>ROUND(E113*H113,2)</f>
        <v>0</v>
      </c>
      <c r="J113" s="161"/>
      <c r="K113" s="160">
        <f>ROUND(E113*J113,2)</f>
        <v>0</v>
      </c>
      <c r="L113" s="160">
        <v>21</v>
      </c>
      <c r="M113" s="160">
        <f>G113*(1+L113/100)</f>
        <v>0</v>
      </c>
      <c r="N113" s="159">
        <v>0</v>
      </c>
      <c r="O113" s="159">
        <f>ROUND(E113*N113,2)</f>
        <v>0</v>
      </c>
      <c r="P113" s="159">
        <v>5.8999999999999997E-2</v>
      </c>
      <c r="Q113" s="159">
        <f>ROUND(E113*P113,2)</f>
        <v>0.03</v>
      </c>
      <c r="R113" s="160"/>
      <c r="S113" s="160" t="s">
        <v>123</v>
      </c>
      <c r="T113" s="160" t="s">
        <v>123</v>
      </c>
      <c r="U113" s="160">
        <v>0.3</v>
      </c>
      <c r="V113" s="160">
        <f>ROUND(E113*U113,2)</f>
        <v>0.17</v>
      </c>
      <c r="W113" s="160"/>
      <c r="X113" s="160" t="s">
        <v>147</v>
      </c>
      <c r="Y113" s="160" t="s">
        <v>125</v>
      </c>
      <c r="Z113" s="150"/>
      <c r="AA113" s="150"/>
      <c r="AB113" s="150"/>
      <c r="AC113" s="150"/>
      <c r="AD113" s="150"/>
      <c r="AE113" s="150"/>
      <c r="AF113" s="150"/>
      <c r="AG113" s="150" t="s">
        <v>148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ht="22.5" outlineLevel="2" x14ac:dyDescent="0.2">
      <c r="A114" s="157"/>
      <c r="B114" s="158"/>
      <c r="C114" s="187" t="s">
        <v>264</v>
      </c>
      <c r="D114" s="162"/>
      <c r="E114" s="163">
        <v>0.55000000000000004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128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ht="22.5" outlineLevel="1" x14ac:dyDescent="0.2">
      <c r="A115" s="173">
        <v>39</v>
      </c>
      <c r="B115" s="174" t="s">
        <v>267</v>
      </c>
      <c r="C115" s="186" t="s">
        <v>268</v>
      </c>
      <c r="D115" s="175" t="s">
        <v>145</v>
      </c>
      <c r="E115" s="176">
        <v>1</v>
      </c>
      <c r="F115" s="177"/>
      <c r="G115" s="178">
        <f>ROUND(E115*F115,2)</f>
        <v>0</v>
      </c>
      <c r="H115" s="161"/>
      <c r="I115" s="160">
        <f>ROUND(E115*H115,2)</f>
        <v>0</v>
      </c>
      <c r="J115" s="161"/>
      <c r="K115" s="160">
        <f>ROUND(E115*J115,2)</f>
        <v>0</v>
      </c>
      <c r="L115" s="160">
        <v>21</v>
      </c>
      <c r="M115" s="160">
        <f>G115*(1+L115/100)</f>
        <v>0</v>
      </c>
      <c r="N115" s="159">
        <v>0</v>
      </c>
      <c r="O115" s="159">
        <f>ROUND(E115*N115,2)</f>
        <v>0</v>
      </c>
      <c r="P115" s="159">
        <v>0</v>
      </c>
      <c r="Q115" s="159">
        <f>ROUND(E115*P115,2)</f>
        <v>0</v>
      </c>
      <c r="R115" s="160"/>
      <c r="S115" s="160" t="s">
        <v>142</v>
      </c>
      <c r="T115" s="160" t="s">
        <v>146</v>
      </c>
      <c r="U115" s="160">
        <v>0</v>
      </c>
      <c r="V115" s="160">
        <f>ROUND(E115*U115,2)</f>
        <v>0</v>
      </c>
      <c r="W115" s="160"/>
      <c r="X115" s="160" t="s">
        <v>147</v>
      </c>
      <c r="Y115" s="160" t="s">
        <v>125</v>
      </c>
      <c r="Z115" s="150"/>
      <c r="AA115" s="150"/>
      <c r="AB115" s="150"/>
      <c r="AC115" s="150"/>
      <c r="AD115" s="150"/>
      <c r="AE115" s="150"/>
      <c r="AF115" s="150"/>
      <c r="AG115" s="150" t="s">
        <v>148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61" t="s">
        <v>269</v>
      </c>
      <c r="D116" s="262"/>
      <c r="E116" s="262"/>
      <c r="F116" s="262"/>
      <c r="G116" s="262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154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x14ac:dyDescent="0.2">
      <c r="A117" s="166" t="s">
        <v>118</v>
      </c>
      <c r="B117" s="167" t="s">
        <v>73</v>
      </c>
      <c r="C117" s="185" t="s">
        <v>74</v>
      </c>
      <c r="D117" s="168"/>
      <c r="E117" s="169"/>
      <c r="F117" s="170"/>
      <c r="G117" s="171">
        <f>SUMIF(AG118:AG118,"&lt;&gt;NOR",G118:G118)</f>
        <v>0</v>
      </c>
      <c r="H117" s="165"/>
      <c r="I117" s="165">
        <f>SUM(I118:I118)</f>
        <v>0</v>
      </c>
      <c r="J117" s="165"/>
      <c r="K117" s="165">
        <f>SUM(K118:K118)</f>
        <v>0</v>
      </c>
      <c r="L117" s="165"/>
      <c r="M117" s="165">
        <f>SUM(M118:M118)</f>
        <v>0</v>
      </c>
      <c r="N117" s="164"/>
      <c r="O117" s="164">
        <f>SUM(O118:O118)</f>
        <v>0</v>
      </c>
      <c r="P117" s="164"/>
      <c r="Q117" s="164">
        <f>SUM(Q118:Q118)</f>
        <v>0</v>
      </c>
      <c r="R117" s="165"/>
      <c r="S117" s="165"/>
      <c r="T117" s="165"/>
      <c r="U117" s="165"/>
      <c r="V117" s="165">
        <f>SUM(V118:V118)</f>
        <v>8.41</v>
      </c>
      <c r="W117" s="165"/>
      <c r="X117" s="165"/>
      <c r="Y117" s="165"/>
      <c r="AG117" t="s">
        <v>119</v>
      </c>
    </row>
    <row r="118" spans="1:60" ht="22.5" outlineLevel="1" x14ac:dyDescent="0.2">
      <c r="A118" s="179">
        <v>40</v>
      </c>
      <c r="B118" s="180" t="s">
        <v>270</v>
      </c>
      <c r="C118" s="188" t="s">
        <v>271</v>
      </c>
      <c r="D118" s="181" t="s">
        <v>152</v>
      </c>
      <c r="E118" s="182">
        <v>4.00624</v>
      </c>
      <c r="F118" s="183"/>
      <c r="G118" s="184">
        <f>ROUND(E118*F118,2)</f>
        <v>0</v>
      </c>
      <c r="H118" s="161"/>
      <c r="I118" s="160">
        <f>ROUND(E118*H118,2)</f>
        <v>0</v>
      </c>
      <c r="J118" s="161"/>
      <c r="K118" s="160">
        <f>ROUND(E118*J118,2)</f>
        <v>0</v>
      </c>
      <c r="L118" s="160">
        <v>21</v>
      </c>
      <c r="M118" s="160">
        <f>G118*(1+L118/100)</f>
        <v>0</v>
      </c>
      <c r="N118" s="159">
        <v>0</v>
      </c>
      <c r="O118" s="159">
        <f>ROUND(E118*N118,2)</f>
        <v>0</v>
      </c>
      <c r="P118" s="159">
        <v>0</v>
      </c>
      <c r="Q118" s="159">
        <f>ROUND(E118*P118,2)</f>
        <v>0</v>
      </c>
      <c r="R118" s="160"/>
      <c r="S118" s="160" t="s">
        <v>123</v>
      </c>
      <c r="T118" s="160" t="s">
        <v>123</v>
      </c>
      <c r="U118" s="160">
        <v>2.1</v>
      </c>
      <c r="V118" s="160">
        <f>ROUND(E118*U118,2)</f>
        <v>8.41</v>
      </c>
      <c r="W118" s="160"/>
      <c r="X118" s="160" t="s">
        <v>272</v>
      </c>
      <c r="Y118" s="160" t="s">
        <v>125</v>
      </c>
      <c r="Z118" s="150"/>
      <c r="AA118" s="150"/>
      <c r="AB118" s="150"/>
      <c r="AC118" s="150"/>
      <c r="AD118" s="150"/>
      <c r="AE118" s="150"/>
      <c r="AF118" s="150"/>
      <c r="AG118" s="150" t="s">
        <v>273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x14ac:dyDescent="0.2">
      <c r="A119" s="166" t="s">
        <v>118</v>
      </c>
      <c r="B119" s="167" t="s">
        <v>75</v>
      </c>
      <c r="C119" s="185" t="s">
        <v>76</v>
      </c>
      <c r="D119" s="168"/>
      <c r="E119" s="169"/>
      <c r="F119" s="170"/>
      <c r="G119" s="171">
        <f>SUMIF(AG120:AG128,"&lt;&gt;NOR",G120:G128)</f>
        <v>0</v>
      </c>
      <c r="H119" s="165"/>
      <c r="I119" s="165">
        <f>SUM(I120:I128)</f>
        <v>0</v>
      </c>
      <c r="J119" s="165"/>
      <c r="K119" s="165">
        <f>SUM(K120:K128)</f>
        <v>0</v>
      </c>
      <c r="L119" s="165"/>
      <c r="M119" s="165">
        <f>SUM(M120:M128)</f>
        <v>0</v>
      </c>
      <c r="N119" s="164"/>
      <c r="O119" s="164">
        <f>SUM(O120:O128)</f>
        <v>0.02</v>
      </c>
      <c r="P119" s="164"/>
      <c r="Q119" s="164">
        <f>SUM(Q120:Q128)</f>
        <v>0.16</v>
      </c>
      <c r="R119" s="165"/>
      <c r="S119" s="165"/>
      <c r="T119" s="165"/>
      <c r="U119" s="165"/>
      <c r="V119" s="165">
        <f>SUM(V120:V128)</f>
        <v>5.47</v>
      </c>
      <c r="W119" s="165"/>
      <c r="X119" s="165"/>
      <c r="Y119" s="165"/>
      <c r="AG119" t="s">
        <v>119</v>
      </c>
    </row>
    <row r="120" spans="1:60" ht="22.5" outlineLevel="1" x14ac:dyDescent="0.2">
      <c r="A120" s="173">
        <v>41</v>
      </c>
      <c r="B120" s="174" t="s">
        <v>274</v>
      </c>
      <c r="C120" s="186" t="s">
        <v>275</v>
      </c>
      <c r="D120" s="175" t="s">
        <v>176</v>
      </c>
      <c r="E120" s="176">
        <v>16</v>
      </c>
      <c r="F120" s="177"/>
      <c r="G120" s="178">
        <f>ROUND(E120*F120,2)</f>
        <v>0</v>
      </c>
      <c r="H120" s="161"/>
      <c r="I120" s="160">
        <f>ROUND(E120*H120,2)</f>
        <v>0</v>
      </c>
      <c r="J120" s="161"/>
      <c r="K120" s="160">
        <f>ROUND(E120*J120,2)</f>
        <v>0</v>
      </c>
      <c r="L120" s="160">
        <v>21</v>
      </c>
      <c r="M120" s="160">
        <f>G120*(1+L120/100)</f>
        <v>0</v>
      </c>
      <c r="N120" s="159">
        <v>0</v>
      </c>
      <c r="O120" s="159">
        <f>ROUND(E120*N120,2)</f>
        <v>0</v>
      </c>
      <c r="P120" s="159">
        <v>9.7400000000000004E-3</v>
      </c>
      <c r="Q120" s="159">
        <f>ROUND(E120*P120,2)</f>
        <v>0.16</v>
      </c>
      <c r="R120" s="160"/>
      <c r="S120" s="160" t="s">
        <v>123</v>
      </c>
      <c r="T120" s="160" t="s">
        <v>123</v>
      </c>
      <c r="U120" s="160">
        <v>4.3999999999999997E-2</v>
      </c>
      <c r="V120" s="160">
        <f>ROUND(E120*U120,2)</f>
        <v>0.7</v>
      </c>
      <c r="W120" s="160"/>
      <c r="X120" s="160" t="s">
        <v>147</v>
      </c>
      <c r="Y120" s="160" t="s">
        <v>125</v>
      </c>
      <c r="Z120" s="150"/>
      <c r="AA120" s="150"/>
      <c r="AB120" s="150"/>
      <c r="AC120" s="150"/>
      <c r="AD120" s="150"/>
      <c r="AE120" s="150"/>
      <c r="AF120" s="150"/>
      <c r="AG120" s="150" t="s">
        <v>148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ht="33.75" outlineLevel="2" x14ac:dyDescent="0.2">
      <c r="A121" s="157"/>
      <c r="B121" s="158"/>
      <c r="C121" s="187" t="s">
        <v>276</v>
      </c>
      <c r="D121" s="162"/>
      <c r="E121" s="163">
        <v>1.8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128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ht="22.5" outlineLevel="3" x14ac:dyDescent="0.2">
      <c r="A122" s="157"/>
      <c r="B122" s="158"/>
      <c r="C122" s="187" t="s">
        <v>202</v>
      </c>
      <c r="D122" s="162"/>
      <c r="E122" s="163">
        <v>5.22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128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">
      <c r="A123" s="157"/>
      <c r="B123" s="158"/>
      <c r="C123" s="187" t="s">
        <v>277</v>
      </c>
      <c r="D123" s="162"/>
      <c r="E123" s="163">
        <v>7.98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128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ht="22.5" outlineLevel="3" x14ac:dyDescent="0.2">
      <c r="A124" s="157"/>
      <c r="B124" s="158"/>
      <c r="C124" s="187" t="s">
        <v>278</v>
      </c>
      <c r="D124" s="162"/>
      <c r="E124" s="163">
        <v>1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128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ht="22.5" outlineLevel="1" x14ac:dyDescent="0.2">
      <c r="A125" s="173">
        <v>42</v>
      </c>
      <c r="B125" s="174" t="s">
        <v>279</v>
      </c>
      <c r="C125" s="186" t="s">
        <v>280</v>
      </c>
      <c r="D125" s="175" t="s">
        <v>176</v>
      </c>
      <c r="E125" s="176">
        <v>8.4239999999999995</v>
      </c>
      <c r="F125" s="177"/>
      <c r="G125" s="178">
        <f>ROUND(E125*F125,2)</f>
        <v>0</v>
      </c>
      <c r="H125" s="161"/>
      <c r="I125" s="160">
        <f>ROUND(E125*H125,2)</f>
        <v>0</v>
      </c>
      <c r="J125" s="161"/>
      <c r="K125" s="160">
        <f>ROUND(E125*J125,2)</f>
        <v>0</v>
      </c>
      <c r="L125" s="160">
        <v>21</v>
      </c>
      <c r="M125" s="160">
        <f>G125*(1+L125/100)</f>
        <v>0</v>
      </c>
      <c r="N125" s="159">
        <v>2.8300000000000001E-3</v>
      </c>
      <c r="O125" s="159">
        <f>ROUND(E125*N125,2)</f>
        <v>0.02</v>
      </c>
      <c r="P125" s="159">
        <v>0</v>
      </c>
      <c r="Q125" s="159">
        <f>ROUND(E125*P125,2)</f>
        <v>0</v>
      </c>
      <c r="R125" s="160"/>
      <c r="S125" s="160" t="s">
        <v>123</v>
      </c>
      <c r="T125" s="160" t="s">
        <v>123</v>
      </c>
      <c r="U125" s="160">
        <v>0.56642999999999999</v>
      </c>
      <c r="V125" s="160">
        <f>ROUND(E125*U125,2)</f>
        <v>4.7699999999999996</v>
      </c>
      <c r="W125" s="160"/>
      <c r="X125" s="160" t="s">
        <v>124</v>
      </c>
      <c r="Y125" s="160" t="s">
        <v>125</v>
      </c>
      <c r="Z125" s="150"/>
      <c r="AA125" s="150"/>
      <c r="AB125" s="150"/>
      <c r="AC125" s="150"/>
      <c r="AD125" s="150"/>
      <c r="AE125" s="150"/>
      <c r="AF125" s="150"/>
      <c r="AG125" s="150" t="s">
        <v>126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2" x14ac:dyDescent="0.2">
      <c r="A126" s="157"/>
      <c r="B126" s="158"/>
      <c r="C126" s="187" t="s">
        <v>281</v>
      </c>
      <c r="D126" s="162"/>
      <c r="E126" s="163"/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128</v>
      </c>
      <c r="AH126" s="150">
        <v>0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ht="33.75" outlineLevel="3" x14ac:dyDescent="0.2">
      <c r="A127" s="157"/>
      <c r="B127" s="158"/>
      <c r="C127" s="187" t="s">
        <v>282</v>
      </c>
      <c r="D127" s="162"/>
      <c r="E127" s="163">
        <v>2.16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128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2.5" outlineLevel="3" x14ac:dyDescent="0.2">
      <c r="A128" s="157"/>
      <c r="B128" s="158"/>
      <c r="C128" s="187" t="s">
        <v>283</v>
      </c>
      <c r="D128" s="162"/>
      <c r="E128" s="163">
        <v>6.2640000000000002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50"/>
      <c r="AA128" s="150"/>
      <c r="AB128" s="150"/>
      <c r="AC128" s="150"/>
      <c r="AD128" s="150"/>
      <c r="AE128" s="150"/>
      <c r="AF128" s="150"/>
      <c r="AG128" s="150" t="s">
        <v>128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x14ac:dyDescent="0.2">
      <c r="A129" s="166" t="s">
        <v>118</v>
      </c>
      <c r="B129" s="167" t="s">
        <v>77</v>
      </c>
      <c r="C129" s="185" t="s">
        <v>78</v>
      </c>
      <c r="D129" s="168"/>
      <c r="E129" s="169"/>
      <c r="F129" s="170"/>
      <c r="G129" s="171">
        <f>SUMIF(AG130:AG131,"&lt;&gt;NOR",G130:G131)</f>
        <v>0</v>
      </c>
      <c r="H129" s="165"/>
      <c r="I129" s="165">
        <f>SUM(I130:I131)</f>
        <v>0</v>
      </c>
      <c r="J129" s="165"/>
      <c r="K129" s="165">
        <f>SUM(K130:K131)</f>
        <v>0</v>
      </c>
      <c r="L129" s="165"/>
      <c r="M129" s="165">
        <f>SUM(M130:M131)</f>
        <v>0</v>
      </c>
      <c r="N129" s="164"/>
      <c r="O129" s="164">
        <f>SUM(O130:O131)</f>
        <v>1.44</v>
      </c>
      <c r="P129" s="164"/>
      <c r="Q129" s="164">
        <f>SUM(Q130:Q131)</f>
        <v>0</v>
      </c>
      <c r="R129" s="165"/>
      <c r="S129" s="165"/>
      <c r="T129" s="165"/>
      <c r="U129" s="165"/>
      <c r="V129" s="165">
        <f>SUM(V130:V131)</f>
        <v>21.74</v>
      </c>
      <c r="W129" s="165"/>
      <c r="X129" s="165"/>
      <c r="Y129" s="165"/>
      <c r="AG129" t="s">
        <v>119</v>
      </c>
    </row>
    <row r="130" spans="1:60" ht="33.75" outlineLevel="1" x14ac:dyDescent="0.2">
      <c r="A130" s="173">
        <v>43</v>
      </c>
      <c r="B130" s="174" t="s">
        <v>284</v>
      </c>
      <c r="C130" s="186" t="s">
        <v>285</v>
      </c>
      <c r="D130" s="175" t="s">
        <v>176</v>
      </c>
      <c r="E130" s="176">
        <v>48</v>
      </c>
      <c r="F130" s="177"/>
      <c r="G130" s="178">
        <f>ROUND(E130*F130,2)</f>
        <v>0</v>
      </c>
      <c r="H130" s="161"/>
      <c r="I130" s="160">
        <f>ROUND(E130*H130,2)</f>
        <v>0</v>
      </c>
      <c r="J130" s="161"/>
      <c r="K130" s="160">
        <f>ROUND(E130*J130,2)</f>
        <v>0</v>
      </c>
      <c r="L130" s="160">
        <v>21</v>
      </c>
      <c r="M130" s="160">
        <f>G130*(1+L130/100)</f>
        <v>0</v>
      </c>
      <c r="N130" s="159">
        <v>0.03</v>
      </c>
      <c r="O130" s="159">
        <f>ROUND(E130*N130,2)</f>
        <v>1.44</v>
      </c>
      <c r="P130" s="159">
        <v>0</v>
      </c>
      <c r="Q130" s="159">
        <f>ROUND(E130*P130,2)</f>
        <v>0</v>
      </c>
      <c r="R130" s="160"/>
      <c r="S130" s="160" t="s">
        <v>142</v>
      </c>
      <c r="T130" s="160" t="s">
        <v>146</v>
      </c>
      <c r="U130" s="160">
        <v>0.45300000000000001</v>
      </c>
      <c r="V130" s="160">
        <f>ROUND(E130*U130,2)</f>
        <v>21.74</v>
      </c>
      <c r="W130" s="160"/>
      <c r="X130" s="160" t="s">
        <v>124</v>
      </c>
      <c r="Y130" s="160" t="s">
        <v>125</v>
      </c>
      <c r="Z130" s="150"/>
      <c r="AA130" s="150"/>
      <c r="AB130" s="150"/>
      <c r="AC130" s="150"/>
      <c r="AD130" s="150"/>
      <c r="AE130" s="150"/>
      <c r="AF130" s="150"/>
      <c r="AG130" s="150" t="s">
        <v>126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261" t="s">
        <v>286</v>
      </c>
      <c r="D131" s="262"/>
      <c r="E131" s="262"/>
      <c r="F131" s="262"/>
      <c r="G131" s="262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154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x14ac:dyDescent="0.2">
      <c r="A132" s="166" t="s">
        <v>118</v>
      </c>
      <c r="B132" s="167" t="s">
        <v>79</v>
      </c>
      <c r="C132" s="185" t="s">
        <v>80</v>
      </c>
      <c r="D132" s="168"/>
      <c r="E132" s="169"/>
      <c r="F132" s="170"/>
      <c r="G132" s="171">
        <f>SUMIF(AG133:AG154,"&lt;&gt;NOR",G133:G154)</f>
        <v>0</v>
      </c>
      <c r="H132" s="165"/>
      <c r="I132" s="165">
        <f>SUM(I133:I154)</f>
        <v>0</v>
      </c>
      <c r="J132" s="165"/>
      <c r="K132" s="165">
        <f>SUM(K133:K154)</f>
        <v>0</v>
      </c>
      <c r="L132" s="165"/>
      <c r="M132" s="165">
        <f>SUM(M133:M154)</f>
        <v>0</v>
      </c>
      <c r="N132" s="164"/>
      <c r="O132" s="164">
        <f>SUM(O133:O154)</f>
        <v>2.21</v>
      </c>
      <c r="P132" s="164"/>
      <c r="Q132" s="164">
        <f>SUM(Q133:Q154)</f>
        <v>12.3</v>
      </c>
      <c r="R132" s="165"/>
      <c r="S132" s="165"/>
      <c r="T132" s="165"/>
      <c r="U132" s="165"/>
      <c r="V132" s="165">
        <f>SUM(V133:V154)</f>
        <v>365.2</v>
      </c>
      <c r="W132" s="165"/>
      <c r="X132" s="165"/>
      <c r="Y132" s="165"/>
      <c r="AG132" t="s">
        <v>119</v>
      </c>
    </row>
    <row r="133" spans="1:60" outlineLevel="1" x14ac:dyDescent="0.2">
      <c r="A133" s="173">
        <v>44</v>
      </c>
      <c r="B133" s="174" t="s">
        <v>287</v>
      </c>
      <c r="C133" s="186" t="s">
        <v>288</v>
      </c>
      <c r="D133" s="175" t="s">
        <v>289</v>
      </c>
      <c r="E133" s="176">
        <v>1130.4000000000001</v>
      </c>
      <c r="F133" s="177"/>
      <c r="G133" s="178">
        <f>ROUND(E133*F133,2)</f>
        <v>0</v>
      </c>
      <c r="H133" s="161"/>
      <c r="I133" s="160">
        <f>ROUND(E133*H133,2)</f>
        <v>0</v>
      </c>
      <c r="J133" s="161"/>
      <c r="K133" s="160">
        <f>ROUND(E133*J133,2)</f>
        <v>0</v>
      </c>
      <c r="L133" s="160">
        <v>21</v>
      </c>
      <c r="M133" s="160">
        <f>G133*(1+L133/100)</f>
        <v>0</v>
      </c>
      <c r="N133" s="159">
        <v>6.0000000000000002E-5</v>
      </c>
      <c r="O133" s="159">
        <f>ROUND(E133*N133,2)</f>
        <v>7.0000000000000007E-2</v>
      </c>
      <c r="P133" s="159">
        <v>0</v>
      </c>
      <c r="Q133" s="159">
        <f>ROUND(E133*P133,2)</f>
        <v>0</v>
      </c>
      <c r="R133" s="160"/>
      <c r="S133" s="160" t="s">
        <v>123</v>
      </c>
      <c r="T133" s="160" t="s">
        <v>123</v>
      </c>
      <c r="U133" s="160">
        <v>1.7000000000000001E-2</v>
      </c>
      <c r="V133" s="160">
        <f>ROUND(E133*U133,2)</f>
        <v>19.22</v>
      </c>
      <c r="W133" s="160"/>
      <c r="X133" s="160" t="s">
        <v>147</v>
      </c>
      <c r="Y133" s="160" t="s">
        <v>125</v>
      </c>
      <c r="Z133" s="150"/>
      <c r="AA133" s="150"/>
      <c r="AB133" s="150"/>
      <c r="AC133" s="150"/>
      <c r="AD133" s="150"/>
      <c r="AE133" s="150"/>
      <c r="AF133" s="150"/>
      <c r="AG133" s="150" t="s">
        <v>148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2" x14ac:dyDescent="0.2">
      <c r="A134" s="157"/>
      <c r="B134" s="158"/>
      <c r="C134" s="187" t="s">
        <v>290</v>
      </c>
      <c r="D134" s="162"/>
      <c r="E134" s="163">
        <v>1130.4000000000001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128</v>
      </c>
      <c r="AH134" s="150">
        <v>0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1" x14ac:dyDescent="0.2">
      <c r="A135" s="173">
        <v>45</v>
      </c>
      <c r="B135" s="174" t="s">
        <v>291</v>
      </c>
      <c r="C135" s="186" t="s">
        <v>292</v>
      </c>
      <c r="D135" s="175" t="s">
        <v>208</v>
      </c>
      <c r="E135" s="176">
        <v>1</v>
      </c>
      <c r="F135" s="177"/>
      <c r="G135" s="178">
        <f>ROUND(E135*F135,2)</f>
        <v>0</v>
      </c>
      <c r="H135" s="161"/>
      <c r="I135" s="160">
        <f>ROUND(E135*H135,2)</f>
        <v>0</v>
      </c>
      <c r="J135" s="161"/>
      <c r="K135" s="160">
        <f>ROUND(E135*J135,2)</f>
        <v>0</v>
      </c>
      <c r="L135" s="160">
        <v>21</v>
      </c>
      <c r="M135" s="160">
        <f>G135*(1+L135/100)</f>
        <v>0</v>
      </c>
      <c r="N135" s="159">
        <v>4.2999999999999999E-4</v>
      </c>
      <c r="O135" s="159">
        <f>ROUND(E135*N135,2)</f>
        <v>0</v>
      </c>
      <c r="P135" s="159">
        <v>0</v>
      </c>
      <c r="Q135" s="159">
        <f>ROUND(E135*P135,2)</f>
        <v>0</v>
      </c>
      <c r="R135" s="160"/>
      <c r="S135" s="160" t="s">
        <v>123</v>
      </c>
      <c r="T135" s="160" t="s">
        <v>123</v>
      </c>
      <c r="U135" s="160">
        <v>2.34</v>
      </c>
      <c r="V135" s="160">
        <f>ROUND(E135*U135,2)</f>
        <v>2.34</v>
      </c>
      <c r="W135" s="160"/>
      <c r="X135" s="160" t="s">
        <v>147</v>
      </c>
      <c r="Y135" s="160" t="s">
        <v>125</v>
      </c>
      <c r="Z135" s="150"/>
      <c r="AA135" s="150"/>
      <c r="AB135" s="150"/>
      <c r="AC135" s="150"/>
      <c r="AD135" s="150"/>
      <c r="AE135" s="150"/>
      <c r="AF135" s="150"/>
      <c r="AG135" s="150" t="s">
        <v>148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2" x14ac:dyDescent="0.2">
      <c r="A136" s="157"/>
      <c r="B136" s="158"/>
      <c r="C136" s="187" t="s">
        <v>293</v>
      </c>
      <c r="D136" s="162"/>
      <c r="E136" s="163">
        <v>1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128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1" x14ac:dyDescent="0.2">
      <c r="A137" s="173">
        <v>46</v>
      </c>
      <c r="B137" s="174" t="s">
        <v>294</v>
      </c>
      <c r="C137" s="186" t="s">
        <v>295</v>
      </c>
      <c r="D137" s="175" t="s">
        <v>289</v>
      </c>
      <c r="E137" s="176">
        <v>20.7</v>
      </c>
      <c r="F137" s="177"/>
      <c r="G137" s="178">
        <f>ROUND(E137*F137,2)</f>
        <v>0</v>
      </c>
      <c r="H137" s="161"/>
      <c r="I137" s="160">
        <f>ROUND(E137*H137,2)</f>
        <v>0</v>
      </c>
      <c r="J137" s="161"/>
      <c r="K137" s="160">
        <f>ROUND(E137*J137,2)</f>
        <v>0</v>
      </c>
      <c r="L137" s="160">
        <v>21</v>
      </c>
      <c r="M137" s="160">
        <f>G137*(1+L137/100)</f>
        <v>0</v>
      </c>
      <c r="N137" s="159">
        <v>5.0000000000000002E-5</v>
      </c>
      <c r="O137" s="159">
        <f>ROUND(E137*N137,2)</f>
        <v>0</v>
      </c>
      <c r="P137" s="159">
        <v>0</v>
      </c>
      <c r="Q137" s="159">
        <f>ROUND(E137*P137,2)</f>
        <v>0</v>
      </c>
      <c r="R137" s="160"/>
      <c r="S137" s="160" t="s">
        <v>123</v>
      </c>
      <c r="T137" s="160" t="s">
        <v>123</v>
      </c>
      <c r="U137" s="160">
        <v>0.1</v>
      </c>
      <c r="V137" s="160">
        <f>ROUND(E137*U137,2)</f>
        <v>2.0699999999999998</v>
      </c>
      <c r="W137" s="160"/>
      <c r="X137" s="160" t="s">
        <v>147</v>
      </c>
      <c r="Y137" s="160" t="s">
        <v>125</v>
      </c>
      <c r="Z137" s="150"/>
      <c r="AA137" s="150"/>
      <c r="AB137" s="150"/>
      <c r="AC137" s="150"/>
      <c r="AD137" s="150"/>
      <c r="AE137" s="150"/>
      <c r="AF137" s="150"/>
      <c r="AG137" s="150" t="s">
        <v>148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2" x14ac:dyDescent="0.2">
      <c r="A138" s="157"/>
      <c r="B138" s="158"/>
      <c r="C138" s="187" t="s">
        <v>296</v>
      </c>
      <c r="D138" s="162"/>
      <c r="E138" s="163">
        <v>20.7</v>
      </c>
      <c r="F138" s="160"/>
      <c r="G138" s="160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50"/>
      <c r="AA138" s="150"/>
      <c r="AB138" s="150"/>
      <c r="AC138" s="150"/>
      <c r="AD138" s="150"/>
      <c r="AE138" s="150"/>
      <c r="AF138" s="150"/>
      <c r="AG138" s="150" t="s">
        <v>128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73">
        <v>47</v>
      </c>
      <c r="B139" s="174" t="s">
        <v>297</v>
      </c>
      <c r="C139" s="186" t="s">
        <v>298</v>
      </c>
      <c r="D139" s="175" t="s">
        <v>289</v>
      </c>
      <c r="E139" s="176">
        <v>480</v>
      </c>
      <c r="F139" s="177"/>
      <c r="G139" s="178">
        <f>ROUND(E139*F139,2)</f>
        <v>0</v>
      </c>
      <c r="H139" s="161"/>
      <c r="I139" s="160">
        <f>ROUND(E139*H139,2)</f>
        <v>0</v>
      </c>
      <c r="J139" s="161"/>
      <c r="K139" s="160">
        <f>ROUND(E139*J139,2)</f>
        <v>0</v>
      </c>
      <c r="L139" s="160">
        <v>21</v>
      </c>
      <c r="M139" s="160">
        <f>G139*(1+L139/100)</f>
        <v>0</v>
      </c>
      <c r="N139" s="159">
        <v>5.0000000000000002E-5</v>
      </c>
      <c r="O139" s="159">
        <f>ROUND(E139*N139,2)</f>
        <v>0.02</v>
      </c>
      <c r="P139" s="159">
        <v>1E-3</v>
      </c>
      <c r="Q139" s="159">
        <f>ROUND(E139*P139,2)</f>
        <v>0.48</v>
      </c>
      <c r="R139" s="160"/>
      <c r="S139" s="160" t="s">
        <v>123</v>
      </c>
      <c r="T139" s="160" t="s">
        <v>123</v>
      </c>
      <c r="U139" s="160">
        <v>4.1000000000000002E-2</v>
      </c>
      <c r="V139" s="160">
        <f>ROUND(E139*U139,2)</f>
        <v>19.68</v>
      </c>
      <c r="W139" s="160"/>
      <c r="X139" s="160" t="s">
        <v>147</v>
      </c>
      <c r="Y139" s="160" t="s">
        <v>125</v>
      </c>
      <c r="Z139" s="150"/>
      <c r="AA139" s="150"/>
      <c r="AB139" s="150"/>
      <c r="AC139" s="150"/>
      <c r="AD139" s="150"/>
      <c r="AE139" s="150"/>
      <c r="AF139" s="150"/>
      <c r="AG139" s="150" t="s">
        <v>148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87" t="s">
        <v>299</v>
      </c>
      <c r="D140" s="162"/>
      <c r="E140" s="163">
        <v>480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128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73">
        <v>48</v>
      </c>
      <c r="B141" s="174" t="s">
        <v>300</v>
      </c>
      <c r="C141" s="186" t="s">
        <v>301</v>
      </c>
      <c r="D141" s="175" t="s">
        <v>289</v>
      </c>
      <c r="E141" s="176">
        <v>666</v>
      </c>
      <c r="F141" s="177"/>
      <c r="G141" s="178">
        <f>ROUND(E141*F141,2)</f>
        <v>0</v>
      </c>
      <c r="H141" s="161"/>
      <c r="I141" s="160">
        <f>ROUND(E141*H141,2)</f>
        <v>0</v>
      </c>
      <c r="J141" s="161"/>
      <c r="K141" s="160">
        <f>ROUND(E141*J141,2)</f>
        <v>0</v>
      </c>
      <c r="L141" s="160">
        <v>21</v>
      </c>
      <c r="M141" s="160">
        <f>G141*(1+L141/100)</f>
        <v>0</v>
      </c>
      <c r="N141" s="159">
        <v>5.0000000000000002E-5</v>
      </c>
      <c r="O141" s="159">
        <f>ROUND(E141*N141,2)</f>
        <v>0.03</v>
      </c>
      <c r="P141" s="159">
        <v>1E-3</v>
      </c>
      <c r="Q141" s="159">
        <f>ROUND(E141*P141,2)</f>
        <v>0.67</v>
      </c>
      <c r="R141" s="160"/>
      <c r="S141" s="160" t="s">
        <v>123</v>
      </c>
      <c r="T141" s="160" t="s">
        <v>123</v>
      </c>
      <c r="U141" s="160">
        <v>3.6999999999999998E-2</v>
      </c>
      <c r="V141" s="160">
        <f>ROUND(E141*U141,2)</f>
        <v>24.64</v>
      </c>
      <c r="W141" s="160"/>
      <c r="X141" s="160" t="s">
        <v>147</v>
      </c>
      <c r="Y141" s="160" t="s">
        <v>125</v>
      </c>
      <c r="Z141" s="150"/>
      <c r="AA141" s="150"/>
      <c r="AB141" s="150"/>
      <c r="AC141" s="150"/>
      <c r="AD141" s="150"/>
      <c r="AE141" s="150"/>
      <c r="AF141" s="150"/>
      <c r="AG141" s="150" t="s">
        <v>148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ht="33.75" outlineLevel="2" x14ac:dyDescent="0.2">
      <c r="A142" s="157"/>
      <c r="B142" s="158"/>
      <c r="C142" s="187" t="s">
        <v>302</v>
      </c>
      <c r="D142" s="162"/>
      <c r="E142" s="163">
        <v>666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128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73">
        <v>49</v>
      </c>
      <c r="B143" s="174" t="s">
        <v>303</v>
      </c>
      <c r="C143" s="186" t="s">
        <v>304</v>
      </c>
      <c r="D143" s="175" t="s">
        <v>289</v>
      </c>
      <c r="E143" s="176">
        <v>1148</v>
      </c>
      <c r="F143" s="177"/>
      <c r="G143" s="178">
        <f>ROUND(E143*F143,2)</f>
        <v>0</v>
      </c>
      <c r="H143" s="161"/>
      <c r="I143" s="160">
        <f>ROUND(E143*H143,2)</f>
        <v>0</v>
      </c>
      <c r="J143" s="161"/>
      <c r="K143" s="160">
        <f>ROUND(E143*J143,2)</f>
        <v>0</v>
      </c>
      <c r="L143" s="160">
        <v>21</v>
      </c>
      <c r="M143" s="160">
        <f>G143*(1+L143/100)</f>
        <v>0</v>
      </c>
      <c r="N143" s="159">
        <v>6.0000000000000002E-5</v>
      </c>
      <c r="O143" s="159">
        <f>ROUND(E143*N143,2)</f>
        <v>7.0000000000000007E-2</v>
      </c>
      <c r="P143" s="159">
        <v>1E-3</v>
      </c>
      <c r="Q143" s="159">
        <f>ROUND(E143*P143,2)</f>
        <v>1.1499999999999999</v>
      </c>
      <c r="R143" s="160"/>
      <c r="S143" s="160" t="s">
        <v>123</v>
      </c>
      <c r="T143" s="160" t="s">
        <v>123</v>
      </c>
      <c r="U143" s="160">
        <v>2.5999999999999999E-2</v>
      </c>
      <c r="V143" s="160">
        <f>ROUND(E143*U143,2)</f>
        <v>29.85</v>
      </c>
      <c r="W143" s="160"/>
      <c r="X143" s="160" t="s">
        <v>147</v>
      </c>
      <c r="Y143" s="160" t="s">
        <v>125</v>
      </c>
      <c r="Z143" s="150"/>
      <c r="AA143" s="150"/>
      <c r="AB143" s="150"/>
      <c r="AC143" s="150"/>
      <c r="AD143" s="150"/>
      <c r="AE143" s="150"/>
      <c r="AF143" s="150"/>
      <c r="AG143" s="150" t="s">
        <v>148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2" x14ac:dyDescent="0.2">
      <c r="A144" s="157"/>
      <c r="B144" s="158"/>
      <c r="C144" s="187" t="s">
        <v>305</v>
      </c>
      <c r="D144" s="162"/>
      <c r="E144" s="163">
        <v>1148</v>
      </c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128</v>
      </c>
      <c r="AH144" s="150">
        <v>0</v>
      </c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1" x14ac:dyDescent="0.2">
      <c r="A145" s="173">
        <v>50</v>
      </c>
      <c r="B145" s="174" t="s">
        <v>306</v>
      </c>
      <c r="C145" s="186" t="s">
        <v>307</v>
      </c>
      <c r="D145" s="175" t="s">
        <v>289</v>
      </c>
      <c r="E145" s="176">
        <v>10000</v>
      </c>
      <c r="F145" s="177"/>
      <c r="G145" s="178">
        <f>ROUND(E145*F145,2)</f>
        <v>0</v>
      </c>
      <c r="H145" s="161"/>
      <c r="I145" s="160">
        <f>ROUND(E145*H145,2)</f>
        <v>0</v>
      </c>
      <c r="J145" s="161"/>
      <c r="K145" s="160">
        <f>ROUND(E145*J145,2)</f>
        <v>0</v>
      </c>
      <c r="L145" s="160">
        <v>21</v>
      </c>
      <c r="M145" s="160">
        <f>G145*(1+L145/100)</f>
        <v>0</v>
      </c>
      <c r="N145" s="159">
        <v>5.0000000000000002E-5</v>
      </c>
      <c r="O145" s="159">
        <f>ROUND(E145*N145,2)</f>
        <v>0.5</v>
      </c>
      <c r="P145" s="159">
        <v>1E-3</v>
      </c>
      <c r="Q145" s="159">
        <f>ROUND(E145*P145,2)</f>
        <v>10</v>
      </c>
      <c r="R145" s="160"/>
      <c r="S145" s="160" t="s">
        <v>142</v>
      </c>
      <c r="T145" s="160" t="s">
        <v>146</v>
      </c>
      <c r="U145" s="160">
        <v>2.5999999999999999E-2</v>
      </c>
      <c r="V145" s="160">
        <f>ROUND(E145*U145,2)</f>
        <v>260</v>
      </c>
      <c r="W145" s="160"/>
      <c r="X145" s="160" t="s">
        <v>147</v>
      </c>
      <c r="Y145" s="160" t="s">
        <v>125</v>
      </c>
      <c r="Z145" s="150"/>
      <c r="AA145" s="150"/>
      <c r="AB145" s="150"/>
      <c r="AC145" s="150"/>
      <c r="AD145" s="150"/>
      <c r="AE145" s="150"/>
      <c r="AF145" s="150"/>
      <c r="AG145" s="150" t="s">
        <v>148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2" x14ac:dyDescent="0.2">
      <c r="A146" s="157"/>
      <c r="B146" s="158"/>
      <c r="C146" s="187" t="s">
        <v>308</v>
      </c>
      <c r="D146" s="162"/>
      <c r="E146" s="163">
        <v>10000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128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1" x14ac:dyDescent="0.2">
      <c r="A147" s="173">
        <v>51</v>
      </c>
      <c r="B147" s="174" t="s">
        <v>309</v>
      </c>
      <c r="C147" s="186" t="s">
        <v>310</v>
      </c>
      <c r="D147" s="175" t="s">
        <v>152</v>
      </c>
      <c r="E147" s="176">
        <v>1.2434400000000001</v>
      </c>
      <c r="F147" s="177"/>
      <c r="G147" s="178">
        <f>ROUND(E147*F147,2)</f>
        <v>0</v>
      </c>
      <c r="H147" s="161"/>
      <c r="I147" s="160">
        <f>ROUND(E147*H147,2)</f>
        <v>0</v>
      </c>
      <c r="J147" s="161"/>
      <c r="K147" s="160">
        <f>ROUND(E147*J147,2)</f>
        <v>0</v>
      </c>
      <c r="L147" s="160">
        <v>21</v>
      </c>
      <c r="M147" s="160">
        <f>G147*(1+L147/100)</f>
        <v>0</v>
      </c>
      <c r="N147" s="159">
        <v>1</v>
      </c>
      <c r="O147" s="159">
        <f>ROUND(E147*N147,2)</f>
        <v>1.24</v>
      </c>
      <c r="P147" s="159">
        <v>0</v>
      </c>
      <c r="Q147" s="159">
        <f>ROUND(E147*P147,2)</f>
        <v>0</v>
      </c>
      <c r="R147" s="160" t="s">
        <v>311</v>
      </c>
      <c r="S147" s="160" t="s">
        <v>123</v>
      </c>
      <c r="T147" s="160" t="s">
        <v>123</v>
      </c>
      <c r="U147" s="160">
        <v>0</v>
      </c>
      <c r="V147" s="160">
        <f>ROUND(E147*U147,2)</f>
        <v>0</v>
      </c>
      <c r="W147" s="160"/>
      <c r="X147" s="160" t="s">
        <v>312</v>
      </c>
      <c r="Y147" s="160" t="s">
        <v>125</v>
      </c>
      <c r="Z147" s="150"/>
      <c r="AA147" s="150"/>
      <c r="AB147" s="150"/>
      <c r="AC147" s="150"/>
      <c r="AD147" s="150"/>
      <c r="AE147" s="150"/>
      <c r="AF147" s="150"/>
      <c r="AG147" s="150" t="s">
        <v>313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ht="22.5" outlineLevel="2" x14ac:dyDescent="0.2">
      <c r="A148" s="157"/>
      <c r="B148" s="158"/>
      <c r="C148" s="187" t="s">
        <v>314</v>
      </c>
      <c r="D148" s="162"/>
      <c r="E148" s="163">
        <v>1.2434400000000001</v>
      </c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128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ht="22.5" outlineLevel="1" x14ac:dyDescent="0.2">
      <c r="A149" s="173">
        <v>52</v>
      </c>
      <c r="B149" s="174" t="s">
        <v>315</v>
      </c>
      <c r="C149" s="186" t="s">
        <v>316</v>
      </c>
      <c r="D149" s="175" t="s">
        <v>152</v>
      </c>
      <c r="E149" s="176">
        <v>2.2769999999999999E-2</v>
      </c>
      <c r="F149" s="177"/>
      <c r="G149" s="178">
        <f>ROUND(E149*F149,2)</f>
        <v>0</v>
      </c>
      <c r="H149" s="161"/>
      <c r="I149" s="160">
        <f>ROUND(E149*H149,2)</f>
        <v>0</v>
      </c>
      <c r="J149" s="161"/>
      <c r="K149" s="160">
        <f>ROUND(E149*J149,2)</f>
        <v>0</v>
      </c>
      <c r="L149" s="160">
        <v>21</v>
      </c>
      <c r="M149" s="160">
        <f>G149*(1+L149/100)</f>
        <v>0</v>
      </c>
      <c r="N149" s="159">
        <v>1</v>
      </c>
      <c r="O149" s="159">
        <f>ROUND(E149*N149,2)</f>
        <v>0.02</v>
      </c>
      <c r="P149" s="159">
        <v>0</v>
      </c>
      <c r="Q149" s="159">
        <f>ROUND(E149*P149,2)</f>
        <v>0</v>
      </c>
      <c r="R149" s="160"/>
      <c r="S149" s="160" t="s">
        <v>142</v>
      </c>
      <c r="T149" s="160" t="s">
        <v>146</v>
      </c>
      <c r="U149" s="160">
        <v>0</v>
      </c>
      <c r="V149" s="160">
        <f>ROUND(E149*U149,2)</f>
        <v>0</v>
      </c>
      <c r="W149" s="160"/>
      <c r="X149" s="160" t="s">
        <v>312</v>
      </c>
      <c r="Y149" s="160" t="s">
        <v>125</v>
      </c>
      <c r="Z149" s="150"/>
      <c r="AA149" s="150"/>
      <c r="AB149" s="150"/>
      <c r="AC149" s="150"/>
      <c r="AD149" s="150"/>
      <c r="AE149" s="150"/>
      <c r="AF149" s="150"/>
      <c r="AG149" s="150" t="s">
        <v>313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">
      <c r="A150" s="157"/>
      <c r="B150" s="158"/>
      <c r="C150" s="187" t="s">
        <v>317</v>
      </c>
      <c r="D150" s="162"/>
      <c r="E150" s="163">
        <v>2.07E-2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128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3" x14ac:dyDescent="0.2">
      <c r="A151" s="157"/>
      <c r="B151" s="158"/>
      <c r="C151" s="187" t="s">
        <v>318</v>
      </c>
      <c r="D151" s="162"/>
      <c r="E151" s="163">
        <v>2.0699999999999998E-3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128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ht="33.75" outlineLevel="1" x14ac:dyDescent="0.2">
      <c r="A152" s="173">
        <v>53</v>
      </c>
      <c r="B152" s="174" t="s">
        <v>319</v>
      </c>
      <c r="C152" s="186" t="s">
        <v>320</v>
      </c>
      <c r="D152" s="175" t="s">
        <v>208</v>
      </c>
      <c r="E152" s="176">
        <v>1</v>
      </c>
      <c r="F152" s="177"/>
      <c r="G152" s="178">
        <f>ROUND(E152*F152,2)</f>
        <v>0</v>
      </c>
      <c r="H152" s="161"/>
      <c r="I152" s="160">
        <f>ROUND(E152*H152,2)</f>
        <v>0</v>
      </c>
      <c r="J152" s="161"/>
      <c r="K152" s="160">
        <f>ROUND(E152*J152,2)</f>
        <v>0</v>
      </c>
      <c r="L152" s="160">
        <v>21</v>
      </c>
      <c r="M152" s="160">
        <f>G152*(1+L152/100)</f>
        <v>0</v>
      </c>
      <c r="N152" s="159">
        <v>0.26400000000000001</v>
      </c>
      <c r="O152" s="159">
        <f>ROUND(E152*N152,2)</f>
        <v>0.26</v>
      </c>
      <c r="P152" s="159">
        <v>0</v>
      </c>
      <c r="Q152" s="159">
        <f>ROUND(E152*P152,2)</f>
        <v>0</v>
      </c>
      <c r="R152" s="160"/>
      <c r="S152" s="160" t="s">
        <v>142</v>
      </c>
      <c r="T152" s="160" t="s">
        <v>146</v>
      </c>
      <c r="U152" s="160">
        <v>0</v>
      </c>
      <c r="V152" s="160">
        <f>ROUND(E152*U152,2)</f>
        <v>0</v>
      </c>
      <c r="W152" s="160"/>
      <c r="X152" s="160" t="s">
        <v>312</v>
      </c>
      <c r="Y152" s="160" t="s">
        <v>125</v>
      </c>
      <c r="Z152" s="150"/>
      <c r="AA152" s="150"/>
      <c r="AB152" s="150"/>
      <c r="AC152" s="150"/>
      <c r="AD152" s="150"/>
      <c r="AE152" s="150"/>
      <c r="AF152" s="150"/>
      <c r="AG152" s="150" t="s">
        <v>313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2" x14ac:dyDescent="0.2">
      <c r="A153" s="157"/>
      <c r="B153" s="158"/>
      <c r="C153" s="187" t="s">
        <v>293</v>
      </c>
      <c r="D153" s="162"/>
      <c r="E153" s="163">
        <v>1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128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1" x14ac:dyDescent="0.2">
      <c r="A154" s="179">
        <v>54</v>
      </c>
      <c r="B154" s="180" t="s">
        <v>321</v>
      </c>
      <c r="C154" s="188" t="s">
        <v>322</v>
      </c>
      <c r="D154" s="181" t="s">
        <v>152</v>
      </c>
      <c r="E154" s="182">
        <v>2.2256800000000001</v>
      </c>
      <c r="F154" s="183"/>
      <c r="G154" s="184">
        <f>ROUND(E154*F154,2)</f>
        <v>0</v>
      </c>
      <c r="H154" s="161"/>
      <c r="I154" s="160">
        <f>ROUND(E154*H154,2)</f>
        <v>0</v>
      </c>
      <c r="J154" s="161"/>
      <c r="K154" s="160">
        <f>ROUND(E154*J154,2)</f>
        <v>0</v>
      </c>
      <c r="L154" s="160">
        <v>21</v>
      </c>
      <c r="M154" s="160">
        <f>G154*(1+L154/100)</f>
        <v>0</v>
      </c>
      <c r="N154" s="159">
        <v>0</v>
      </c>
      <c r="O154" s="159">
        <f>ROUND(E154*N154,2)</f>
        <v>0</v>
      </c>
      <c r="P154" s="159">
        <v>0</v>
      </c>
      <c r="Q154" s="159">
        <f>ROUND(E154*P154,2)</f>
        <v>0</v>
      </c>
      <c r="R154" s="160"/>
      <c r="S154" s="160" t="s">
        <v>123</v>
      </c>
      <c r="T154" s="160" t="s">
        <v>123</v>
      </c>
      <c r="U154" s="160">
        <v>3.327</v>
      </c>
      <c r="V154" s="160">
        <f>ROUND(E154*U154,2)</f>
        <v>7.4</v>
      </c>
      <c r="W154" s="160"/>
      <c r="X154" s="160" t="s">
        <v>272</v>
      </c>
      <c r="Y154" s="160" t="s">
        <v>125</v>
      </c>
      <c r="Z154" s="150"/>
      <c r="AA154" s="150"/>
      <c r="AB154" s="150"/>
      <c r="AC154" s="150"/>
      <c r="AD154" s="150"/>
      <c r="AE154" s="150"/>
      <c r="AF154" s="150"/>
      <c r="AG154" s="150" t="s">
        <v>273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x14ac:dyDescent="0.2">
      <c r="A155" s="166" t="s">
        <v>118</v>
      </c>
      <c r="B155" s="167" t="s">
        <v>81</v>
      </c>
      <c r="C155" s="185" t="s">
        <v>82</v>
      </c>
      <c r="D155" s="168"/>
      <c r="E155" s="169"/>
      <c r="F155" s="170"/>
      <c r="G155" s="171">
        <f>SUMIF(AG156:AG159,"&lt;&gt;NOR",G156:G159)</f>
        <v>0</v>
      </c>
      <c r="H155" s="165"/>
      <c r="I155" s="165">
        <f>SUM(I156:I159)</f>
        <v>0</v>
      </c>
      <c r="J155" s="165"/>
      <c r="K155" s="165">
        <f>SUM(K156:K159)</f>
        <v>0</v>
      </c>
      <c r="L155" s="165"/>
      <c r="M155" s="165">
        <f>SUM(M156:M159)</f>
        <v>0</v>
      </c>
      <c r="N155" s="164"/>
      <c r="O155" s="164">
        <f>SUM(O156:O159)</f>
        <v>0</v>
      </c>
      <c r="P155" s="164"/>
      <c r="Q155" s="164">
        <f>SUM(Q156:Q159)</f>
        <v>0</v>
      </c>
      <c r="R155" s="165"/>
      <c r="S155" s="165"/>
      <c r="T155" s="165"/>
      <c r="U155" s="165"/>
      <c r="V155" s="165">
        <f>SUM(V156:V159)</f>
        <v>2.61</v>
      </c>
      <c r="W155" s="165"/>
      <c r="X155" s="165"/>
      <c r="Y155" s="165"/>
      <c r="AG155" t="s">
        <v>119</v>
      </c>
    </row>
    <row r="156" spans="1:60" outlineLevel="1" x14ac:dyDescent="0.2">
      <c r="A156" s="173">
        <v>55</v>
      </c>
      <c r="B156" s="174" t="s">
        <v>323</v>
      </c>
      <c r="C156" s="186" t="s">
        <v>324</v>
      </c>
      <c r="D156" s="175" t="s">
        <v>176</v>
      </c>
      <c r="E156" s="176">
        <v>7.02</v>
      </c>
      <c r="F156" s="177"/>
      <c r="G156" s="178">
        <f>ROUND(E156*F156,2)</f>
        <v>0</v>
      </c>
      <c r="H156" s="161"/>
      <c r="I156" s="160">
        <f>ROUND(E156*H156,2)</f>
        <v>0</v>
      </c>
      <c r="J156" s="161"/>
      <c r="K156" s="160">
        <f>ROUND(E156*J156,2)</f>
        <v>0</v>
      </c>
      <c r="L156" s="160">
        <v>21</v>
      </c>
      <c r="M156" s="160">
        <f>G156*(1+L156/100)</f>
        <v>0</v>
      </c>
      <c r="N156" s="159">
        <v>6.0999999999999997E-4</v>
      </c>
      <c r="O156" s="159">
        <f>ROUND(E156*N156,2)</f>
        <v>0</v>
      </c>
      <c r="P156" s="159">
        <v>0</v>
      </c>
      <c r="Q156" s="159">
        <f>ROUND(E156*P156,2)</f>
        <v>0</v>
      </c>
      <c r="R156" s="160"/>
      <c r="S156" s="160" t="s">
        <v>123</v>
      </c>
      <c r="T156" s="160" t="s">
        <v>123</v>
      </c>
      <c r="U156" s="160">
        <v>0.372</v>
      </c>
      <c r="V156" s="160">
        <f>ROUND(E156*U156,2)</f>
        <v>2.61</v>
      </c>
      <c r="W156" s="160"/>
      <c r="X156" s="160" t="s">
        <v>147</v>
      </c>
      <c r="Y156" s="160" t="s">
        <v>125</v>
      </c>
      <c r="Z156" s="150"/>
      <c r="AA156" s="150"/>
      <c r="AB156" s="150"/>
      <c r="AC156" s="150"/>
      <c r="AD156" s="150"/>
      <c r="AE156" s="150"/>
      <c r="AF156" s="150"/>
      <c r="AG156" s="150" t="s">
        <v>148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187" t="s">
        <v>325</v>
      </c>
      <c r="D157" s="162"/>
      <c r="E157" s="163"/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128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ht="22.5" outlineLevel="3" x14ac:dyDescent="0.2">
      <c r="A158" s="157"/>
      <c r="B158" s="158"/>
      <c r="C158" s="187" t="s">
        <v>326</v>
      </c>
      <c r="D158" s="162"/>
      <c r="E158" s="163">
        <v>5.22</v>
      </c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128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ht="22.5" outlineLevel="3" x14ac:dyDescent="0.2">
      <c r="A159" s="157"/>
      <c r="B159" s="158"/>
      <c r="C159" s="187" t="s">
        <v>327</v>
      </c>
      <c r="D159" s="162"/>
      <c r="E159" s="163">
        <v>1.8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128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x14ac:dyDescent="0.2">
      <c r="A160" s="166" t="s">
        <v>118</v>
      </c>
      <c r="B160" s="167" t="s">
        <v>83</v>
      </c>
      <c r="C160" s="185" t="s">
        <v>84</v>
      </c>
      <c r="D160" s="168"/>
      <c r="E160" s="169"/>
      <c r="F160" s="170"/>
      <c r="G160" s="171">
        <f>SUMIF(AG161:AG167,"&lt;&gt;NOR",G161:G167)</f>
        <v>0</v>
      </c>
      <c r="H160" s="165"/>
      <c r="I160" s="165">
        <f>SUM(I161:I167)</f>
        <v>0</v>
      </c>
      <c r="J160" s="165"/>
      <c r="K160" s="165">
        <f>SUM(K161:K167)</f>
        <v>0</v>
      </c>
      <c r="L160" s="165"/>
      <c r="M160" s="165">
        <f>SUM(M161:M167)</f>
        <v>0</v>
      </c>
      <c r="N160" s="164"/>
      <c r="O160" s="164">
        <f>SUM(O161:O167)</f>
        <v>0</v>
      </c>
      <c r="P160" s="164"/>
      <c r="Q160" s="164">
        <f>SUM(Q161:Q167)</f>
        <v>0</v>
      </c>
      <c r="R160" s="165"/>
      <c r="S160" s="165"/>
      <c r="T160" s="165"/>
      <c r="U160" s="165"/>
      <c r="V160" s="165">
        <f>SUM(V161:V167)</f>
        <v>0.62000000000000011</v>
      </c>
      <c r="W160" s="165"/>
      <c r="X160" s="165"/>
      <c r="Y160" s="165"/>
      <c r="AG160" t="s">
        <v>119</v>
      </c>
    </row>
    <row r="161" spans="1:60" outlineLevel="1" x14ac:dyDescent="0.2">
      <c r="A161" s="179">
        <v>56</v>
      </c>
      <c r="B161" s="180" t="s">
        <v>328</v>
      </c>
      <c r="C161" s="188" t="s">
        <v>329</v>
      </c>
      <c r="D161" s="181" t="s">
        <v>176</v>
      </c>
      <c r="E161" s="182">
        <v>2.5</v>
      </c>
      <c r="F161" s="183"/>
      <c r="G161" s="184">
        <f>ROUND(E161*F161,2)</f>
        <v>0</v>
      </c>
      <c r="H161" s="161"/>
      <c r="I161" s="160">
        <f>ROUND(E161*H161,2)</f>
        <v>0</v>
      </c>
      <c r="J161" s="161"/>
      <c r="K161" s="160">
        <f>ROUND(E161*J161,2)</f>
        <v>0</v>
      </c>
      <c r="L161" s="160">
        <v>21</v>
      </c>
      <c r="M161" s="160">
        <f>G161*(1+L161/100)</f>
        <v>0</v>
      </c>
      <c r="N161" s="159">
        <v>6.9999999999999994E-5</v>
      </c>
      <c r="O161" s="159">
        <f>ROUND(E161*N161,2)</f>
        <v>0</v>
      </c>
      <c r="P161" s="159">
        <v>0</v>
      </c>
      <c r="Q161" s="159">
        <f>ROUND(E161*P161,2)</f>
        <v>0</v>
      </c>
      <c r="R161" s="160"/>
      <c r="S161" s="160" t="s">
        <v>123</v>
      </c>
      <c r="T161" s="160" t="s">
        <v>123</v>
      </c>
      <c r="U161" s="160">
        <v>3.2480000000000002E-2</v>
      </c>
      <c r="V161" s="160">
        <f>ROUND(E161*U161,2)</f>
        <v>0.08</v>
      </c>
      <c r="W161" s="160"/>
      <c r="X161" s="160" t="s">
        <v>147</v>
      </c>
      <c r="Y161" s="160" t="s">
        <v>125</v>
      </c>
      <c r="Z161" s="150"/>
      <c r="AA161" s="150"/>
      <c r="AB161" s="150"/>
      <c r="AC161" s="150"/>
      <c r="AD161" s="150"/>
      <c r="AE161" s="150"/>
      <c r="AF161" s="150"/>
      <c r="AG161" s="150" t="s">
        <v>148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79">
        <v>57</v>
      </c>
      <c r="B162" s="180" t="s">
        <v>330</v>
      </c>
      <c r="C162" s="188" t="s">
        <v>331</v>
      </c>
      <c r="D162" s="181" t="s">
        <v>176</v>
      </c>
      <c r="E162" s="182">
        <v>2.5</v>
      </c>
      <c r="F162" s="183"/>
      <c r="G162" s="184">
        <f>ROUND(E162*F162,2)</f>
        <v>0</v>
      </c>
      <c r="H162" s="161"/>
      <c r="I162" s="160">
        <f>ROUND(E162*H162,2)</f>
        <v>0</v>
      </c>
      <c r="J162" s="161"/>
      <c r="K162" s="160">
        <f>ROUND(E162*J162,2)</f>
        <v>0</v>
      </c>
      <c r="L162" s="160">
        <v>21</v>
      </c>
      <c r="M162" s="160">
        <f>G162*(1+L162/100)</f>
        <v>0</v>
      </c>
      <c r="N162" s="159">
        <v>1.3999999999999999E-4</v>
      </c>
      <c r="O162" s="159">
        <f>ROUND(E162*N162,2)</f>
        <v>0</v>
      </c>
      <c r="P162" s="159">
        <v>0</v>
      </c>
      <c r="Q162" s="159">
        <f>ROUND(E162*P162,2)</f>
        <v>0</v>
      </c>
      <c r="R162" s="160"/>
      <c r="S162" s="160" t="s">
        <v>123</v>
      </c>
      <c r="T162" s="160" t="s">
        <v>123</v>
      </c>
      <c r="U162" s="160">
        <v>0.10191</v>
      </c>
      <c r="V162" s="160">
        <f>ROUND(E162*U162,2)</f>
        <v>0.25</v>
      </c>
      <c r="W162" s="160"/>
      <c r="X162" s="160" t="s">
        <v>147</v>
      </c>
      <c r="Y162" s="160" t="s">
        <v>125</v>
      </c>
      <c r="Z162" s="150"/>
      <c r="AA162" s="150"/>
      <c r="AB162" s="150"/>
      <c r="AC162" s="150"/>
      <c r="AD162" s="150"/>
      <c r="AE162" s="150"/>
      <c r="AF162" s="150"/>
      <c r="AG162" s="150" t="s">
        <v>148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79">
        <v>58</v>
      </c>
      <c r="B163" s="180" t="s">
        <v>332</v>
      </c>
      <c r="C163" s="188" t="s">
        <v>333</v>
      </c>
      <c r="D163" s="181" t="s">
        <v>176</v>
      </c>
      <c r="E163" s="182">
        <v>2.5</v>
      </c>
      <c r="F163" s="183"/>
      <c r="G163" s="184">
        <f>ROUND(E163*F163,2)</f>
        <v>0</v>
      </c>
      <c r="H163" s="161"/>
      <c r="I163" s="160">
        <f>ROUND(E163*H163,2)</f>
        <v>0</v>
      </c>
      <c r="J163" s="161"/>
      <c r="K163" s="160">
        <f>ROUND(E163*J163,2)</f>
        <v>0</v>
      </c>
      <c r="L163" s="160">
        <v>21</v>
      </c>
      <c r="M163" s="160">
        <f>G163*(1+L163/100)</f>
        <v>0</v>
      </c>
      <c r="N163" s="159">
        <v>0</v>
      </c>
      <c r="O163" s="159">
        <f>ROUND(E163*N163,2)</f>
        <v>0</v>
      </c>
      <c r="P163" s="159">
        <v>0</v>
      </c>
      <c r="Q163" s="159">
        <f>ROUND(E163*P163,2)</f>
        <v>0</v>
      </c>
      <c r="R163" s="160"/>
      <c r="S163" s="160" t="s">
        <v>123</v>
      </c>
      <c r="T163" s="160" t="s">
        <v>123</v>
      </c>
      <c r="U163" s="160">
        <v>7.0000000000000001E-3</v>
      </c>
      <c r="V163" s="160">
        <f>ROUND(E163*U163,2)</f>
        <v>0.02</v>
      </c>
      <c r="W163" s="160"/>
      <c r="X163" s="160" t="s">
        <v>147</v>
      </c>
      <c r="Y163" s="160" t="s">
        <v>125</v>
      </c>
      <c r="Z163" s="150"/>
      <c r="AA163" s="150"/>
      <c r="AB163" s="150"/>
      <c r="AC163" s="150"/>
      <c r="AD163" s="150"/>
      <c r="AE163" s="150"/>
      <c r="AF163" s="150"/>
      <c r="AG163" s="150" t="s">
        <v>148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1" x14ac:dyDescent="0.2">
      <c r="A164" s="179">
        <v>59</v>
      </c>
      <c r="B164" s="180" t="s">
        <v>334</v>
      </c>
      <c r="C164" s="188" t="s">
        <v>335</v>
      </c>
      <c r="D164" s="181" t="s">
        <v>176</v>
      </c>
      <c r="E164" s="182">
        <v>2.5</v>
      </c>
      <c r="F164" s="183"/>
      <c r="G164" s="184">
        <f>ROUND(E164*F164,2)</f>
        <v>0</v>
      </c>
      <c r="H164" s="161"/>
      <c r="I164" s="160">
        <f>ROUND(E164*H164,2)</f>
        <v>0</v>
      </c>
      <c r="J164" s="161"/>
      <c r="K164" s="160">
        <f>ROUND(E164*J164,2)</f>
        <v>0</v>
      </c>
      <c r="L164" s="160">
        <v>21</v>
      </c>
      <c r="M164" s="160">
        <f>G164*(1+L164/100)</f>
        <v>0</v>
      </c>
      <c r="N164" s="159">
        <v>0</v>
      </c>
      <c r="O164" s="159">
        <f>ROUND(E164*N164,2)</f>
        <v>0</v>
      </c>
      <c r="P164" s="159">
        <v>0</v>
      </c>
      <c r="Q164" s="159">
        <f>ROUND(E164*P164,2)</f>
        <v>0</v>
      </c>
      <c r="R164" s="160"/>
      <c r="S164" s="160" t="s">
        <v>123</v>
      </c>
      <c r="T164" s="160" t="s">
        <v>123</v>
      </c>
      <c r="U164" s="160">
        <v>2.1000000000000001E-2</v>
      </c>
      <c r="V164" s="160">
        <f>ROUND(E164*U164,2)</f>
        <v>0.05</v>
      </c>
      <c r="W164" s="160"/>
      <c r="X164" s="160" t="s">
        <v>147</v>
      </c>
      <c r="Y164" s="160" t="s">
        <v>125</v>
      </c>
      <c r="Z164" s="150"/>
      <c r="AA164" s="150"/>
      <c r="AB164" s="150"/>
      <c r="AC164" s="150"/>
      <c r="AD164" s="150"/>
      <c r="AE164" s="150"/>
      <c r="AF164" s="150"/>
      <c r="AG164" s="150" t="s">
        <v>148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ht="22.5" outlineLevel="1" x14ac:dyDescent="0.2">
      <c r="A165" s="173">
        <v>60</v>
      </c>
      <c r="B165" s="174" t="s">
        <v>336</v>
      </c>
      <c r="C165" s="186" t="s">
        <v>337</v>
      </c>
      <c r="D165" s="175" t="s">
        <v>180</v>
      </c>
      <c r="E165" s="176">
        <v>7.5</v>
      </c>
      <c r="F165" s="177"/>
      <c r="G165" s="178">
        <f>ROUND(E165*F165,2)</f>
        <v>0</v>
      </c>
      <c r="H165" s="161"/>
      <c r="I165" s="160">
        <f>ROUND(E165*H165,2)</f>
        <v>0</v>
      </c>
      <c r="J165" s="161"/>
      <c r="K165" s="160">
        <f>ROUND(E165*J165,2)</f>
        <v>0</v>
      </c>
      <c r="L165" s="160">
        <v>21</v>
      </c>
      <c r="M165" s="160">
        <f>G165*(1+L165/100)</f>
        <v>0</v>
      </c>
      <c r="N165" s="159">
        <v>0</v>
      </c>
      <c r="O165" s="159">
        <f>ROUND(E165*N165,2)</f>
        <v>0</v>
      </c>
      <c r="P165" s="159">
        <v>0</v>
      </c>
      <c r="Q165" s="159">
        <f>ROUND(E165*P165,2)</f>
        <v>0</v>
      </c>
      <c r="R165" s="160"/>
      <c r="S165" s="160" t="s">
        <v>123</v>
      </c>
      <c r="T165" s="160" t="s">
        <v>123</v>
      </c>
      <c r="U165" s="160">
        <v>2.375E-2</v>
      </c>
      <c r="V165" s="160">
        <f>ROUND(E165*U165,2)</f>
        <v>0.18</v>
      </c>
      <c r="W165" s="160"/>
      <c r="X165" s="160" t="s">
        <v>147</v>
      </c>
      <c r="Y165" s="160" t="s">
        <v>125</v>
      </c>
      <c r="Z165" s="150"/>
      <c r="AA165" s="150"/>
      <c r="AB165" s="150"/>
      <c r="AC165" s="150"/>
      <c r="AD165" s="150"/>
      <c r="AE165" s="150"/>
      <c r="AF165" s="150"/>
      <c r="AG165" s="150" t="s">
        <v>148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2" x14ac:dyDescent="0.2">
      <c r="A166" s="157"/>
      <c r="B166" s="158"/>
      <c r="C166" s="187" t="s">
        <v>338</v>
      </c>
      <c r="D166" s="162"/>
      <c r="E166" s="163">
        <v>7.5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128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ht="22.5" outlineLevel="1" x14ac:dyDescent="0.2">
      <c r="A167" s="179">
        <v>61</v>
      </c>
      <c r="B167" s="180" t="s">
        <v>339</v>
      </c>
      <c r="C167" s="188" t="s">
        <v>340</v>
      </c>
      <c r="D167" s="181" t="s">
        <v>176</v>
      </c>
      <c r="E167" s="182">
        <v>3.1</v>
      </c>
      <c r="F167" s="183"/>
      <c r="G167" s="184">
        <f>ROUND(E167*F167,2)</f>
        <v>0</v>
      </c>
      <c r="H167" s="161"/>
      <c r="I167" s="160">
        <f>ROUND(E167*H167,2)</f>
        <v>0</v>
      </c>
      <c r="J167" s="161"/>
      <c r="K167" s="160">
        <f>ROUND(E167*J167,2)</f>
        <v>0</v>
      </c>
      <c r="L167" s="160">
        <v>21</v>
      </c>
      <c r="M167" s="160">
        <f>G167*(1+L167/100)</f>
        <v>0</v>
      </c>
      <c r="N167" s="159">
        <v>3.5E-4</v>
      </c>
      <c r="O167" s="159">
        <f>ROUND(E167*N167,2)</f>
        <v>0</v>
      </c>
      <c r="P167" s="159">
        <v>0</v>
      </c>
      <c r="Q167" s="159">
        <f>ROUND(E167*P167,2)</f>
        <v>0</v>
      </c>
      <c r="R167" s="160"/>
      <c r="S167" s="160" t="s">
        <v>123</v>
      </c>
      <c r="T167" s="160" t="s">
        <v>123</v>
      </c>
      <c r="U167" s="160">
        <v>1.35E-2</v>
      </c>
      <c r="V167" s="160">
        <f>ROUND(E167*U167,2)</f>
        <v>0.04</v>
      </c>
      <c r="W167" s="160"/>
      <c r="X167" s="160" t="s">
        <v>147</v>
      </c>
      <c r="Y167" s="160" t="s">
        <v>125</v>
      </c>
      <c r="Z167" s="150"/>
      <c r="AA167" s="150"/>
      <c r="AB167" s="150"/>
      <c r="AC167" s="150"/>
      <c r="AD167" s="150"/>
      <c r="AE167" s="150"/>
      <c r="AF167" s="150"/>
      <c r="AG167" s="150" t="s">
        <v>148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x14ac:dyDescent="0.2">
      <c r="A168" s="166" t="s">
        <v>118</v>
      </c>
      <c r="B168" s="167" t="s">
        <v>85</v>
      </c>
      <c r="C168" s="185" t="s">
        <v>86</v>
      </c>
      <c r="D168" s="168"/>
      <c r="E168" s="169"/>
      <c r="F168" s="170"/>
      <c r="G168" s="171">
        <f>SUMIF(AG169:AG169,"&lt;&gt;NOR",G169:G169)</f>
        <v>0</v>
      </c>
      <c r="H168" s="165"/>
      <c r="I168" s="165">
        <f>SUM(I169:I169)</f>
        <v>0</v>
      </c>
      <c r="J168" s="165"/>
      <c r="K168" s="165">
        <f>SUM(K169:K169)</f>
        <v>0</v>
      </c>
      <c r="L168" s="165"/>
      <c r="M168" s="165">
        <f>SUM(M169:M169)</f>
        <v>0</v>
      </c>
      <c r="N168" s="164"/>
      <c r="O168" s="164">
        <f>SUM(O169:O169)</f>
        <v>0</v>
      </c>
      <c r="P168" s="164"/>
      <c r="Q168" s="164">
        <f>SUM(Q169:Q169)</f>
        <v>0.05</v>
      </c>
      <c r="R168" s="165"/>
      <c r="S168" s="165"/>
      <c r="T168" s="165"/>
      <c r="U168" s="165"/>
      <c r="V168" s="165">
        <f>SUM(V169:V169)</f>
        <v>0</v>
      </c>
      <c r="W168" s="165"/>
      <c r="X168" s="165"/>
      <c r="Y168" s="165"/>
      <c r="AG168" t="s">
        <v>119</v>
      </c>
    </row>
    <row r="169" spans="1:60" ht="22.5" outlineLevel="1" x14ac:dyDescent="0.2">
      <c r="A169" s="179">
        <v>62</v>
      </c>
      <c r="B169" s="180" t="s">
        <v>341</v>
      </c>
      <c r="C169" s="188" t="s">
        <v>342</v>
      </c>
      <c r="D169" s="181" t="s">
        <v>145</v>
      </c>
      <c r="E169" s="182">
        <v>1</v>
      </c>
      <c r="F169" s="183"/>
      <c r="G169" s="184">
        <f>ROUND(E169*F169,2)</f>
        <v>0</v>
      </c>
      <c r="H169" s="161"/>
      <c r="I169" s="160">
        <f>ROUND(E169*H169,2)</f>
        <v>0</v>
      </c>
      <c r="J169" s="161"/>
      <c r="K169" s="160">
        <f>ROUND(E169*J169,2)</f>
        <v>0</v>
      </c>
      <c r="L169" s="160">
        <v>21</v>
      </c>
      <c r="M169" s="160">
        <f>G169*(1+L169/100)</f>
        <v>0</v>
      </c>
      <c r="N169" s="159">
        <v>0</v>
      </c>
      <c r="O169" s="159">
        <f>ROUND(E169*N169,2)</f>
        <v>0</v>
      </c>
      <c r="P169" s="159">
        <v>0.05</v>
      </c>
      <c r="Q169" s="159">
        <f>ROUND(E169*P169,2)</f>
        <v>0.05</v>
      </c>
      <c r="R169" s="160"/>
      <c r="S169" s="160" t="s">
        <v>142</v>
      </c>
      <c r="T169" s="160" t="s">
        <v>146</v>
      </c>
      <c r="U169" s="160">
        <v>0</v>
      </c>
      <c r="V169" s="160">
        <f>ROUND(E169*U169,2)</f>
        <v>0</v>
      </c>
      <c r="W169" s="160"/>
      <c r="X169" s="160" t="s">
        <v>147</v>
      </c>
      <c r="Y169" s="160" t="s">
        <v>125</v>
      </c>
      <c r="Z169" s="150"/>
      <c r="AA169" s="150"/>
      <c r="AB169" s="150"/>
      <c r="AC169" s="150"/>
      <c r="AD169" s="150"/>
      <c r="AE169" s="150"/>
      <c r="AF169" s="150"/>
      <c r="AG169" s="150" t="s">
        <v>148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x14ac:dyDescent="0.2">
      <c r="A170" s="166" t="s">
        <v>118</v>
      </c>
      <c r="B170" s="167" t="s">
        <v>87</v>
      </c>
      <c r="C170" s="185" t="s">
        <v>88</v>
      </c>
      <c r="D170" s="168"/>
      <c r="E170" s="169"/>
      <c r="F170" s="170"/>
      <c r="G170" s="171">
        <f>SUMIF(AG171:AG185,"&lt;&gt;NOR",G171:G185)</f>
        <v>0</v>
      </c>
      <c r="H170" s="165"/>
      <c r="I170" s="165">
        <f>SUM(I171:I185)</f>
        <v>0</v>
      </c>
      <c r="J170" s="165"/>
      <c r="K170" s="165">
        <f>SUM(K171:K185)</f>
        <v>0</v>
      </c>
      <c r="L170" s="165"/>
      <c r="M170" s="165">
        <f>SUM(M171:M185)</f>
        <v>0</v>
      </c>
      <c r="N170" s="164"/>
      <c r="O170" s="164">
        <f>SUM(O171:O185)</f>
        <v>0</v>
      </c>
      <c r="P170" s="164"/>
      <c r="Q170" s="164">
        <f>SUM(Q171:Q185)</f>
        <v>0</v>
      </c>
      <c r="R170" s="165"/>
      <c r="S170" s="165"/>
      <c r="T170" s="165"/>
      <c r="U170" s="165"/>
      <c r="V170" s="165">
        <f>SUM(V171:V185)</f>
        <v>4538.84</v>
      </c>
      <c r="W170" s="165"/>
      <c r="X170" s="165"/>
      <c r="Y170" s="165"/>
      <c r="AG170" t="s">
        <v>119</v>
      </c>
    </row>
    <row r="171" spans="1:60" outlineLevel="1" x14ac:dyDescent="0.2">
      <c r="A171" s="173">
        <v>63</v>
      </c>
      <c r="B171" s="174" t="s">
        <v>343</v>
      </c>
      <c r="C171" s="186" t="s">
        <v>344</v>
      </c>
      <c r="D171" s="175" t="s">
        <v>152</v>
      </c>
      <c r="E171" s="176">
        <v>10</v>
      </c>
      <c r="F171" s="177"/>
      <c r="G171" s="178">
        <f>ROUND(E171*F171,2)</f>
        <v>0</v>
      </c>
      <c r="H171" s="161"/>
      <c r="I171" s="160">
        <f>ROUND(E171*H171,2)</f>
        <v>0</v>
      </c>
      <c r="J171" s="161"/>
      <c r="K171" s="160">
        <f>ROUND(E171*J171,2)</f>
        <v>0</v>
      </c>
      <c r="L171" s="160">
        <v>21</v>
      </c>
      <c r="M171" s="160">
        <f>G171*(1+L171/100)</f>
        <v>0</v>
      </c>
      <c r="N171" s="159">
        <v>0</v>
      </c>
      <c r="O171" s="159">
        <f>ROUND(E171*N171,2)</f>
        <v>0</v>
      </c>
      <c r="P171" s="159">
        <v>0</v>
      </c>
      <c r="Q171" s="159">
        <f>ROUND(E171*P171,2)</f>
        <v>0</v>
      </c>
      <c r="R171" s="160"/>
      <c r="S171" s="160" t="s">
        <v>123</v>
      </c>
      <c r="T171" s="160" t="s">
        <v>123</v>
      </c>
      <c r="U171" s="160">
        <v>0</v>
      </c>
      <c r="V171" s="160">
        <f>ROUND(E171*U171,2)</f>
        <v>0</v>
      </c>
      <c r="W171" s="160"/>
      <c r="X171" s="160" t="s">
        <v>147</v>
      </c>
      <c r="Y171" s="160" t="s">
        <v>125</v>
      </c>
      <c r="Z171" s="150"/>
      <c r="AA171" s="150"/>
      <c r="AB171" s="150"/>
      <c r="AC171" s="150"/>
      <c r="AD171" s="150"/>
      <c r="AE171" s="150"/>
      <c r="AF171" s="150"/>
      <c r="AG171" s="150" t="s">
        <v>148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2" x14ac:dyDescent="0.2">
      <c r="A172" s="157"/>
      <c r="B172" s="158"/>
      <c r="C172" s="187" t="s">
        <v>345</v>
      </c>
      <c r="D172" s="162"/>
      <c r="E172" s="163">
        <v>10</v>
      </c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128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ht="22.5" outlineLevel="1" x14ac:dyDescent="0.2">
      <c r="A173" s="173">
        <v>64</v>
      </c>
      <c r="B173" s="174" t="s">
        <v>346</v>
      </c>
      <c r="C173" s="186" t="s">
        <v>347</v>
      </c>
      <c r="D173" s="175" t="s">
        <v>152</v>
      </c>
      <c r="E173" s="176">
        <v>128.13381999999999</v>
      </c>
      <c r="F173" s="177"/>
      <c r="G173" s="178">
        <f>ROUND(E173*F173,2)</f>
        <v>0</v>
      </c>
      <c r="H173" s="161"/>
      <c r="I173" s="160">
        <f>ROUND(E173*H173,2)</f>
        <v>0</v>
      </c>
      <c r="J173" s="161"/>
      <c r="K173" s="160">
        <f>ROUND(E173*J173,2)</f>
        <v>0</v>
      </c>
      <c r="L173" s="160">
        <v>21</v>
      </c>
      <c r="M173" s="160">
        <f>G173*(1+L173/100)</f>
        <v>0</v>
      </c>
      <c r="N173" s="159">
        <v>0</v>
      </c>
      <c r="O173" s="159">
        <f>ROUND(E173*N173,2)</f>
        <v>0</v>
      </c>
      <c r="P173" s="159">
        <v>0</v>
      </c>
      <c r="Q173" s="159">
        <f>ROUND(E173*P173,2)</f>
        <v>0</v>
      </c>
      <c r="R173" s="160"/>
      <c r="S173" s="160" t="s">
        <v>123</v>
      </c>
      <c r="T173" s="160" t="s">
        <v>123</v>
      </c>
      <c r="U173" s="160">
        <v>0</v>
      </c>
      <c r="V173" s="160">
        <f>ROUND(E173*U173,2)</f>
        <v>0</v>
      </c>
      <c r="W173" s="160"/>
      <c r="X173" s="160" t="s">
        <v>147</v>
      </c>
      <c r="Y173" s="160" t="s">
        <v>125</v>
      </c>
      <c r="Z173" s="150"/>
      <c r="AA173" s="150"/>
      <c r="AB173" s="150"/>
      <c r="AC173" s="150"/>
      <c r="AD173" s="150"/>
      <c r="AE173" s="150"/>
      <c r="AF173" s="150"/>
      <c r="AG173" s="150" t="s">
        <v>148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2" x14ac:dyDescent="0.2">
      <c r="A174" s="157"/>
      <c r="B174" s="158"/>
      <c r="C174" s="187" t="s">
        <v>348</v>
      </c>
      <c r="D174" s="162"/>
      <c r="E174" s="163">
        <v>128.13381999999999</v>
      </c>
      <c r="F174" s="160"/>
      <c r="G174" s="160"/>
      <c r="H174" s="160"/>
      <c r="I174" s="160"/>
      <c r="J174" s="160"/>
      <c r="K174" s="160"/>
      <c r="L174" s="160"/>
      <c r="M174" s="160"/>
      <c r="N174" s="159"/>
      <c r="O174" s="159"/>
      <c r="P174" s="159"/>
      <c r="Q174" s="159"/>
      <c r="R174" s="160"/>
      <c r="S174" s="160"/>
      <c r="T174" s="160"/>
      <c r="U174" s="160"/>
      <c r="V174" s="160"/>
      <c r="W174" s="160"/>
      <c r="X174" s="160"/>
      <c r="Y174" s="160"/>
      <c r="Z174" s="150"/>
      <c r="AA174" s="150"/>
      <c r="AB174" s="150"/>
      <c r="AC174" s="150"/>
      <c r="AD174" s="150"/>
      <c r="AE174" s="150"/>
      <c r="AF174" s="150"/>
      <c r="AG174" s="150" t="s">
        <v>128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ht="22.5" outlineLevel="1" x14ac:dyDescent="0.2">
      <c r="A175" s="173">
        <v>65</v>
      </c>
      <c r="B175" s="174" t="s">
        <v>349</v>
      </c>
      <c r="C175" s="186" t="s">
        <v>350</v>
      </c>
      <c r="D175" s="175" t="s">
        <v>152</v>
      </c>
      <c r="E175" s="176">
        <v>0.15584000000000001</v>
      </c>
      <c r="F175" s="177"/>
      <c r="G175" s="178">
        <f>ROUND(E175*F175,2)</f>
        <v>0</v>
      </c>
      <c r="H175" s="161"/>
      <c r="I175" s="160">
        <f>ROUND(E175*H175,2)</f>
        <v>0</v>
      </c>
      <c r="J175" s="161"/>
      <c r="K175" s="160">
        <f>ROUND(E175*J175,2)</f>
        <v>0</v>
      </c>
      <c r="L175" s="160">
        <v>21</v>
      </c>
      <c r="M175" s="160">
        <f>G175*(1+L175/100)</f>
        <v>0</v>
      </c>
      <c r="N175" s="159">
        <v>0</v>
      </c>
      <c r="O175" s="159">
        <f>ROUND(E175*N175,2)</f>
        <v>0</v>
      </c>
      <c r="P175" s="159">
        <v>0</v>
      </c>
      <c r="Q175" s="159">
        <f>ROUND(E175*P175,2)</f>
        <v>0</v>
      </c>
      <c r="R175" s="160"/>
      <c r="S175" s="160" t="s">
        <v>123</v>
      </c>
      <c r="T175" s="160" t="s">
        <v>123</v>
      </c>
      <c r="U175" s="160">
        <v>0</v>
      </c>
      <c r="V175" s="160">
        <f>ROUND(E175*U175,2)</f>
        <v>0</v>
      </c>
      <c r="W175" s="160"/>
      <c r="X175" s="160" t="s">
        <v>147</v>
      </c>
      <c r="Y175" s="160" t="s">
        <v>125</v>
      </c>
      <c r="Z175" s="150"/>
      <c r="AA175" s="150"/>
      <c r="AB175" s="150"/>
      <c r="AC175" s="150"/>
      <c r="AD175" s="150"/>
      <c r="AE175" s="150"/>
      <c r="AF175" s="150"/>
      <c r="AG175" s="150" t="s">
        <v>148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2" x14ac:dyDescent="0.2">
      <c r="A176" s="157"/>
      <c r="B176" s="158"/>
      <c r="C176" s="187" t="s">
        <v>351</v>
      </c>
      <c r="D176" s="162"/>
      <c r="E176" s="163">
        <v>0.15584000000000001</v>
      </c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128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ht="22.5" outlineLevel="1" x14ac:dyDescent="0.2">
      <c r="A177" s="173">
        <v>66</v>
      </c>
      <c r="B177" s="174" t="s">
        <v>352</v>
      </c>
      <c r="C177" s="186" t="s">
        <v>353</v>
      </c>
      <c r="D177" s="175" t="s">
        <v>152</v>
      </c>
      <c r="E177" s="176">
        <v>1</v>
      </c>
      <c r="F177" s="177"/>
      <c r="G177" s="178">
        <f>ROUND(E177*F177,2)</f>
        <v>0</v>
      </c>
      <c r="H177" s="161"/>
      <c r="I177" s="160">
        <f>ROUND(E177*H177,2)</f>
        <v>0</v>
      </c>
      <c r="J177" s="161"/>
      <c r="K177" s="160">
        <f>ROUND(E177*J177,2)</f>
        <v>0</v>
      </c>
      <c r="L177" s="160">
        <v>21</v>
      </c>
      <c r="M177" s="160">
        <f>G177*(1+L177/100)</f>
        <v>0</v>
      </c>
      <c r="N177" s="159">
        <v>0</v>
      </c>
      <c r="O177" s="159">
        <f>ROUND(E177*N177,2)</f>
        <v>0</v>
      </c>
      <c r="P177" s="159">
        <v>0</v>
      </c>
      <c r="Q177" s="159">
        <f>ROUND(E177*P177,2)</f>
        <v>0</v>
      </c>
      <c r="R177" s="160"/>
      <c r="S177" s="160" t="s">
        <v>123</v>
      </c>
      <c r="T177" s="160" t="s">
        <v>123</v>
      </c>
      <c r="U177" s="160">
        <v>0</v>
      </c>
      <c r="V177" s="160">
        <f>ROUND(E177*U177,2)</f>
        <v>0</v>
      </c>
      <c r="W177" s="160"/>
      <c r="X177" s="160" t="s">
        <v>147</v>
      </c>
      <c r="Y177" s="160" t="s">
        <v>125</v>
      </c>
      <c r="Z177" s="150"/>
      <c r="AA177" s="150"/>
      <c r="AB177" s="150"/>
      <c r="AC177" s="150"/>
      <c r="AD177" s="150"/>
      <c r="AE177" s="150"/>
      <c r="AF177" s="150"/>
      <c r="AG177" s="150" t="s">
        <v>148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ht="22.5" outlineLevel="2" x14ac:dyDescent="0.2">
      <c r="A178" s="157"/>
      <c r="B178" s="158"/>
      <c r="C178" s="187" t="s">
        <v>354</v>
      </c>
      <c r="D178" s="162"/>
      <c r="E178" s="163">
        <v>1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128</v>
      </c>
      <c r="AH178" s="150">
        <v>0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1" x14ac:dyDescent="0.2">
      <c r="A179" s="179">
        <v>67</v>
      </c>
      <c r="B179" s="180" t="s">
        <v>355</v>
      </c>
      <c r="C179" s="188" t="s">
        <v>356</v>
      </c>
      <c r="D179" s="181" t="s">
        <v>152</v>
      </c>
      <c r="E179" s="182">
        <v>129.28966</v>
      </c>
      <c r="F179" s="183"/>
      <c r="G179" s="184">
        <f>ROUND(E179*F179,2)</f>
        <v>0</v>
      </c>
      <c r="H179" s="161"/>
      <c r="I179" s="160">
        <f>ROUND(E179*H179,2)</f>
        <v>0</v>
      </c>
      <c r="J179" s="161"/>
      <c r="K179" s="160">
        <f>ROUND(E179*J179,2)</f>
        <v>0</v>
      </c>
      <c r="L179" s="160">
        <v>21</v>
      </c>
      <c r="M179" s="160">
        <f>G179*(1+L179/100)</f>
        <v>0</v>
      </c>
      <c r="N179" s="159">
        <v>0</v>
      </c>
      <c r="O179" s="159">
        <f>ROUND(E179*N179,2)</f>
        <v>0</v>
      </c>
      <c r="P179" s="159">
        <v>0</v>
      </c>
      <c r="Q179" s="159">
        <f>ROUND(E179*P179,2)</f>
        <v>0</v>
      </c>
      <c r="R179" s="160"/>
      <c r="S179" s="160" t="s">
        <v>123</v>
      </c>
      <c r="T179" s="160" t="s">
        <v>123</v>
      </c>
      <c r="U179" s="160">
        <v>0.749</v>
      </c>
      <c r="V179" s="160">
        <f>ROUND(E179*U179,2)</f>
        <v>96.84</v>
      </c>
      <c r="W179" s="160"/>
      <c r="X179" s="160" t="s">
        <v>357</v>
      </c>
      <c r="Y179" s="160" t="s">
        <v>125</v>
      </c>
      <c r="Z179" s="150"/>
      <c r="AA179" s="150"/>
      <c r="AB179" s="150"/>
      <c r="AC179" s="150"/>
      <c r="AD179" s="150"/>
      <c r="AE179" s="150"/>
      <c r="AF179" s="150"/>
      <c r="AG179" s="150" t="s">
        <v>358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">
      <c r="A180" s="179">
        <v>68</v>
      </c>
      <c r="B180" s="180" t="s">
        <v>359</v>
      </c>
      <c r="C180" s="188" t="s">
        <v>360</v>
      </c>
      <c r="D180" s="181" t="s">
        <v>152</v>
      </c>
      <c r="E180" s="182">
        <v>129.28966</v>
      </c>
      <c r="F180" s="183"/>
      <c r="G180" s="184">
        <f>ROUND(E180*F180,2)</f>
        <v>0</v>
      </c>
      <c r="H180" s="161"/>
      <c r="I180" s="160">
        <f>ROUND(E180*H180,2)</f>
        <v>0</v>
      </c>
      <c r="J180" s="161"/>
      <c r="K180" s="160">
        <f>ROUND(E180*J180,2)</f>
        <v>0</v>
      </c>
      <c r="L180" s="160">
        <v>21</v>
      </c>
      <c r="M180" s="160">
        <f>G180*(1+L180/100)</f>
        <v>0</v>
      </c>
      <c r="N180" s="159">
        <v>0</v>
      </c>
      <c r="O180" s="159">
        <f>ROUND(E180*N180,2)</f>
        <v>0</v>
      </c>
      <c r="P180" s="159">
        <v>0</v>
      </c>
      <c r="Q180" s="159">
        <f>ROUND(E180*P180,2)</f>
        <v>0</v>
      </c>
      <c r="R180" s="160"/>
      <c r="S180" s="160" t="s">
        <v>123</v>
      </c>
      <c r="T180" s="160" t="s">
        <v>123</v>
      </c>
      <c r="U180" s="160">
        <v>0.27700000000000002</v>
      </c>
      <c r="V180" s="160">
        <f>ROUND(E180*U180,2)</f>
        <v>35.81</v>
      </c>
      <c r="W180" s="160"/>
      <c r="X180" s="160" t="s">
        <v>357</v>
      </c>
      <c r="Y180" s="160" t="s">
        <v>125</v>
      </c>
      <c r="Z180" s="150"/>
      <c r="AA180" s="150"/>
      <c r="AB180" s="150"/>
      <c r="AC180" s="150"/>
      <c r="AD180" s="150"/>
      <c r="AE180" s="150"/>
      <c r="AF180" s="150"/>
      <c r="AG180" s="150" t="s">
        <v>358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1" x14ac:dyDescent="0.2">
      <c r="A181" s="179">
        <v>69</v>
      </c>
      <c r="B181" s="180" t="s">
        <v>361</v>
      </c>
      <c r="C181" s="188" t="s">
        <v>362</v>
      </c>
      <c r="D181" s="181" t="s">
        <v>152</v>
      </c>
      <c r="E181" s="182">
        <v>129.28966</v>
      </c>
      <c r="F181" s="183"/>
      <c r="G181" s="184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59">
        <v>0</v>
      </c>
      <c r="O181" s="159">
        <f>ROUND(E181*N181,2)</f>
        <v>0</v>
      </c>
      <c r="P181" s="159">
        <v>0</v>
      </c>
      <c r="Q181" s="159">
        <f>ROUND(E181*P181,2)</f>
        <v>0</v>
      </c>
      <c r="R181" s="160"/>
      <c r="S181" s="160" t="s">
        <v>123</v>
      </c>
      <c r="T181" s="160" t="s">
        <v>123</v>
      </c>
      <c r="U181" s="160">
        <v>7.35</v>
      </c>
      <c r="V181" s="160">
        <f>ROUND(E181*U181,2)</f>
        <v>950.28</v>
      </c>
      <c r="W181" s="160"/>
      <c r="X181" s="160" t="s">
        <v>357</v>
      </c>
      <c r="Y181" s="160" t="s">
        <v>125</v>
      </c>
      <c r="Z181" s="150"/>
      <c r="AA181" s="150"/>
      <c r="AB181" s="150"/>
      <c r="AC181" s="150"/>
      <c r="AD181" s="150"/>
      <c r="AE181" s="150"/>
      <c r="AF181" s="150"/>
      <c r="AG181" s="150" t="s">
        <v>358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">
      <c r="A182" s="173">
        <v>70</v>
      </c>
      <c r="B182" s="174" t="s">
        <v>363</v>
      </c>
      <c r="C182" s="186" t="s">
        <v>364</v>
      </c>
      <c r="D182" s="175" t="s">
        <v>152</v>
      </c>
      <c r="E182" s="176">
        <v>5688.7449100000003</v>
      </c>
      <c r="F182" s="177"/>
      <c r="G182" s="178">
        <f>ROUND(E182*F182,2)</f>
        <v>0</v>
      </c>
      <c r="H182" s="161"/>
      <c r="I182" s="160">
        <f>ROUND(E182*H182,2)</f>
        <v>0</v>
      </c>
      <c r="J182" s="161"/>
      <c r="K182" s="160">
        <f>ROUND(E182*J182,2)</f>
        <v>0</v>
      </c>
      <c r="L182" s="160">
        <v>21</v>
      </c>
      <c r="M182" s="160">
        <f>G182*(1+L182/100)</f>
        <v>0</v>
      </c>
      <c r="N182" s="159">
        <v>0</v>
      </c>
      <c r="O182" s="159">
        <f>ROUND(E182*N182,2)</f>
        <v>0</v>
      </c>
      <c r="P182" s="159">
        <v>0</v>
      </c>
      <c r="Q182" s="159">
        <f>ROUND(E182*P182,2)</f>
        <v>0</v>
      </c>
      <c r="R182" s="160"/>
      <c r="S182" s="160" t="s">
        <v>123</v>
      </c>
      <c r="T182" s="160" t="s">
        <v>123</v>
      </c>
      <c r="U182" s="160">
        <v>0</v>
      </c>
      <c r="V182" s="160">
        <f>ROUND(E182*U182,2)</f>
        <v>0</v>
      </c>
      <c r="W182" s="160"/>
      <c r="X182" s="160" t="s">
        <v>357</v>
      </c>
      <c r="Y182" s="160" t="s">
        <v>125</v>
      </c>
      <c r="Z182" s="150"/>
      <c r="AA182" s="150"/>
      <c r="AB182" s="150"/>
      <c r="AC182" s="150"/>
      <c r="AD182" s="150"/>
      <c r="AE182" s="150"/>
      <c r="AF182" s="150"/>
      <c r="AG182" s="150" t="s">
        <v>358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2" x14ac:dyDescent="0.2">
      <c r="A183" s="157"/>
      <c r="B183" s="158"/>
      <c r="C183" s="261" t="s">
        <v>365</v>
      </c>
      <c r="D183" s="262"/>
      <c r="E183" s="262"/>
      <c r="F183" s="262"/>
      <c r="G183" s="262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154</v>
      </c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">
      <c r="A184" s="179">
        <v>71</v>
      </c>
      <c r="B184" s="180" t="s">
        <v>366</v>
      </c>
      <c r="C184" s="188" t="s">
        <v>367</v>
      </c>
      <c r="D184" s="181" t="s">
        <v>152</v>
      </c>
      <c r="E184" s="182">
        <v>129.28966</v>
      </c>
      <c r="F184" s="183"/>
      <c r="G184" s="184">
        <f>ROUND(E184*F184,2)</f>
        <v>0</v>
      </c>
      <c r="H184" s="161"/>
      <c r="I184" s="160">
        <f>ROUND(E184*H184,2)</f>
        <v>0</v>
      </c>
      <c r="J184" s="161"/>
      <c r="K184" s="160">
        <f>ROUND(E184*J184,2)</f>
        <v>0</v>
      </c>
      <c r="L184" s="160">
        <v>21</v>
      </c>
      <c r="M184" s="160">
        <f>G184*(1+L184/100)</f>
        <v>0</v>
      </c>
      <c r="N184" s="159">
        <v>0</v>
      </c>
      <c r="O184" s="159">
        <f>ROUND(E184*N184,2)</f>
        <v>0</v>
      </c>
      <c r="P184" s="159">
        <v>0</v>
      </c>
      <c r="Q184" s="159">
        <f>ROUND(E184*P184,2)</f>
        <v>0</v>
      </c>
      <c r="R184" s="160"/>
      <c r="S184" s="160" t="s">
        <v>123</v>
      </c>
      <c r="T184" s="160" t="s">
        <v>123</v>
      </c>
      <c r="U184" s="160">
        <v>14.13</v>
      </c>
      <c r="V184" s="160">
        <f>ROUND(E184*U184,2)</f>
        <v>1826.86</v>
      </c>
      <c r="W184" s="160"/>
      <c r="X184" s="160" t="s">
        <v>357</v>
      </c>
      <c r="Y184" s="160" t="s">
        <v>125</v>
      </c>
      <c r="Z184" s="150"/>
      <c r="AA184" s="150"/>
      <c r="AB184" s="150"/>
      <c r="AC184" s="150"/>
      <c r="AD184" s="150"/>
      <c r="AE184" s="150"/>
      <c r="AF184" s="150"/>
      <c r="AG184" s="150" t="s">
        <v>358</v>
      </c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">
      <c r="A185" s="179">
        <v>72</v>
      </c>
      <c r="B185" s="180" t="s">
        <v>368</v>
      </c>
      <c r="C185" s="188" t="s">
        <v>369</v>
      </c>
      <c r="D185" s="181" t="s">
        <v>152</v>
      </c>
      <c r="E185" s="182">
        <v>1034.31726</v>
      </c>
      <c r="F185" s="183"/>
      <c r="G185" s="184">
        <f>ROUND(E185*F185,2)</f>
        <v>0</v>
      </c>
      <c r="H185" s="161"/>
      <c r="I185" s="160">
        <f>ROUND(E185*H185,2)</f>
        <v>0</v>
      </c>
      <c r="J185" s="161"/>
      <c r="K185" s="160">
        <f>ROUND(E185*J185,2)</f>
        <v>0</v>
      </c>
      <c r="L185" s="160">
        <v>21</v>
      </c>
      <c r="M185" s="160">
        <f>G185*(1+L185/100)</f>
        <v>0</v>
      </c>
      <c r="N185" s="159">
        <v>0</v>
      </c>
      <c r="O185" s="159">
        <f>ROUND(E185*N185,2)</f>
        <v>0</v>
      </c>
      <c r="P185" s="159">
        <v>0</v>
      </c>
      <c r="Q185" s="159">
        <f>ROUND(E185*P185,2)</f>
        <v>0</v>
      </c>
      <c r="R185" s="160"/>
      <c r="S185" s="160" t="s">
        <v>123</v>
      </c>
      <c r="T185" s="160" t="s">
        <v>123</v>
      </c>
      <c r="U185" s="160">
        <v>1.575</v>
      </c>
      <c r="V185" s="160">
        <f>ROUND(E185*U185,2)</f>
        <v>1629.05</v>
      </c>
      <c r="W185" s="160"/>
      <c r="X185" s="160" t="s">
        <v>357</v>
      </c>
      <c r="Y185" s="160" t="s">
        <v>125</v>
      </c>
      <c r="Z185" s="150"/>
      <c r="AA185" s="150"/>
      <c r="AB185" s="150"/>
      <c r="AC185" s="150"/>
      <c r="AD185" s="150"/>
      <c r="AE185" s="150"/>
      <c r="AF185" s="150"/>
      <c r="AG185" s="150" t="s">
        <v>358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x14ac:dyDescent="0.2">
      <c r="A186" s="166" t="s">
        <v>118</v>
      </c>
      <c r="B186" s="167" t="s">
        <v>90</v>
      </c>
      <c r="C186" s="185" t="s">
        <v>28</v>
      </c>
      <c r="D186" s="168"/>
      <c r="E186" s="169"/>
      <c r="F186" s="170"/>
      <c r="G186" s="171">
        <f>SUMIF(AG187:AG188,"&lt;&gt;NOR",G187:G188)</f>
        <v>0</v>
      </c>
      <c r="H186" s="165"/>
      <c r="I186" s="165">
        <f>SUM(I187:I188)</f>
        <v>0</v>
      </c>
      <c r="J186" s="165"/>
      <c r="K186" s="165">
        <f>SUM(K187:K188)</f>
        <v>0</v>
      </c>
      <c r="L186" s="165"/>
      <c r="M186" s="165">
        <f>SUM(M187:M188)</f>
        <v>0</v>
      </c>
      <c r="N186" s="164"/>
      <c r="O186" s="164">
        <f>SUM(O187:O188)</f>
        <v>0</v>
      </c>
      <c r="P186" s="164"/>
      <c r="Q186" s="164">
        <f>SUM(Q187:Q188)</f>
        <v>0</v>
      </c>
      <c r="R186" s="165"/>
      <c r="S186" s="165"/>
      <c r="T186" s="165"/>
      <c r="U186" s="165"/>
      <c r="V186" s="165">
        <f>SUM(V187:V188)</f>
        <v>0</v>
      </c>
      <c r="W186" s="165"/>
      <c r="X186" s="165"/>
      <c r="Y186" s="165"/>
      <c r="AG186" t="s">
        <v>119</v>
      </c>
    </row>
    <row r="187" spans="1:60" outlineLevel="1" x14ac:dyDescent="0.2">
      <c r="A187" s="179">
        <v>73</v>
      </c>
      <c r="B187" s="180" t="s">
        <v>370</v>
      </c>
      <c r="C187" s="188" t="s">
        <v>371</v>
      </c>
      <c r="D187" s="181" t="s">
        <v>372</v>
      </c>
      <c r="E187" s="182">
        <v>1</v>
      </c>
      <c r="F187" s="183"/>
      <c r="G187" s="184">
        <f>ROUND(E187*F187,2)</f>
        <v>0</v>
      </c>
      <c r="H187" s="161"/>
      <c r="I187" s="160">
        <f>ROUND(E187*H187,2)</f>
        <v>0</v>
      </c>
      <c r="J187" s="161"/>
      <c r="K187" s="160">
        <f>ROUND(E187*J187,2)</f>
        <v>0</v>
      </c>
      <c r="L187" s="160">
        <v>21</v>
      </c>
      <c r="M187" s="160">
        <f>G187*(1+L187/100)</f>
        <v>0</v>
      </c>
      <c r="N187" s="159">
        <v>0</v>
      </c>
      <c r="O187" s="159">
        <f>ROUND(E187*N187,2)</f>
        <v>0</v>
      </c>
      <c r="P187" s="159">
        <v>0</v>
      </c>
      <c r="Q187" s="159">
        <f>ROUND(E187*P187,2)</f>
        <v>0</v>
      </c>
      <c r="R187" s="160"/>
      <c r="S187" s="160" t="s">
        <v>123</v>
      </c>
      <c r="T187" s="160" t="s">
        <v>146</v>
      </c>
      <c r="U187" s="160">
        <v>0</v>
      </c>
      <c r="V187" s="160">
        <f>ROUND(E187*U187,2)</f>
        <v>0</v>
      </c>
      <c r="W187" s="160"/>
      <c r="X187" s="160" t="s">
        <v>373</v>
      </c>
      <c r="Y187" s="160" t="s">
        <v>125</v>
      </c>
      <c r="Z187" s="150"/>
      <c r="AA187" s="150"/>
      <c r="AB187" s="150"/>
      <c r="AC187" s="150"/>
      <c r="AD187" s="150"/>
      <c r="AE187" s="150"/>
      <c r="AF187" s="150"/>
      <c r="AG187" s="150" t="s">
        <v>374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1" x14ac:dyDescent="0.2">
      <c r="A188" s="179">
        <v>74</v>
      </c>
      <c r="B188" s="180" t="s">
        <v>375</v>
      </c>
      <c r="C188" s="188" t="s">
        <v>376</v>
      </c>
      <c r="D188" s="181" t="s">
        <v>372</v>
      </c>
      <c r="E188" s="182">
        <v>1</v>
      </c>
      <c r="F188" s="183"/>
      <c r="G188" s="184">
        <f>ROUND(E188*F188,2)</f>
        <v>0</v>
      </c>
      <c r="H188" s="161"/>
      <c r="I188" s="160">
        <f>ROUND(E188*H188,2)</f>
        <v>0</v>
      </c>
      <c r="J188" s="161"/>
      <c r="K188" s="160">
        <f>ROUND(E188*J188,2)</f>
        <v>0</v>
      </c>
      <c r="L188" s="160">
        <v>21</v>
      </c>
      <c r="M188" s="160">
        <f>G188*(1+L188/100)</f>
        <v>0</v>
      </c>
      <c r="N188" s="159">
        <v>0</v>
      </c>
      <c r="O188" s="159">
        <f>ROUND(E188*N188,2)</f>
        <v>0</v>
      </c>
      <c r="P188" s="159">
        <v>0</v>
      </c>
      <c r="Q188" s="159">
        <f>ROUND(E188*P188,2)</f>
        <v>0</v>
      </c>
      <c r="R188" s="160"/>
      <c r="S188" s="160" t="s">
        <v>123</v>
      </c>
      <c r="T188" s="160" t="s">
        <v>146</v>
      </c>
      <c r="U188" s="160">
        <v>0</v>
      </c>
      <c r="V188" s="160">
        <f>ROUND(E188*U188,2)</f>
        <v>0</v>
      </c>
      <c r="W188" s="160"/>
      <c r="X188" s="160" t="s">
        <v>373</v>
      </c>
      <c r="Y188" s="160" t="s">
        <v>125</v>
      </c>
      <c r="Z188" s="150"/>
      <c r="AA188" s="150"/>
      <c r="AB188" s="150"/>
      <c r="AC188" s="150"/>
      <c r="AD188" s="150"/>
      <c r="AE188" s="150"/>
      <c r="AF188" s="150"/>
      <c r="AG188" s="150" t="s">
        <v>377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x14ac:dyDescent="0.2">
      <c r="A189" s="166" t="s">
        <v>118</v>
      </c>
      <c r="B189" s="167" t="s">
        <v>91</v>
      </c>
      <c r="C189" s="185" t="s">
        <v>29</v>
      </c>
      <c r="D189" s="168"/>
      <c r="E189" s="169"/>
      <c r="F189" s="170"/>
      <c r="G189" s="171">
        <f>SUMIF(AG190:AG196,"&lt;&gt;NOR",G190:G196)</f>
        <v>0</v>
      </c>
      <c r="H189" s="165"/>
      <c r="I189" s="165">
        <f>SUM(I190:I196)</f>
        <v>0</v>
      </c>
      <c r="J189" s="165"/>
      <c r="K189" s="165">
        <f>SUM(K190:K196)</f>
        <v>0</v>
      </c>
      <c r="L189" s="165"/>
      <c r="M189" s="165">
        <f>SUM(M190:M196)</f>
        <v>0</v>
      </c>
      <c r="N189" s="164"/>
      <c r="O189" s="164">
        <f>SUM(O190:O196)</f>
        <v>0</v>
      </c>
      <c r="P189" s="164"/>
      <c r="Q189" s="164">
        <f>SUM(Q190:Q196)</f>
        <v>0</v>
      </c>
      <c r="R189" s="165"/>
      <c r="S189" s="165"/>
      <c r="T189" s="165"/>
      <c r="U189" s="165"/>
      <c r="V189" s="165">
        <f>SUM(V190:V196)</f>
        <v>0</v>
      </c>
      <c r="W189" s="165"/>
      <c r="X189" s="165"/>
      <c r="Y189" s="165"/>
      <c r="AG189" t="s">
        <v>119</v>
      </c>
    </row>
    <row r="190" spans="1:60" outlineLevel="1" x14ac:dyDescent="0.2">
      <c r="A190" s="179">
        <v>75</v>
      </c>
      <c r="B190" s="180" t="s">
        <v>378</v>
      </c>
      <c r="C190" s="188" t="s">
        <v>379</v>
      </c>
      <c r="D190" s="181" t="s">
        <v>372</v>
      </c>
      <c r="E190" s="182">
        <v>1</v>
      </c>
      <c r="F190" s="183"/>
      <c r="G190" s="184">
        <f t="shared" ref="G190:G196" si="0">ROUND(E190*F190,2)</f>
        <v>0</v>
      </c>
      <c r="H190" s="161"/>
      <c r="I190" s="160">
        <f t="shared" ref="I190:I196" si="1">ROUND(E190*H190,2)</f>
        <v>0</v>
      </c>
      <c r="J190" s="161"/>
      <c r="K190" s="160">
        <f t="shared" ref="K190:K196" si="2">ROUND(E190*J190,2)</f>
        <v>0</v>
      </c>
      <c r="L190" s="160">
        <v>21</v>
      </c>
      <c r="M190" s="160">
        <f t="shared" ref="M190:M196" si="3">G190*(1+L190/100)</f>
        <v>0</v>
      </c>
      <c r="N190" s="159">
        <v>0</v>
      </c>
      <c r="O190" s="159">
        <f t="shared" ref="O190:O196" si="4">ROUND(E190*N190,2)</f>
        <v>0</v>
      </c>
      <c r="P190" s="159">
        <v>0</v>
      </c>
      <c r="Q190" s="159">
        <f t="shared" ref="Q190:Q196" si="5">ROUND(E190*P190,2)</f>
        <v>0</v>
      </c>
      <c r="R190" s="160"/>
      <c r="S190" s="160" t="s">
        <v>123</v>
      </c>
      <c r="T190" s="160" t="s">
        <v>146</v>
      </c>
      <c r="U190" s="160">
        <v>0</v>
      </c>
      <c r="V190" s="160">
        <f t="shared" ref="V190:V196" si="6">ROUND(E190*U190,2)</f>
        <v>0</v>
      </c>
      <c r="W190" s="160"/>
      <c r="X190" s="160" t="s">
        <v>373</v>
      </c>
      <c r="Y190" s="160" t="s">
        <v>125</v>
      </c>
      <c r="Z190" s="150"/>
      <c r="AA190" s="150"/>
      <c r="AB190" s="150"/>
      <c r="AC190" s="150"/>
      <c r="AD190" s="150"/>
      <c r="AE190" s="150"/>
      <c r="AF190" s="150"/>
      <c r="AG190" s="150" t="s">
        <v>374</v>
      </c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79">
        <v>76</v>
      </c>
      <c r="B191" s="180" t="s">
        <v>380</v>
      </c>
      <c r="C191" s="188" t="s">
        <v>381</v>
      </c>
      <c r="D191" s="181" t="s">
        <v>372</v>
      </c>
      <c r="E191" s="182">
        <v>1</v>
      </c>
      <c r="F191" s="183"/>
      <c r="G191" s="184">
        <f t="shared" si="0"/>
        <v>0</v>
      </c>
      <c r="H191" s="161"/>
      <c r="I191" s="160">
        <f t="shared" si="1"/>
        <v>0</v>
      </c>
      <c r="J191" s="161"/>
      <c r="K191" s="160">
        <f t="shared" si="2"/>
        <v>0</v>
      </c>
      <c r="L191" s="160">
        <v>21</v>
      </c>
      <c r="M191" s="160">
        <f t="shared" si="3"/>
        <v>0</v>
      </c>
      <c r="N191" s="159">
        <v>0</v>
      </c>
      <c r="O191" s="159">
        <f t="shared" si="4"/>
        <v>0</v>
      </c>
      <c r="P191" s="159">
        <v>0</v>
      </c>
      <c r="Q191" s="159">
        <f t="shared" si="5"/>
        <v>0</v>
      </c>
      <c r="R191" s="160"/>
      <c r="S191" s="160" t="s">
        <v>123</v>
      </c>
      <c r="T191" s="160" t="s">
        <v>146</v>
      </c>
      <c r="U191" s="160">
        <v>0</v>
      </c>
      <c r="V191" s="160">
        <f t="shared" si="6"/>
        <v>0</v>
      </c>
      <c r="W191" s="160"/>
      <c r="X191" s="160" t="s">
        <v>373</v>
      </c>
      <c r="Y191" s="160" t="s">
        <v>125</v>
      </c>
      <c r="Z191" s="150"/>
      <c r="AA191" s="150"/>
      <c r="AB191" s="150"/>
      <c r="AC191" s="150"/>
      <c r="AD191" s="150"/>
      <c r="AE191" s="150"/>
      <c r="AF191" s="150"/>
      <c r="AG191" s="150" t="s">
        <v>374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1" x14ac:dyDescent="0.2">
      <c r="A192" s="179">
        <v>77</v>
      </c>
      <c r="B192" s="180" t="s">
        <v>382</v>
      </c>
      <c r="C192" s="188" t="s">
        <v>383</v>
      </c>
      <c r="D192" s="181" t="s">
        <v>372</v>
      </c>
      <c r="E192" s="182">
        <v>1</v>
      </c>
      <c r="F192" s="183"/>
      <c r="G192" s="184">
        <f t="shared" si="0"/>
        <v>0</v>
      </c>
      <c r="H192" s="161"/>
      <c r="I192" s="160">
        <f t="shared" si="1"/>
        <v>0</v>
      </c>
      <c r="J192" s="161"/>
      <c r="K192" s="160">
        <f t="shared" si="2"/>
        <v>0</v>
      </c>
      <c r="L192" s="160">
        <v>21</v>
      </c>
      <c r="M192" s="160">
        <f t="shared" si="3"/>
        <v>0</v>
      </c>
      <c r="N192" s="159">
        <v>0</v>
      </c>
      <c r="O192" s="159">
        <f t="shared" si="4"/>
        <v>0</v>
      </c>
      <c r="P192" s="159">
        <v>0</v>
      </c>
      <c r="Q192" s="159">
        <f t="shared" si="5"/>
        <v>0</v>
      </c>
      <c r="R192" s="160"/>
      <c r="S192" s="160" t="s">
        <v>123</v>
      </c>
      <c r="T192" s="160" t="s">
        <v>146</v>
      </c>
      <c r="U192" s="160">
        <v>0</v>
      </c>
      <c r="V192" s="160">
        <f t="shared" si="6"/>
        <v>0</v>
      </c>
      <c r="W192" s="160"/>
      <c r="X192" s="160" t="s">
        <v>373</v>
      </c>
      <c r="Y192" s="160" t="s">
        <v>125</v>
      </c>
      <c r="Z192" s="150"/>
      <c r="AA192" s="150"/>
      <c r="AB192" s="150"/>
      <c r="AC192" s="150"/>
      <c r="AD192" s="150"/>
      <c r="AE192" s="150"/>
      <c r="AF192" s="150"/>
      <c r="AG192" s="150" t="s">
        <v>374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1" x14ac:dyDescent="0.2">
      <c r="A193" s="179">
        <v>78</v>
      </c>
      <c r="B193" s="180" t="s">
        <v>384</v>
      </c>
      <c r="C193" s="188" t="s">
        <v>385</v>
      </c>
      <c r="D193" s="181" t="s">
        <v>372</v>
      </c>
      <c r="E193" s="182">
        <v>1</v>
      </c>
      <c r="F193" s="183"/>
      <c r="G193" s="184">
        <f t="shared" si="0"/>
        <v>0</v>
      </c>
      <c r="H193" s="161"/>
      <c r="I193" s="160">
        <f t="shared" si="1"/>
        <v>0</v>
      </c>
      <c r="J193" s="161"/>
      <c r="K193" s="160">
        <f t="shared" si="2"/>
        <v>0</v>
      </c>
      <c r="L193" s="160">
        <v>21</v>
      </c>
      <c r="M193" s="160">
        <f t="shared" si="3"/>
        <v>0</v>
      </c>
      <c r="N193" s="159">
        <v>0</v>
      </c>
      <c r="O193" s="159">
        <f t="shared" si="4"/>
        <v>0</v>
      </c>
      <c r="P193" s="159">
        <v>0</v>
      </c>
      <c r="Q193" s="159">
        <f t="shared" si="5"/>
        <v>0</v>
      </c>
      <c r="R193" s="160"/>
      <c r="S193" s="160" t="s">
        <v>123</v>
      </c>
      <c r="T193" s="160" t="s">
        <v>146</v>
      </c>
      <c r="U193" s="160">
        <v>0</v>
      </c>
      <c r="V193" s="160">
        <f t="shared" si="6"/>
        <v>0</v>
      </c>
      <c r="W193" s="160"/>
      <c r="X193" s="160" t="s">
        <v>373</v>
      </c>
      <c r="Y193" s="160" t="s">
        <v>125</v>
      </c>
      <c r="Z193" s="150"/>
      <c r="AA193" s="150"/>
      <c r="AB193" s="150"/>
      <c r="AC193" s="150"/>
      <c r="AD193" s="150"/>
      <c r="AE193" s="150"/>
      <c r="AF193" s="150"/>
      <c r="AG193" s="150" t="s">
        <v>374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1" x14ac:dyDescent="0.2">
      <c r="A194" s="179">
        <v>79</v>
      </c>
      <c r="B194" s="180" t="s">
        <v>386</v>
      </c>
      <c r="C194" s="188" t="s">
        <v>387</v>
      </c>
      <c r="D194" s="181" t="s">
        <v>372</v>
      </c>
      <c r="E194" s="182">
        <v>1</v>
      </c>
      <c r="F194" s="183"/>
      <c r="G194" s="184">
        <f t="shared" si="0"/>
        <v>0</v>
      </c>
      <c r="H194" s="161"/>
      <c r="I194" s="160">
        <f t="shared" si="1"/>
        <v>0</v>
      </c>
      <c r="J194" s="161"/>
      <c r="K194" s="160">
        <f t="shared" si="2"/>
        <v>0</v>
      </c>
      <c r="L194" s="160">
        <v>21</v>
      </c>
      <c r="M194" s="160">
        <f t="shared" si="3"/>
        <v>0</v>
      </c>
      <c r="N194" s="159">
        <v>0</v>
      </c>
      <c r="O194" s="159">
        <f t="shared" si="4"/>
        <v>0</v>
      </c>
      <c r="P194" s="159">
        <v>0</v>
      </c>
      <c r="Q194" s="159">
        <f t="shared" si="5"/>
        <v>0</v>
      </c>
      <c r="R194" s="160"/>
      <c r="S194" s="160" t="s">
        <v>123</v>
      </c>
      <c r="T194" s="160" t="s">
        <v>146</v>
      </c>
      <c r="U194" s="160">
        <v>0</v>
      </c>
      <c r="V194" s="160">
        <f t="shared" si="6"/>
        <v>0</v>
      </c>
      <c r="W194" s="160"/>
      <c r="X194" s="160" t="s">
        <v>373</v>
      </c>
      <c r="Y194" s="160" t="s">
        <v>125</v>
      </c>
      <c r="Z194" s="150"/>
      <c r="AA194" s="150"/>
      <c r="AB194" s="150"/>
      <c r="AC194" s="150"/>
      <c r="AD194" s="150"/>
      <c r="AE194" s="150"/>
      <c r="AF194" s="150"/>
      <c r="AG194" s="150" t="s">
        <v>374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">
      <c r="A195" s="179">
        <v>80</v>
      </c>
      <c r="B195" s="180" t="s">
        <v>388</v>
      </c>
      <c r="C195" s="188" t="s">
        <v>389</v>
      </c>
      <c r="D195" s="181" t="s">
        <v>372</v>
      </c>
      <c r="E195" s="182">
        <v>1</v>
      </c>
      <c r="F195" s="183"/>
      <c r="G195" s="184">
        <f t="shared" si="0"/>
        <v>0</v>
      </c>
      <c r="H195" s="161"/>
      <c r="I195" s="160">
        <f t="shared" si="1"/>
        <v>0</v>
      </c>
      <c r="J195" s="161"/>
      <c r="K195" s="160">
        <f t="shared" si="2"/>
        <v>0</v>
      </c>
      <c r="L195" s="160">
        <v>21</v>
      </c>
      <c r="M195" s="160">
        <f t="shared" si="3"/>
        <v>0</v>
      </c>
      <c r="N195" s="159">
        <v>0</v>
      </c>
      <c r="O195" s="159">
        <f t="shared" si="4"/>
        <v>0</v>
      </c>
      <c r="P195" s="159">
        <v>0</v>
      </c>
      <c r="Q195" s="159">
        <f t="shared" si="5"/>
        <v>0</v>
      </c>
      <c r="R195" s="160"/>
      <c r="S195" s="160" t="s">
        <v>123</v>
      </c>
      <c r="T195" s="160" t="s">
        <v>146</v>
      </c>
      <c r="U195" s="160">
        <v>0</v>
      </c>
      <c r="V195" s="160">
        <f t="shared" si="6"/>
        <v>0</v>
      </c>
      <c r="W195" s="160"/>
      <c r="X195" s="160" t="s">
        <v>373</v>
      </c>
      <c r="Y195" s="160" t="s">
        <v>125</v>
      </c>
      <c r="Z195" s="150"/>
      <c r="AA195" s="150"/>
      <c r="AB195" s="150"/>
      <c r="AC195" s="150"/>
      <c r="AD195" s="150"/>
      <c r="AE195" s="150"/>
      <c r="AF195" s="150"/>
      <c r="AG195" s="150" t="s">
        <v>374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1" x14ac:dyDescent="0.2">
      <c r="A196" s="173">
        <v>81</v>
      </c>
      <c r="B196" s="174" t="s">
        <v>390</v>
      </c>
      <c r="C196" s="186" t="s">
        <v>391</v>
      </c>
      <c r="D196" s="175" t="s">
        <v>372</v>
      </c>
      <c r="E196" s="176">
        <v>1</v>
      </c>
      <c r="F196" s="177"/>
      <c r="G196" s="178">
        <f t="shared" si="0"/>
        <v>0</v>
      </c>
      <c r="H196" s="161"/>
      <c r="I196" s="160">
        <f t="shared" si="1"/>
        <v>0</v>
      </c>
      <c r="J196" s="161"/>
      <c r="K196" s="160">
        <f t="shared" si="2"/>
        <v>0</v>
      </c>
      <c r="L196" s="160">
        <v>21</v>
      </c>
      <c r="M196" s="160">
        <f t="shared" si="3"/>
        <v>0</v>
      </c>
      <c r="N196" s="159">
        <v>0</v>
      </c>
      <c r="O196" s="159">
        <f t="shared" si="4"/>
        <v>0</v>
      </c>
      <c r="P196" s="159">
        <v>0</v>
      </c>
      <c r="Q196" s="159">
        <f t="shared" si="5"/>
        <v>0</v>
      </c>
      <c r="R196" s="160"/>
      <c r="S196" s="160" t="s">
        <v>123</v>
      </c>
      <c r="T196" s="160" t="s">
        <v>146</v>
      </c>
      <c r="U196" s="160">
        <v>0</v>
      </c>
      <c r="V196" s="160">
        <f t="shared" si="6"/>
        <v>0</v>
      </c>
      <c r="W196" s="160"/>
      <c r="X196" s="160" t="s">
        <v>373</v>
      </c>
      <c r="Y196" s="160" t="s">
        <v>125</v>
      </c>
      <c r="Z196" s="150"/>
      <c r="AA196" s="150"/>
      <c r="AB196" s="150"/>
      <c r="AC196" s="150"/>
      <c r="AD196" s="150"/>
      <c r="AE196" s="150"/>
      <c r="AF196" s="150"/>
      <c r="AG196" s="150" t="s">
        <v>374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x14ac:dyDescent="0.2">
      <c r="A197" s="3"/>
      <c r="B197" s="4"/>
      <c r="C197" s="189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E197">
        <v>12</v>
      </c>
      <c r="AF197">
        <v>21</v>
      </c>
      <c r="AG197" t="s">
        <v>104</v>
      </c>
    </row>
    <row r="198" spans="1:60" x14ac:dyDescent="0.2">
      <c r="A198" s="153"/>
      <c r="B198" s="154" t="s">
        <v>30</v>
      </c>
      <c r="C198" s="190"/>
      <c r="D198" s="155"/>
      <c r="E198" s="156"/>
      <c r="F198" s="156"/>
      <c r="G198" s="172">
        <f>G8+G22+G36+G42+G46+G58+G65+G70+G72+G75+G80+G117+G119+G129+G132+G155+G160+G168+G170+G186+G189</f>
        <v>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f>SUMIF(L7:L196,AE197,G7:G196)</f>
        <v>0</v>
      </c>
      <c r="AF198">
        <f>SUMIF(L7:L196,AF197,G7:G196)</f>
        <v>0</v>
      </c>
      <c r="AG198" t="s">
        <v>392</v>
      </c>
    </row>
    <row r="199" spans="1:60" x14ac:dyDescent="0.2">
      <c r="A199" s="3"/>
      <c r="B199" s="4"/>
      <c r="C199" s="189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60" x14ac:dyDescent="0.2">
      <c r="A200" s="3"/>
      <c r="B200" s="4"/>
      <c r="C200" s="189"/>
      <c r="D200" s="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60" x14ac:dyDescent="0.2">
      <c r="A201" s="275" t="s">
        <v>393</v>
      </c>
      <c r="B201" s="275"/>
      <c r="C201" s="276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2">
      <c r="A202" s="249"/>
      <c r="B202" s="250"/>
      <c r="C202" s="251"/>
      <c r="D202" s="250"/>
      <c r="E202" s="250"/>
      <c r="F202" s="250"/>
      <c r="G202" s="25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G202" t="s">
        <v>394</v>
      </c>
    </row>
    <row r="203" spans="1:60" x14ac:dyDescent="0.2">
      <c r="A203" s="253"/>
      <c r="B203" s="254"/>
      <c r="C203" s="255"/>
      <c r="D203" s="254"/>
      <c r="E203" s="254"/>
      <c r="F203" s="254"/>
      <c r="G203" s="25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2">
      <c r="A204" s="253"/>
      <c r="B204" s="254"/>
      <c r="C204" s="255"/>
      <c r="D204" s="254"/>
      <c r="E204" s="254"/>
      <c r="F204" s="254"/>
      <c r="G204" s="25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2">
      <c r="A205" s="253"/>
      <c r="B205" s="254"/>
      <c r="C205" s="255"/>
      <c r="D205" s="254"/>
      <c r="E205" s="254"/>
      <c r="F205" s="254"/>
      <c r="G205" s="25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A206" s="257"/>
      <c r="B206" s="258"/>
      <c r="C206" s="259"/>
      <c r="D206" s="258"/>
      <c r="E206" s="258"/>
      <c r="F206" s="258"/>
      <c r="G206" s="26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60" x14ac:dyDescent="0.2">
      <c r="A207" s="3"/>
      <c r="B207" s="4"/>
      <c r="C207" s="189"/>
      <c r="D207" s="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C208" s="191"/>
      <c r="D208" s="10"/>
      <c r="AG208" t="s">
        <v>395</v>
      </c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9">
    <mergeCell ref="A1:G1"/>
    <mergeCell ref="C2:G2"/>
    <mergeCell ref="C3:G3"/>
    <mergeCell ref="C4:G4"/>
    <mergeCell ref="A201:C201"/>
    <mergeCell ref="C116:G116"/>
    <mergeCell ref="C131:G131"/>
    <mergeCell ref="C183:G183"/>
    <mergeCell ref="C30:G30"/>
    <mergeCell ref="C31:G31"/>
    <mergeCell ref="C32:G32"/>
    <mergeCell ref="C33:G33"/>
    <mergeCell ref="C34:G34"/>
    <mergeCell ref="C102:G102"/>
    <mergeCell ref="A202:G206"/>
    <mergeCell ref="C26:G26"/>
    <mergeCell ref="C27:G27"/>
    <mergeCell ref="C28:G28"/>
    <mergeCell ref="C29:G29"/>
  </mergeCells>
  <pageMargins left="0.39370078740157483" right="0.19685039370078741" top="0.59055118110236227" bottom="0.39370078740157483" header="0" footer="0.19685039370078741"/>
  <pageSetup paperSize="9" scale="95" orientation="portrait" verticalDpi="0" r:id="rId1"/>
  <headerFooter alignWithMargins="0">
    <oddFooter>&amp;L&amp;9Zpracováno programem &amp;"Arial CE,tučné"BUILDpower S,  © RTS, a.s.&amp;R&amp;9Stránka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Pol!Názvy_tisku</vt:lpstr>
      <vt:lpstr>oadresa</vt:lpstr>
      <vt:lpstr>Stavba!Objednatel</vt:lpstr>
      <vt:lpstr>Stavba!Objekt</vt:lpstr>
      <vt:lpstr>Pol!Oblast_tisku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2024-09-03T13:01:15Z</dcterms:created>
  <dcterms:modified xsi:type="dcterms:W3CDTF">2025-04-07T06:18:59Z</dcterms:modified>
</cp:coreProperties>
</file>