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uresova\Documents\Akce\2025\Opěrná zeď Pod Hůrkou\VŘ\Oprava opěrné zdi Pod Hůrkou\"/>
    </mc:Choice>
  </mc:AlternateContent>
  <xr:revisionPtr revIDLastSave="0" documentId="13_ncr:1_{22B3D1B4-C7D4-4E0F-989A-6AE8E3C5CFE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Pol'!$A$1:$Y$155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G9" i="12"/>
  <c r="M9" i="12" s="1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M12" i="12" s="1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8" i="12"/>
  <c r="I18" i="12"/>
  <c r="K18" i="12"/>
  <c r="M18" i="12"/>
  <c r="O18" i="12"/>
  <c r="Q18" i="12"/>
  <c r="V18" i="12"/>
  <c r="G21" i="12"/>
  <c r="M21" i="12" s="1"/>
  <c r="I21" i="12"/>
  <c r="K21" i="12"/>
  <c r="O21" i="12"/>
  <c r="Q21" i="12"/>
  <c r="V21" i="12"/>
  <c r="G23" i="12"/>
  <c r="M23" i="12" s="1"/>
  <c r="I23" i="12"/>
  <c r="K23" i="12"/>
  <c r="O23" i="12"/>
  <c r="Q23" i="12"/>
  <c r="V23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I50" i="1" s="1"/>
  <c r="G34" i="12"/>
  <c r="I34" i="12"/>
  <c r="K34" i="12"/>
  <c r="M34" i="12"/>
  <c r="O34" i="12"/>
  <c r="Q34" i="12"/>
  <c r="V34" i="12"/>
  <c r="G36" i="12"/>
  <c r="M36" i="12" s="1"/>
  <c r="I36" i="12"/>
  <c r="K36" i="12"/>
  <c r="O36" i="12"/>
  <c r="Q36" i="12"/>
  <c r="V36" i="12"/>
  <c r="G38" i="12"/>
  <c r="M38" i="12" s="1"/>
  <c r="I38" i="12"/>
  <c r="K38" i="12"/>
  <c r="K33" i="12" s="1"/>
  <c r="O38" i="12"/>
  <c r="Q38" i="12"/>
  <c r="V38" i="12"/>
  <c r="G40" i="12"/>
  <c r="I40" i="12"/>
  <c r="K40" i="12"/>
  <c r="M40" i="12"/>
  <c r="O40" i="12"/>
  <c r="Q40" i="12"/>
  <c r="V40" i="12"/>
  <c r="G41" i="12"/>
  <c r="M41" i="12" s="1"/>
  <c r="I41" i="12"/>
  <c r="K41" i="12"/>
  <c r="O41" i="12"/>
  <c r="Q41" i="12"/>
  <c r="V41" i="12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Q46" i="12"/>
  <c r="V46" i="12"/>
  <c r="V43" i="12" s="1"/>
  <c r="G49" i="12"/>
  <c r="I49" i="12"/>
  <c r="K49" i="12"/>
  <c r="M49" i="12"/>
  <c r="O49" i="12"/>
  <c r="Q49" i="12"/>
  <c r="V49" i="12"/>
  <c r="G51" i="12"/>
  <c r="M51" i="12" s="1"/>
  <c r="I51" i="12"/>
  <c r="K51" i="12"/>
  <c r="O51" i="12"/>
  <c r="Q51" i="12"/>
  <c r="V51" i="12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G58" i="12"/>
  <c r="M58" i="12" s="1"/>
  <c r="I58" i="12"/>
  <c r="K58" i="12"/>
  <c r="O58" i="12"/>
  <c r="Q58" i="12"/>
  <c r="V58" i="12"/>
  <c r="G60" i="12"/>
  <c r="I60" i="12"/>
  <c r="K60" i="12"/>
  <c r="M60" i="12"/>
  <c r="O60" i="12"/>
  <c r="Q60" i="12"/>
  <c r="V60" i="12"/>
  <c r="G63" i="12"/>
  <c r="M63" i="12" s="1"/>
  <c r="I63" i="12"/>
  <c r="K63" i="12"/>
  <c r="O63" i="12"/>
  <c r="Q63" i="12"/>
  <c r="V63" i="12"/>
  <c r="G66" i="12"/>
  <c r="M66" i="12" s="1"/>
  <c r="I66" i="12"/>
  <c r="I53" i="12" s="1"/>
  <c r="K66" i="12"/>
  <c r="O66" i="12"/>
  <c r="Q66" i="12"/>
  <c r="V66" i="12"/>
  <c r="G70" i="12"/>
  <c r="M70" i="12" s="1"/>
  <c r="M69" i="12" s="1"/>
  <c r="I70" i="12"/>
  <c r="I69" i="12" s="1"/>
  <c r="K70" i="12"/>
  <c r="K69" i="12" s="1"/>
  <c r="O70" i="12"/>
  <c r="O69" i="12" s="1"/>
  <c r="Q70" i="12"/>
  <c r="Q69" i="12" s="1"/>
  <c r="V70" i="12"/>
  <c r="V69" i="12" s="1"/>
  <c r="G73" i="12"/>
  <c r="I73" i="12"/>
  <c r="K73" i="12"/>
  <c r="K72" i="12" s="1"/>
  <c r="O73" i="12"/>
  <c r="O72" i="12" s="1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8" i="12"/>
  <c r="M78" i="12" s="1"/>
  <c r="I78" i="12"/>
  <c r="K78" i="12"/>
  <c r="O78" i="12"/>
  <c r="Q78" i="12"/>
  <c r="V78" i="12"/>
  <c r="I80" i="12"/>
  <c r="G81" i="12"/>
  <c r="G80" i="12" s="1"/>
  <c r="I55" i="1" s="1"/>
  <c r="I81" i="12"/>
  <c r="K81" i="12"/>
  <c r="K80" i="12" s="1"/>
  <c r="O81" i="12"/>
  <c r="O80" i="12" s="1"/>
  <c r="Q81" i="12"/>
  <c r="Q80" i="12" s="1"/>
  <c r="V81" i="12"/>
  <c r="V80" i="12" s="1"/>
  <c r="K82" i="12"/>
  <c r="G83" i="12"/>
  <c r="G82" i="12" s="1"/>
  <c r="I56" i="1" s="1"/>
  <c r="I83" i="12"/>
  <c r="K83" i="12"/>
  <c r="O83" i="12"/>
  <c r="O82" i="12" s="1"/>
  <c r="Q83" i="12"/>
  <c r="V83" i="12"/>
  <c r="G85" i="12"/>
  <c r="M85" i="12" s="1"/>
  <c r="I85" i="12"/>
  <c r="K85" i="12"/>
  <c r="O85" i="12"/>
  <c r="Q85" i="12"/>
  <c r="Q82" i="12" s="1"/>
  <c r="V85" i="12"/>
  <c r="I87" i="12"/>
  <c r="K87" i="12"/>
  <c r="G88" i="12"/>
  <c r="G87" i="12" s="1"/>
  <c r="I57" i="1" s="1"/>
  <c r="I88" i="12"/>
  <c r="K88" i="12"/>
  <c r="O88" i="12"/>
  <c r="O87" i="12" s="1"/>
  <c r="Q88" i="12"/>
  <c r="Q87" i="12" s="1"/>
  <c r="V88" i="12"/>
  <c r="V87" i="12" s="1"/>
  <c r="G90" i="12"/>
  <c r="M90" i="12" s="1"/>
  <c r="I90" i="12"/>
  <c r="K90" i="12"/>
  <c r="O90" i="12"/>
  <c r="Q90" i="12"/>
  <c r="V90" i="12"/>
  <c r="G96" i="12"/>
  <c r="M96" i="12" s="1"/>
  <c r="I96" i="12"/>
  <c r="K96" i="12"/>
  <c r="O96" i="12"/>
  <c r="Q96" i="12"/>
  <c r="V96" i="12"/>
  <c r="G99" i="12"/>
  <c r="I99" i="12"/>
  <c r="K99" i="12"/>
  <c r="M99" i="12"/>
  <c r="O99" i="12"/>
  <c r="Q99" i="12"/>
  <c r="V99" i="12"/>
  <c r="G102" i="12"/>
  <c r="M102" i="12" s="1"/>
  <c r="I102" i="12"/>
  <c r="K102" i="12"/>
  <c r="O102" i="12"/>
  <c r="Q102" i="12"/>
  <c r="V102" i="12"/>
  <c r="G105" i="12"/>
  <c r="M105" i="12" s="1"/>
  <c r="I105" i="12"/>
  <c r="K105" i="12"/>
  <c r="O105" i="12"/>
  <c r="Q105" i="12"/>
  <c r="V105" i="12"/>
  <c r="G108" i="12"/>
  <c r="M108" i="12" s="1"/>
  <c r="I108" i="12"/>
  <c r="K108" i="12"/>
  <c r="O108" i="12"/>
  <c r="Q108" i="12"/>
  <c r="V108" i="12"/>
  <c r="G111" i="12"/>
  <c r="I111" i="12"/>
  <c r="K111" i="12"/>
  <c r="M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I120" i="12"/>
  <c r="K120" i="12"/>
  <c r="G121" i="12"/>
  <c r="M121" i="12" s="1"/>
  <c r="M120" i="12" s="1"/>
  <c r="I121" i="12"/>
  <c r="K121" i="12"/>
  <c r="O121" i="12"/>
  <c r="O120" i="12" s="1"/>
  <c r="Q121" i="12"/>
  <c r="Q120" i="12" s="1"/>
  <c r="V121" i="12"/>
  <c r="V120" i="12" s="1"/>
  <c r="G123" i="12"/>
  <c r="I60" i="1" s="1"/>
  <c r="I123" i="12"/>
  <c r="O123" i="12"/>
  <c r="G124" i="12"/>
  <c r="I124" i="12"/>
  <c r="K124" i="12"/>
  <c r="K123" i="12" s="1"/>
  <c r="M124" i="12"/>
  <c r="M123" i="12" s="1"/>
  <c r="O124" i="12"/>
  <c r="Q124" i="12"/>
  <c r="Q123" i="12" s="1"/>
  <c r="V124" i="12"/>
  <c r="V123" i="12" s="1"/>
  <c r="G126" i="12"/>
  <c r="G125" i="12" s="1"/>
  <c r="I61" i="1" s="1"/>
  <c r="I126" i="12"/>
  <c r="K126" i="12"/>
  <c r="K125" i="12" s="1"/>
  <c r="O126" i="12"/>
  <c r="O125" i="12" s="1"/>
  <c r="Q126" i="12"/>
  <c r="V126" i="12"/>
  <c r="G130" i="12"/>
  <c r="M130" i="12" s="1"/>
  <c r="I130" i="12"/>
  <c r="K130" i="12"/>
  <c r="O130" i="12"/>
  <c r="Q130" i="12"/>
  <c r="Q125" i="12" s="1"/>
  <c r="V130" i="12"/>
  <c r="G132" i="12"/>
  <c r="M132" i="12" s="1"/>
  <c r="I132" i="12"/>
  <c r="K132" i="12"/>
  <c r="K131" i="12" s="1"/>
  <c r="O132" i="12"/>
  <c r="Q132" i="12"/>
  <c r="V132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I138" i="12"/>
  <c r="G139" i="12"/>
  <c r="G138" i="12" s="1"/>
  <c r="I63" i="1" s="1"/>
  <c r="I19" i="1" s="1"/>
  <c r="I139" i="12"/>
  <c r="K139" i="12"/>
  <c r="K138" i="12" s="1"/>
  <c r="O139" i="12"/>
  <c r="O138" i="12" s="1"/>
  <c r="Q139" i="12"/>
  <c r="Q138" i="12" s="1"/>
  <c r="V139" i="12"/>
  <c r="V138" i="12" s="1"/>
  <c r="G141" i="12"/>
  <c r="I141" i="12"/>
  <c r="I140" i="12" s="1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AE145" i="12"/>
  <c r="F41" i="1" s="1"/>
  <c r="V131" i="12" l="1"/>
  <c r="V72" i="12"/>
  <c r="K53" i="12"/>
  <c r="Q43" i="12"/>
  <c r="V8" i="12"/>
  <c r="O8" i="12"/>
  <c r="G140" i="12"/>
  <c r="I64" i="1" s="1"/>
  <c r="I20" i="1" s="1"/>
  <c r="M139" i="12"/>
  <c r="M138" i="12" s="1"/>
  <c r="I131" i="12"/>
  <c r="M126" i="12"/>
  <c r="M125" i="12" s="1"/>
  <c r="G89" i="12"/>
  <c r="I58" i="1" s="1"/>
  <c r="I17" i="1" s="1"/>
  <c r="M88" i="12"/>
  <c r="M87" i="12" s="1"/>
  <c r="M83" i="12"/>
  <c r="M82" i="12" s="1"/>
  <c r="M81" i="12"/>
  <c r="M80" i="12" s="1"/>
  <c r="V53" i="12"/>
  <c r="V33" i="12"/>
  <c r="K89" i="12"/>
  <c r="V82" i="12"/>
  <c r="G72" i="12"/>
  <c r="I54" i="1" s="1"/>
  <c r="Q53" i="12"/>
  <c r="K43" i="12"/>
  <c r="Q33" i="12"/>
  <c r="K8" i="12"/>
  <c r="F39" i="1"/>
  <c r="V89" i="12"/>
  <c r="O89" i="12"/>
  <c r="M43" i="12"/>
  <c r="M33" i="12"/>
  <c r="O140" i="12"/>
  <c r="Q131" i="12"/>
  <c r="O53" i="12"/>
  <c r="O43" i="12"/>
  <c r="K140" i="12"/>
  <c r="Q140" i="12"/>
  <c r="M141" i="12"/>
  <c r="O131" i="12"/>
  <c r="V125" i="12"/>
  <c r="I72" i="12"/>
  <c r="V140" i="12"/>
  <c r="I125" i="12"/>
  <c r="G120" i="12"/>
  <c r="I59" i="1" s="1"/>
  <c r="I18" i="1" s="1"/>
  <c r="Q89" i="12"/>
  <c r="I89" i="12"/>
  <c r="I82" i="12"/>
  <c r="Q72" i="12"/>
  <c r="M73" i="12"/>
  <c r="G69" i="12"/>
  <c r="I53" i="1" s="1"/>
  <c r="G43" i="12"/>
  <c r="I51" i="1" s="1"/>
  <c r="I43" i="12"/>
  <c r="I33" i="12"/>
  <c r="O33" i="12"/>
  <c r="G8" i="12"/>
  <c r="Q8" i="12"/>
  <c r="I8" i="12"/>
  <c r="M53" i="12"/>
  <c r="M89" i="12"/>
  <c r="M140" i="12"/>
  <c r="M131" i="12"/>
  <c r="M72" i="12"/>
  <c r="AF145" i="12"/>
  <c r="G131" i="12"/>
  <c r="I62" i="1" s="1"/>
  <c r="M29" i="12"/>
  <c r="M8" i="12" s="1"/>
  <c r="G53" i="12"/>
  <c r="I52" i="1" s="1"/>
  <c r="J28" i="1"/>
  <c r="J26" i="1"/>
  <c r="G38" i="1"/>
  <c r="F38" i="1"/>
  <c r="J23" i="1"/>
  <c r="J24" i="1"/>
  <c r="J25" i="1"/>
  <c r="J27" i="1"/>
  <c r="E24" i="1"/>
  <c r="E26" i="1"/>
  <c r="G145" i="12" l="1"/>
  <c r="I49" i="1"/>
  <c r="H39" i="1"/>
  <c r="F42" i="1"/>
  <c r="G41" i="1"/>
  <c r="H41" i="1" s="1"/>
  <c r="I41" i="1" s="1"/>
  <c r="G39" i="1"/>
  <c r="G42" i="1" s="1"/>
  <c r="G25" i="1" s="1"/>
  <c r="A25" i="1" s="1"/>
  <c r="G40" i="1"/>
  <c r="H40" i="1" s="1"/>
  <c r="I40" i="1" s="1"/>
  <c r="G26" i="1" l="1"/>
  <c r="A26" i="1"/>
  <c r="I16" i="1"/>
  <c r="I21" i="1" s="1"/>
  <c r="I65" i="1"/>
  <c r="G23" i="1"/>
  <c r="A23" i="1" s="1"/>
  <c r="G28" i="1"/>
  <c r="I39" i="1"/>
  <c r="I42" i="1" s="1"/>
  <c r="H42" i="1"/>
  <c r="J64" i="1" l="1"/>
  <c r="J49" i="1"/>
  <c r="J59" i="1"/>
  <c r="J55" i="1"/>
  <c r="J52" i="1"/>
  <c r="J56" i="1"/>
  <c r="J51" i="1"/>
  <c r="J60" i="1"/>
  <c r="J63" i="1"/>
  <c r="J50" i="1"/>
  <c r="J53" i="1"/>
  <c r="J62" i="1"/>
  <c r="J58" i="1"/>
  <c r="J57" i="1"/>
  <c r="J61" i="1"/>
  <c r="J54" i="1"/>
  <c r="J40" i="1"/>
  <c r="J41" i="1"/>
  <c r="J39" i="1"/>
  <c r="J42" i="1" s="1"/>
  <c r="G24" i="1"/>
  <c r="A27" i="1" s="1"/>
  <c r="A24" i="1"/>
  <c r="J65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Tomáš Kratina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<sst xmlns="http://schemas.openxmlformats.org/spreadsheetml/2006/main" count="900" uniqueCount="329">
  <si>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</si>
  <si>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</si>
  <si>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</si>
  <si>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</si>
  <si>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</si>
  <si>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</si>
  <si>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</si>
  <si>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</si>
  <si>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</si>
  <si>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</si>
  <si>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</si>
  <si>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</si>
  <si>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</si>
  <si>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</si>
  <si>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</si>
  <si>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</si>
  <si>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</si>
  <si>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</si>
  <si>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</si>
  <si>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</si>
  <si>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</si>
  <si>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</si>
  <si>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</si>
  <si>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</si>
  <si>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</si>
  <si>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</si>
  <si>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</si>
  <si>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</si>
  <si>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</si>
  <si>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</si>
  <si>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</si>
  <si>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</si>
  <si>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</si>
  <si>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</si>
  <si>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</si>
  <si>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</si>
  <si>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</si>
  <si>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</si>
  <si>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</si>
  <si>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</si>
  <si>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</si>
  <si>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</si>
  <si>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</si>
  <si>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</si>
  <si>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Stavební rozpočet</t>
  </si>
  <si>
    <t>01</t>
  </si>
  <si>
    <t>Stavební úpravy opěrné zdi</t>
  </si>
  <si>
    <t>Objekt:</t>
  </si>
  <si>
    <t>Rozpočet:</t>
  </si>
  <si>
    <t>1466</t>
  </si>
  <si>
    <t>Objekt Pod Hůrkou 3616/2, Ústí nad Labem</t>
  </si>
  <si>
    <t>Stavba</t>
  </si>
  <si>
    <t>Celkem za stavbu</t>
  </si>
  <si>
    <t>CZK</t>
  </si>
  <si>
    <t>Rekapitulace dílů</t>
  </si>
  <si>
    <t>Typ dílu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</si>
  <si>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</si>
  <si>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</si>
  <si>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</si>
  <si>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</si>
  <si>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</si>
  <si>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</si>
  <si>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</si>
  <si>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8</t>
  </si>
  <si>
    <t>Trubní vedení</t>
  </si>
  <si>
    <t>91</t>
  </si>
  <si>
    <t>Doplňující práce na komunikaci</t>
  </si>
  <si>
    <t>94</t>
  </si>
  <si>
    <t>Lešení a stavební výtahy</t>
  </si>
  <si>
    <t>96</t>
  </si>
  <si>
    <t>Bourání konstrukcí</t>
  </si>
  <si>
    <t>99</t>
  </si>
  <si>
    <t>Staveništní přesun hmot</t>
  </si>
  <si>
    <t>767</t>
  </si>
  <si>
    <t>Konstrukce zámečnické</t>
  </si>
  <si>
    <t>M21</t>
  </si>
  <si>
    <t>Elektromontáže</t>
  </si>
  <si>
    <t>M22</t>
  </si>
  <si>
    <t>Montáž sdělovací a zabezp. techniky</t>
  </si>
  <si>
    <t>M23</t>
  </si>
  <si>
    <t>Montáže potrubí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</si>
  <si>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</si>
  <si>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</si>
  <si>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</si>
  <si>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</si>
  <si>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</si>
  <si>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</si>
  <si>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</si>
  <si>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</si>
  <si>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</si>
  <si>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</si>
  <si>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</si>
  <si>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</si>
  <si>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</si>
  <si>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</si>
  <si>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</si>
  <si>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</si>
  <si>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</si>
  <si>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</si>
  <si>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</si>
  <si>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</si>
  <si>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</si>
  <si>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</si>
  <si>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</si>
  <si>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</si>
  <si>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</si>
  <si>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</si>
  <si>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</si>
  <si>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</si>
  <si>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</si>
  <si>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</si>
  <si>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</si>
  <si>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</si>
  <si>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</si>
  <si>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</t>
  </si>
  <si>
    <t>Rozebrání dlažeb ze zámkové dlažby v kamenivu</t>
  </si>
  <si>
    <t>m2</t>
  </si>
  <si>
    <t>RTS 25/ I</t>
  </si>
  <si>
    <t>Práce</t>
  </si>
  <si>
    <t>Běžná</t>
  </si>
  <si>
    <t>POL1_</t>
  </si>
  <si>
    <t>113107315</t>
  </si>
  <si>
    <t>Odstranění podkladu pl. 50 m2,kam.těžené tl.15 cm</t>
  </si>
  <si>
    <t>113201111</t>
  </si>
  <si>
    <t>Vytrhání obrubníků chodníkových a parkových</t>
  </si>
  <si>
    <t>m</t>
  </si>
  <si>
    <t>113108315</t>
  </si>
  <si>
    <t>Odstranění asfaltové vrstvy pl. do 50 m2, tl.15 cm</t>
  </si>
  <si>
    <t>prům. šířka  20 cm : 22,0*0,2</t>
  </si>
  <si>
    <t>VV</t>
  </si>
  <si>
    <t>139601103</t>
  </si>
  <si>
    <t>Ruční výkop jam, rýh a šachet v hornině tř. 4</t>
  </si>
  <si>
    <t>m3</t>
  </si>
  <si>
    <t>odkop pro schodiště : 2,35*2,4*0,3+4,56*2,1*0,3</t>
  </si>
  <si>
    <t>výkop pro základ - prům. objem výkopu 0,5 m3/m : (7,72+3,94+9,875)*0,5</t>
  </si>
  <si>
    <t>výkop za zdí - prům. objem výkopu 0,2 m3/m : (8,54+9,45+3,95)*0,2</t>
  </si>
  <si>
    <t>162201203</t>
  </si>
  <si>
    <t>Vodorovné přemístění výkopku horniny tř. 1 - 4, do 10 m, kolečkem</t>
  </si>
  <si>
    <t>na mezidepo : 19,7203</t>
  </si>
  <si>
    <t>k zásypu : 19,7203</t>
  </si>
  <si>
    <t>181101102</t>
  </si>
  <si>
    <t>Úprava pláně v zářezech v hor. 1-4, se zhutněním</t>
  </si>
  <si>
    <t>pod základy : 22,0*0,8</t>
  </si>
  <si>
    <t>174101102</t>
  </si>
  <si>
    <t>Zásyp ruční se zhutněním</t>
  </si>
  <si>
    <t>zpětný zeminou : 19,7203</t>
  </si>
  <si>
    <t>betonem : 5,0</t>
  </si>
  <si>
    <t>58920100</t>
  </si>
  <si>
    <t>Betonová směs nekonstrukční 16/20, vč. dopravy</t>
  </si>
  <si>
    <t>SPCM</t>
  </si>
  <si>
    <t>Specifikace</t>
  </si>
  <si>
    <t>POL3_</t>
  </si>
  <si>
    <t>182001121</t>
  </si>
  <si>
    <t>Plošná úprava terénu, nerovnosti do 15 cm v rovině</t>
  </si>
  <si>
    <t>181301102</t>
  </si>
  <si>
    <t>Rozprostření ornice, rovina, tl. 10-15 cm,do 500m2</t>
  </si>
  <si>
    <t>5832012</t>
  </si>
  <si>
    <t>Zemina zahradní, tříděná 0/8</t>
  </si>
  <si>
    <t>t</t>
  </si>
  <si>
    <t>40,0*0,15*1,8</t>
  </si>
  <si>
    <t>180402111</t>
  </si>
  <si>
    <t>Založení trávníku parkového výsevem v rovině</t>
  </si>
  <si>
    <t>00572420</t>
  </si>
  <si>
    <t>Směs travní parková III. dekorativní PROFI</t>
  </si>
  <si>
    <t>kg</t>
  </si>
  <si>
    <t>271313511</t>
  </si>
  <si>
    <t xml:space="preserve">Beton podkladní pod základové konstrukce, prostý </t>
  </si>
  <si>
    <t>22,0*0,8*0,05</t>
  </si>
  <si>
    <t>274313621</t>
  </si>
  <si>
    <t xml:space="preserve">Beton základových pasů prostý C 20/25 </t>
  </si>
  <si>
    <t>22,0*0,65*0,8</t>
  </si>
  <si>
    <t>274351215</t>
  </si>
  <si>
    <t>Bednění stěn základových pasů - zřízení</t>
  </si>
  <si>
    <t>22,0*0,8*2</t>
  </si>
  <si>
    <t>274351216</t>
  </si>
  <si>
    <t>Bednění stěn základových pasů - odstranění</t>
  </si>
  <si>
    <t>274354013</t>
  </si>
  <si>
    <t>Bednění kruhových prostupů základem do 0,01 m2, do dl. 1,0 m</t>
  </si>
  <si>
    <t>kus</t>
  </si>
  <si>
    <t>vodovod : 1</t>
  </si>
  <si>
    <t>311112125</t>
  </si>
  <si>
    <t>Stěna z tvárnic ztraceného bednění, tl. 250 mm zalití tvárnic betonem C 20/25</t>
  </si>
  <si>
    <t>2,5*1,0+3,25*1,0+2,75*1,25+2,75*1,5+(1,75+1,5)*1,75+4,25*2,0+1,0*2,25+(0,5+1,5)*2,5</t>
  </si>
  <si>
    <t>311361821</t>
  </si>
  <si>
    <t>Výztuž nadzákladových zdí z betonářské oceli B500B (10 505)</t>
  </si>
  <si>
    <t>opěrná zeď 8 kg/m2 : 34,75*0,008</t>
  </si>
  <si>
    <t>přesahy 20% : 0,2</t>
  </si>
  <si>
    <t>380932113</t>
  </si>
  <si>
    <t>Vlepení výztuže D 8 mm do vrtu v betonu 2složkovou epoxidovou hmotou</t>
  </si>
  <si>
    <t>0,5*16+0,2*6</t>
  </si>
  <si>
    <t>13285286</t>
  </si>
  <si>
    <t>Tyč žebírková pro betonářskou výztuž B500B, d 8 mm</t>
  </si>
  <si>
    <t>(1,25*16+1,0*6)*0,000395</t>
  </si>
  <si>
    <t>564851111</t>
  </si>
  <si>
    <t>Podklad ze štěrkodrti po zhutnění tloušťky 15 cm štěrkodrť frakce 0-63 mm</t>
  </si>
  <si>
    <t>prům. šířka 40 cm : 22,0*0,4</t>
  </si>
  <si>
    <t>577171125</t>
  </si>
  <si>
    <t>Beton asfalt. ACL 16+ ložný, š. do 3 m, tl. 8 cm</t>
  </si>
  <si>
    <t>prům. šířka  40 cm : 22,0*0,4</t>
  </si>
  <si>
    <t>577151113</t>
  </si>
  <si>
    <t>Beton asfalt. ACO 16+ obrusný, š. do 3 m, tl. 6 cm</t>
  </si>
  <si>
    <t>prům. šířka 50 cm : 22,0*0,5</t>
  </si>
  <si>
    <t>Podklad ze štěrkodrti po zhutnění tloušťky 15 cm štěrkodrť frakce 0-32 mm</t>
  </si>
  <si>
    <t>původní dlažba : 15,0</t>
  </si>
  <si>
    <t>nová dlažba : 10,3</t>
  </si>
  <si>
    <t>596215021</t>
  </si>
  <si>
    <t>Kladení zámkové dlažby tl. 6 cm do drtě tl. 4 cm</t>
  </si>
  <si>
    <t>59245111</t>
  </si>
  <si>
    <t>Dlažba zámková betonová skladebná 200 x 100 x 60 mm, barevná</t>
  </si>
  <si>
    <t>10,3</t>
  </si>
  <si>
    <t>Koeficient ztratné 5%: 0,05</t>
  </si>
  <si>
    <t>831230111RAB</t>
  </si>
  <si>
    <t>Přeložka vodovodní přípojky z trub polyetylénových D 32 mm hloubka 1,2 m</t>
  </si>
  <si>
    <t>kompl</t>
  </si>
  <si>
    <t>Vlastní</t>
  </si>
  <si>
    <t>Indiv</t>
  </si>
  <si>
    <t>Agregovaná položka</t>
  </si>
  <si>
    <t>POL2_</t>
  </si>
  <si>
    <t>odhad ceny : 1</t>
  </si>
  <si>
    <t>919735113</t>
  </si>
  <si>
    <t>Řezání stávajícího živičného krytu tl. 10 - 15 cm</t>
  </si>
  <si>
    <t>916561111</t>
  </si>
  <si>
    <t>Osazení záhon.obrubníků do lože z C 12/15 s opěrou</t>
  </si>
  <si>
    <t>59217335</t>
  </si>
  <si>
    <t>Obrubník zahradní ABO 10-20 v. 250 x 50 x 1000 mm šedý</t>
  </si>
  <si>
    <t>917932121</t>
  </si>
  <si>
    <t>Osazení betonové prefa přídlažby do lože z C16/20</t>
  </si>
  <si>
    <t>24,0</t>
  </si>
  <si>
    <t>592162116</t>
  </si>
  <si>
    <t>Přídlažba betonová PRESBETON ABK silniční 500 x 250 x 80 mm, přírodní</t>
  </si>
  <si>
    <t>24,0/0,25</t>
  </si>
  <si>
    <t>941955001</t>
  </si>
  <si>
    <t>Lešení lehké pomocné, výška podlahy do 1,2 m</t>
  </si>
  <si>
    <t>962022391</t>
  </si>
  <si>
    <t>Bourání zdiva nadzákladového kamenného na MVC</t>
  </si>
  <si>
    <t>prům. objem bourání 1,0 m3/m : (8,54+9,45+3,95)*1,0</t>
  </si>
  <si>
    <t>962042321</t>
  </si>
  <si>
    <t>Bourání zdiva nadzákladového z betonu prostého</t>
  </si>
  <si>
    <t>10,0*0,525*0,355</t>
  </si>
  <si>
    <t>998151111</t>
  </si>
  <si>
    <t>Přesun hmot, oplocení a zvláštní obj. zděné do 10m</t>
  </si>
  <si>
    <t>Přesun hmot</t>
  </si>
  <si>
    <t>POL7_</t>
  </si>
  <si>
    <t>767995104</t>
  </si>
  <si>
    <t>Výroba a montáž kov. atypických konstr. do 50 kg</t>
  </si>
  <si>
    <t>UPE 120 : 101,98</t>
  </si>
  <si>
    <t>L 50x30 : 13,75</t>
  </si>
  <si>
    <t>Plech 4 : 1,48</t>
  </si>
  <si>
    <t>trubka 32 : 19,50176</t>
  </si>
  <si>
    <t>trubka 51 : 22,4532</t>
  </si>
  <si>
    <t>13233662</t>
  </si>
  <si>
    <t>Tyč ocelová L nerovnoramenná S235JR, rozměr 50 x 30 x 4 mm</t>
  </si>
  <si>
    <t>(0,8*3+1,505*2)*0,00242</t>
  </si>
  <si>
    <t>13386430</t>
  </si>
  <si>
    <t>Tyč ocelová UPE 120, S235JR</t>
  </si>
  <si>
    <t>(1,0+0,86+1,735*2+1,84*2+0,12*2)*0,0105</t>
  </si>
  <si>
    <t>13611214</t>
  </si>
  <si>
    <t>Plech hladký S235JR 4,00 x 1000 x 2000 mm</t>
  </si>
  <si>
    <t>0,15*0,1*3*0,0314</t>
  </si>
  <si>
    <t>14311352</t>
  </si>
  <si>
    <t>Trubka podélně svařovaná hladká S235JR 32 x 1,5 mm</t>
  </si>
  <si>
    <t>(0,9*17+0,8*2)*1,099</t>
  </si>
  <si>
    <t>14312342</t>
  </si>
  <si>
    <t>Trubka podélně svařovaná hladká konstrukční S235JR 51,0 x 2,0 mm</t>
  </si>
  <si>
    <t>(1,0+0,9+0,7+0,25*2+1,9*3)*2,43</t>
  </si>
  <si>
    <t>767951114</t>
  </si>
  <si>
    <t>Pozinkování ocelových výrobků, hmotnost celková od 100 do 300 kg</t>
  </si>
  <si>
    <t>767590120</t>
  </si>
  <si>
    <t>Montáž podlahových roštů - šroubováním</t>
  </si>
  <si>
    <t>55347130</t>
  </si>
  <si>
    <t>Rošt podlahový 30/2 svařovaný "SP" 500 x 1200 mm</t>
  </si>
  <si>
    <t>55347133</t>
  </si>
  <si>
    <t>Rošt podlahový 30/2 svařovaný "SP" 800 x 1000 mm</t>
  </si>
  <si>
    <t>55347137</t>
  </si>
  <si>
    <t>Rošt podlahový 30/2 svařovaný "SP" 1200 x 1000 mm</t>
  </si>
  <si>
    <t>55347331</t>
  </si>
  <si>
    <t>Stupeň schodišťový 40/3 svařovaný "SP" 305 x 1200 mm</t>
  </si>
  <si>
    <t>953981203</t>
  </si>
  <si>
    <t>Chemické kotvy, beton, hl.110 mm, M12, malta 2slož</t>
  </si>
  <si>
    <t>schodiště : 6</t>
  </si>
  <si>
    <t>998767101</t>
  </si>
  <si>
    <t>Přesun hmot pro zámečnické konstr., výšky do 6 m</t>
  </si>
  <si>
    <t>210100000RAC</t>
  </si>
  <si>
    <t>Přeložka přípojky elektro vč. rozvaděče HDS</t>
  </si>
  <si>
    <t>222323323</t>
  </si>
  <si>
    <t>Tlačítkové tablo s kamerou do zdi vč. montáže a příslušenství</t>
  </si>
  <si>
    <t>230191007</t>
  </si>
  <si>
    <t>Uložení chráničky ve výkopu PE 63x3,0mm</t>
  </si>
  <si>
    <t>přípojka NN : 1,0</t>
  </si>
  <si>
    <t>přípojková skříň : 4,0*2</t>
  </si>
  <si>
    <t>zvonkové tablo : 4,0</t>
  </si>
  <si>
    <t>3457114702</t>
  </si>
  <si>
    <t>Trubka kabelová HDPE, KOPOS chránička KOPOFLEX KF 09063</t>
  </si>
  <si>
    <t>979082111</t>
  </si>
  <si>
    <t>Vnitrostaveništní doprava suti do 10 m</t>
  </si>
  <si>
    <t>Přesun suti</t>
  </si>
  <si>
    <t>POL8_</t>
  </si>
  <si>
    <t>979086112</t>
  </si>
  <si>
    <t>Nakládání nebo překládání suti a vybouraných hmot</t>
  </si>
  <si>
    <t>979081111</t>
  </si>
  <si>
    <t>Odvoz suti a vybour. hmot na skládku do 1 km</t>
  </si>
  <si>
    <t>979081121</t>
  </si>
  <si>
    <t>Příplatek k odvozu za každý další 1 km</t>
  </si>
  <si>
    <t>979999973</t>
  </si>
  <si>
    <t>Poplatek za uložení suti - zemina a kamení, skupina odpadu 170504</t>
  </si>
  <si>
    <t>979990112</t>
  </si>
  <si>
    <t>Poplatek za uložení suti - obal. kamenivo, asfalt, skupina odpadu 170302</t>
  </si>
  <si>
    <t>RTS 22/ II</t>
  </si>
  <si>
    <t>VRN1</t>
  </si>
  <si>
    <t>Inženýrská činnost (zvláštní užívání komunikací, DIO)</t>
  </si>
  <si>
    <t>soubor</t>
  </si>
  <si>
    <t>VRN</t>
  </si>
  <si>
    <t>POL99_8</t>
  </si>
  <si>
    <t>OST1</t>
  </si>
  <si>
    <t>Vytýčení inženýrských sítí</t>
  </si>
  <si>
    <t>OST2</t>
  </si>
  <si>
    <t>Geodetické práce</t>
  </si>
  <si>
    <t>OST3</t>
  </si>
  <si>
    <t>Dokumentace skutečného provedení</t>
  </si>
  <si>
    <t>SUM</t>
  </si>
  <si>
    <t>Poznámky uchazeče k zadání</t>
  </si>
  <si>
    <t>POPUZIV</t>
  </si>
  <si>
    <t>END</t>
  </si>
  <si>
    <t>Statutární město Ústí nad Labem, Magistrát města UL</t>
  </si>
  <si>
    <t>00081531</t>
  </si>
  <si>
    <t>Emstav s.r.o.</t>
  </si>
  <si>
    <t>Ústí n/L</t>
  </si>
  <si>
    <t>Oprava opěrné zdi Pod Hůrkou</t>
  </si>
  <si>
    <t>Ing.Jaroslav Vojíř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</si>
</sst>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Alignment="1">
      <alignment horizontal="left" vertical="center"/>
    </xf>
    <xf numFmtId="14" fontId="8" fillId="0" borderId="6" xfId="0" applyNumberFormat="1" applyFont="1" applyBorder="1" applyAlignment="1">
      <alignment vertical="top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opLeftCell="B1" zoomScaleNormal="100" zoomScaleSheetLayoutView="75" workbookViewId="0">
      <selection activeCell="R33" sqref="R3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5" t="s">
        <v>4</v>
      </c>
      <c r="C1" s="196"/>
      <c r="D1" s="196"/>
      <c r="E1" s="196"/>
      <c r="F1" s="196"/>
      <c r="G1" s="196"/>
      <c r="H1" s="196"/>
      <c r="I1" s="196"/>
      <c r="J1" s="197"/>
    </row>
    <row r="2" spans="1:15" ht="36" customHeight="1" x14ac:dyDescent="0.2">
      <c r="A2" s="2"/>
      <c r="B2" s="77" t="s">
        <v>24</v>
      </c>
      <c r="C2" s="78"/>
      <c r="D2" s="79" t="s">
        <v>49</v>
      </c>
      <c r="E2" s="204" t="s">
        <v>50</v>
      </c>
      <c r="F2" s="205"/>
      <c r="G2" s="205"/>
      <c r="H2" s="205"/>
      <c r="I2" s="205"/>
      <c r="J2" s="206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07" t="s">
        <v>327</v>
      </c>
      <c r="F3" s="208"/>
      <c r="G3" s="208"/>
      <c r="H3" s="208"/>
      <c r="I3" s="208"/>
      <c r="J3" s="209"/>
    </row>
    <row r="4" spans="1:15" ht="23.25" customHeight="1" x14ac:dyDescent="0.2">
      <c r="A4" s="76">
        <v>6187</v>
      </c>
      <c r="B4" s="82" t="s">
        <v>48</v>
      </c>
      <c r="C4" s="83"/>
      <c r="D4" s="84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 t="s">
        <v>323</v>
      </c>
      <c r="E5" s="223"/>
      <c r="F5" s="223"/>
      <c r="G5" s="223"/>
      <c r="H5" s="18" t="s">
        <v>42</v>
      </c>
      <c r="I5" s="192" t="s">
        <v>324</v>
      </c>
      <c r="J5" s="8"/>
    </row>
    <row r="6" spans="1:15" ht="15.75" customHeight="1" x14ac:dyDescent="0.2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1" t="s">
        <v>325</v>
      </c>
      <c r="E11" s="211"/>
      <c r="F11" s="211"/>
      <c r="G11" s="211"/>
      <c r="H11" s="18" t="s">
        <v>42</v>
      </c>
      <c r="I11" s="85">
        <v>2500462</v>
      </c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328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0"/>
      <c r="F15" s="210"/>
      <c r="G15" s="212"/>
      <c r="H15" s="212"/>
      <c r="I15" s="212" t="s">
        <v>31</v>
      </c>
      <c r="J15" s="213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1"/>
      <c r="F16" s="202"/>
      <c r="G16" s="201"/>
      <c r="H16" s="202"/>
      <c r="I16" s="201">
        <f>SUMIF(F49:F64,A16,I49:I64)+SUMIF(F49:F64,"PSU",I49:I64)</f>
        <v>0</v>
      </c>
      <c r="J16" s="203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1"/>
      <c r="F17" s="202"/>
      <c r="G17" s="201"/>
      <c r="H17" s="202"/>
      <c r="I17" s="201">
        <f>SUMIF(F49:F64,A17,I49:I64)</f>
        <v>0</v>
      </c>
      <c r="J17" s="203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1"/>
      <c r="F18" s="202"/>
      <c r="G18" s="201"/>
      <c r="H18" s="202"/>
      <c r="I18" s="201">
        <f>SUMIF(F49:F64,A18,I49:I64)</f>
        <v>0</v>
      </c>
      <c r="J18" s="203"/>
    </row>
    <row r="19" spans="1:10" ht="23.25" customHeight="1" x14ac:dyDescent="0.2">
      <c r="A19" s="139" t="s">
        <v>84</v>
      </c>
      <c r="B19" s="38" t="s">
        <v>29</v>
      </c>
      <c r="C19" s="62"/>
      <c r="D19" s="63"/>
      <c r="E19" s="201"/>
      <c r="F19" s="202"/>
      <c r="G19" s="201"/>
      <c r="H19" s="202"/>
      <c r="I19" s="201">
        <f>SUMIF(F49:F64,A19,I49:I64)</f>
        <v>0</v>
      </c>
      <c r="J19" s="203"/>
    </row>
    <row r="20" spans="1:10" ht="23.25" customHeight="1" x14ac:dyDescent="0.2">
      <c r="A20" s="139" t="s">
        <v>85</v>
      </c>
      <c r="B20" s="38" t="s">
        <v>30</v>
      </c>
      <c r="C20" s="62"/>
      <c r="D20" s="63"/>
      <c r="E20" s="201"/>
      <c r="F20" s="202"/>
      <c r="G20" s="201"/>
      <c r="H20" s="202"/>
      <c r="I20" s="201">
        <f>SUMIF(F49:F64,A20,I49:I64)</f>
        <v>0</v>
      </c>
      <c r="J20" s="203"/>
    </row>
    <row r="21" spans="1:10" ht="23.25" customHeight="1" x14ac:dyDescent="0.2">
      <c r="A21" s="2"/>
      <c r="B21" s="48" t="s">
        <v>31</v>
      </c>
      <c r="C21" s="64"/>
      <c r="D21" s="65"/>
      <c r="E21" s="214"/>
      <c r="F21" s="215"/>
      <c r="G21" s="214"/>
      <c r="H21" s="215"/>
      <c r="I21" s="214">
        <f>SUM(I16:J20)</f>
        <v>0</v>
      </c>
      <c r="J21" s="23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1">
        <f>ZakladDPHSniVypocet</f>
        <v>0</v>
      </c>
      <c r="H23" s="232"/>
      <c r="I23" s="232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29">
        <f>A23</f>
        <v>0</v>
      </c>
      <c r="H24" s="230"/>
      <c r="I24" s="230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1">
        <f>ZakladDPHZaklVypocet</f>
        <v>0</v>
      </c>
      <c r="H25" s="232"/>
      <c r="I25" s="232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98">
        <f>A25</f>
        <v>0</v>
      </c>
      <c r="H26" s="199"/>
      <c r="I26" s="19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0">
        <f>CenaCelkem-(ZakladDPHSni+DPHSni+ZakladDPHZakl+DPHZakl)</f>
        <v>0</v>
      </c>
      <c r="H27" s="200"/>
      <c r="I27" s="20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35">
        <f>ZakladDPHSniVypocet+ZakladDPHZaklVypocet</f>
        <v>0</v>
      </c>
      <c r="H28" s="235"/>
      <c r="I28" s="235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34">
        <f>A27</f>
        <v>0</v>
      </c>
      <c r="H29" s="234"/>
      <c r="I29" s="234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 t="s">
        <v>326</v>
      </c>
      <c r="E32" s="73"/>
      <c r="F32" s="15" t="s">
        <v>11</v>
      </c>
      <c r="G32" s="193">
        <v>45695</v>
      </c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6" t="s">
        <v>328</v>
      </c>
      <c r="E34" s="237"/>
      <c r="G34" s="238"/>
      <c r="H34" s="239"/>
      <c r="I34" s="239"/>
      <c r="J34" s="25"/>
    </row>
    <row r="35" spans="1:10" ht="12.75" customHeight="1" x14ac:dyDescent="0.2">
      <c r="A35" s="2"/>
      <c r="B35" s="2"/>
      <c r="D35" s="228" t="s">
        <v>2</v>
      </c>
      <c r="E35" s="22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240"/>
      <c r="D39" s="240"/>
      <c r="E39" s="240"/>
      <c r="F39" s="99">
        <f>'01 1 Pol'!AE145</f>
        <v>0</v>
      </c>
      <c r="G39" s="100">
        <f>'01 1 Pol'!AF145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45</v>
      </c>
      <c r="C40" s="241" t="s">
        <v>46</v>
      </c>
      <c r="D40" s="241"/>
      <c r="E40" s="241"/>
      <c r="F40" s="104">
        <f>'01 1 Pol'!AE145</f>
        <v>0</v>
      </c>
      <c r="G40" s="105">
        <f>'01 1 Pol'!AF145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240" t="s">
        <v>44</v>
      </c>
      <c r="D41" s="240"/>
      <c r="E41" s="240"/>
      <c r="F41" s="108">
        <f>'01 1 Pol'!AE145</f>
        <v>0</v>
      </c>
      <c r="G41" s="101">
        <f>'01 1 Pol'!AF145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242" t="s">
        <v>52</v>
      </c>
      <c r="C42" s="243"/>
      <c r="D42" s="243"/>
      <c r="E42" s="244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54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55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43</v>
      </c>
      <c r="C49" s="245" t="s">
        <v>56</v>
      </c>
      <c r="D49" s="246"/>
      <c r="E49" s="246"/>
      <c r="F49" s="135" t="s">
        <v>26</v>
      </c>
      <c r="G49" s="136"/>
      <c r="H49" s="136"/>
      <c r="I49" s="136">
        <f>'01 1 Pol'!G8</f>
        <v>0</v>
      </c>
      <c r="J49" s="132" t="str">
        <f>IF(I65=0,"",I49/I65*100)</f>
        <v/>
      </c>
    </row>
    <row r="50" spans="1:10" ht="36.75" customHeight="1" x14ac:dyDescent="0.2">
      <c r="A50" s="123"/>
      <c r="B50" s="128" t="s">
        <v>57</v>
      </c>
      <c r="C50" s="245" t="s">
        <v>58</v>
      </c>
      <c r="D50" s="246"/>
      <c r="E50" s="246"/>
      <c r="F50" s="135" t="s">
        <v>26</v>
      </c>
      <c r="G50" s="136"/>
      <c r="H50" s="136"/>
      <c r="I50" s="136">
        <f>'01 1 Pol'!G33</f>
        <v>0</v>
      </c>
      <c r="J50" s="132" t="str">
        <f>IF(I65=0,"",I50/I65*100)</f>
        <v/>
      </c>
    </row>
    <row r="51" spans="1:10" ht="36.75" customHeight="1" x14ac:dyDescent="0.2">
      <c r="A51" s="123"/>
      <c r="B51" s="128" t="s">
        <v>59</v>
      </c>
      <c r="C51" s="245" t="s">
        <v>60</v>
      </c>
      <c r="D51" s="246"/>
      <c r="E51" s="246"/>
      <c r="F51" s="135" t="s">
        <v>26</v>
      </c>
      <c r="G51" s="136"/>
      <c r="H51" s="136"/>
      <c r="I51" s="136">
        <f>'01 1 Pol'!G43</f>
        <v>0</v>
      </c>
      <c r="J51" s="132" t="str">
        <f>IF(I65=0,"",I51/I65*100)</f>
        <v/>
      </c>
    </row>
    <row r="52" spans="1:10" ht="36.75" customHeight="1" x14ac:dyDescent="0.2">
      <c r="A52" s="123"/>
      <c r="B52" s="128" t="s">
        <v>61</v>
      </c>
      <c r="C52" s="245" t="s">
        <v>62</v>
      </c>
      <c r="D52" s="246"/>
      <c r="E52" s="246"/>
      <c r="F52" s="135" t="s">
        <v>26</v>
      </c>
      <c r="G52" s="136"/>
      <c r="H52" s="136"/>
      <c r="I52" s="136">
        <f>'01 1 Pol'!G53</f>
        <v>0</v>
      </c>
      <c r="J52" s="132" t="str">
        <f>IF(I65=0,"",I52/I65*100)</f>
        <v/>
      </c>
    </row>
    <row r="53" spans="1:10" ht="36.75" customHeight="1" x14ac:dyDescent="0.2">
      <c r="A53" s="123"/>
      <c r="B53" s="128" t="s">
        <v>63</v>
      </c>
      <c r="C53" s="245" t="s">
        <v>64</v>
      </c>
      <c r="D53" s="246"/>
      <c r="E53" s="246"/>
      <c r="F53" s="135" t="s">
        <v>26</v>
      </c>
      <c r="G53" s="136"/>
      <c r="H53" s="136"/>
      <c r="I53" s="136">
        <f>'01 1 Pol'!G69</f>
        <v>0</v>
      </c>
      <c r="J53" s="132" t="str">
        <f>IF(I65=0,"",I53/I65*100)</f>
        <v/>
      </c>
    </row>
    <row r="54" spans="1:10" ht="36.75" customHeight="1" x14ac:dyDescent="0.2">
      <c r="A54" s="123"/>
      <c r="B54" s="128" t="s">
        <v>65</v>
      </c>
      <c r="C54" s="245" t="s">
        <v>66</v>
      </c>
      <c r="D54" s="246"/>
      <c r="E54" s="246"/>
      <c r="F54" s="135" t="s">
        <v>26</v>
      </c>
      <c r="G54" s="136"/>
      <c r="H54" s="136"/>
      <c r="I54" s="136">
        <f>'01 1 Pol'!G72</f>
        <v>0</v>
      </c>
      <c r="J54" s="132" t="str">
        <f>IF(I65=0,"",I54/I65*100)</f>
        <v/>
      </c>
    </row>
    <row r="55" spans="1:10" ht="36.75" customHeight="1" x14ac:dyDescent="0.2">
      <c r="A55" s="123"/>
      <c r="B55" s="128" t="s">
        <v>67</v>
      </c>
      <c r="C55" s="245" t="s">
        <v>68</v>
      </c>
      <c r="D55" s="246"/>
      <c r="E55" s="246"/>
      <c r="F55" s="135" t="s">
        <v>26</v>
      </c>
      <c r="G55" s="136"/>
      <c r="H55" s="136"/>
      <c r="I55" s="136">
        <f>'01 1 Pol'!G80</f>
        <v>0</v>
      </c>
      <c r="J55" s="132" t="str">
        <f>IF(I65=0,"",I55/I65*100)</f>
        <v/>
      </c>
    </row>
    <row r="56" spans="1:10" ht="36.75" customHeight="1" x14ac:dyDescent="0.2">
      <c r="A56" s="123"/>
      <c r="B56" s="128" t="s">
        <v>69</v>
      </c>
      <c r="C56" s="245" t="s">
        <v>70</v>
      </c>
      <c r="D56" s="246"/>
      <c r="E56" s="246"/>
      <c r="F56" s="135" t="s">
        <v>26</v>
      </c>
      <c r="G56" s="136"/>
      <c r="H56" s="136"/>
      <c r="I56" s="136">
        <f>'01 1 Pol'!G82</f>
        <v>0</v>
      </c>
      <c r="J56" s="132" t="str">
        <f>IF(I65=0,"",I56/I65*100)</f>
        <v/>
      </c>
    </row>
    <row r="57" spans="1:10" ht="36.75" customHeight="1" x14ac:dyDescent="0.2">
      <c r="A57" s="123"/>
      <c r="B57" s="128" t="s">
        <v>71</v>
      </c>
      <c r="C57" s="245" t="s">
        <v>72</v>
      </c>
      <c r="D57" s="246"/>
      <c r="E57" s="246"/>
      <c r="F57" s="135" t="s">
        <v>26</v>
      </c>
      <c r="G57" s="136"/>
      <c r="H57" s="136"/>
      <c r="I57" s="136">
        <f>'01 1 Pol'!G87</f>
        <v>0</v>
      </c>
      <c r="J57" s="132" t="str">
        <f>IF(I65=0,"",I57/I65*100)</f>
        <v/>
      </c>
    </row>
    <row r="58" spans="1:10" ht="36.75" customHeight="1" x14ac:dyDescent="0.2">
      <c r="A58" s="123"/>
      <c r="B58" s="128" t="s">
        <v>73</v>
      </c>
      <c r="C58" s="245" t="s">
        <v>74</v>
      </c>
      <c r="D58" s="246"/>
      <c r="E58" s="246"/>
      <c r="F58" s="135" t="s">
        <v>27</v>
      </c>
      <c r="G58" s="136"/>
      <c r="H58" s="136"/>
      <c r="I58" s="136">
        <f>'01 1 Pol'!G89</f>
        <v>0</v>
      </c>
      <c r="J58" s="132" t="str">
        <f>IF(I65=0,"",I58/I65*100)</f>
        <v/>
      </c>
    </row>
    <row r="59" spans="1:10" ht="36.75" customHeight="1" x14ac:dyDescent="0.2">
      <c r="A59" s="123"/>
      <c r="B59" s="128" t="s">
        <v>75</v>
      </c>
      <c r="C59" s="245" t="s">
        <v>76</v>
      </c>
      <c r="D59" s="246"/>
      <c r="E59" s="246"/>
      <c r="F59" s="135" t="s">
        <v>28</v>
      </c>
      <c r="G59" s="136"/>
      <c r="H59" s="136"/>
      <c r="I59" s="136">
        <f>'01 1 Pol'!G120</f>
        <v>0</v>
      </c>
      <c r="J59" s="132" t="str">
        <f>IF(I65=0,"",I59/I65*100)</f>
        <v/>
      </c>
    </row>
    <row r="60" spans="1:10" ht="36.75" customHeight="1" x14ac:dyDescent="0.2">
      <c r="A60" s="123"/>
      <c r="B60" s="128" t="s">
        <v>77</v>
      </c>
      <c r="C60" s="245" t="s">
        <v>78</v>
      </c>
      <c r="D60" s="246"/>
      <c r="E60" s="246"/>
      <c r="F60" s="135" t="s">
        <v>28</v>
      </c>
      <c r="G60" s="136"/>
      <c r="H60" s="136"/>
      <c r="I60" s="136">
        <f>'01 1 Pol'!G123</f>
        <v>0</v>
      </c>
      <c r="J60" s="132" t="str">
        <f>IF(I65=0,"",I60/I65*100)</f>
        <v/>
      </c>
    </row>
    <row r="61" spans="1:10" ht="36.75" customHeight="1" x14ac:dyDescent="0.2">
      <c r="A61" s="123"/>
      <c r="B61" s="128" t="s">
        <v>79</v>
      </c>
      <c r="C61" s="245" t="s">
        <v>80</v>
      </c>
      <c r="D61" s="246"/>
      <c r="E61" s="246"/>
      <c r="F61" s="135" t="s">
        <v>28</v>
      </c>
      <c r="G61" s="136"/>
      <c r="H61" s="136"/>
      <c r="I61" s="136">
        <f>'01 1 Pol'!G125</f>
        <v>0</v>
      </c>
      <c r="J61" s="132" t="str">
        <f>IF(I65=0,"",I61/I65*100)</f>
        <v/>
      </c>
    </row>
    <row r="62" spans="1:10" ht="36.75" customHeight="1" x14ac:dyDescent="0.2">
      <c r="A62" s="123"/>
      <c r="B62" s="128" t="s">
        <v>81</v>
      </c>
      <c r="C62" s="245" t="s">
        <v>82</v>
      </c>
      <c r="D62" s="246"/>
      <c r="E62" s="246"/>
      <c r="F62" s="135" t="s">
        <v>83</v>
      </c>
      <c r="G62" s="136"/>
      <c r="H62" s="136"/>
      <c r="I62" s="136">
        <f>'01 1 Pol'!G131</f>
        <v>0</v>
      </c>
      <c r="J62" s="132" t="str">
        <f>IF(I65=0,"",I62/I65*100)</f>
        <v/>
      </c>
    </row>
    <row r="63" spans="1:10" ht="36.75" customHeight="1" x14ac:dyDescent="0.2">
      <c r="A63" s="123"/>
      <c r="B63" s="128" t="s">
        <v>84</v>
      </c>
      <c r="C63" s="245" t="s">
        <v>29</v>
      </c>
      <c r="D63" s="246"/>
      <c r="E63" s="246"/>
      <c r="F63" s="135" t="s">
        <v>84</v>
      </c>
      <c r="G63" s="136"/>
      <c r="H63" s="136"/>
      <c r="I63" s="136">
        <f>'01 1 Pol'!G138</f>
        <v>0</v>
      </c>
      <c r="J63" s="132" t="str">
        <f>IF(I65=0,"",I63/I65*100)</f>
        <v/>
      </c>
    </row>
    <row r="64" spans="1:10" ht="36.75" customHeight="1" x14ac:dyDescent="0.2">
      <c r="A64" s="123"/>
      <c r="B64" s="128" t="s">
        <v>85</v>
      </c>
      <c r="C64" s="245" t="s">
        <v>30</v>
      </c>
      <c r="D64" s="246"/>
      <c r="E64" s="246"/>
      <c r="F64" s="135" t="s">
        <v>85</v>
      </c>
      <c r="G64" s="136"/>
      <c r="H64" s="136"/>
      <c r="I64" s="136">
        <f>'01 1 Pol'!G140</f>
        <v>0</v>
      </c>
      <c r="J64" s="132" t="str">
        <f>IF(I65=0,"",I64/I65*100)</f>
        <v/>
      </c>
    </row>
    <row r="65" spans="1:10" ht="25.5" customHeight="1" x14ac:dyDescent="0.2">
      <c r="A65" s="124"/>
      <c r="B65" s="129" t="s">
        <v>1</v>
      </c>
      <c r="C65" s="130"/>
      <c r="D65" s="131"/>
      <c r="E65" s="131"/>
      <c r="F65" s="137"/>
      <c r="G65" s="138"/>
      <c r="H65" s="138"/>
      <c r="I65" s="138">
        <f>SUM(I49:I64)</f>
        <v>0</v>
      </c>
      <c r="J65" s="133">
        <f>SUM(J49:J64)</f>
        <v>0</v>
      </c>
    </row>
    <row r="66" spans="1:10" x14ac:dyDescent="0.2">
      <c r="F66" s="87"/>
      <c r="G66" s="87"/>
      <c r="H66" s="87"/>
      <c r="I66" s="87"/>
      <c r="J66" s="134"/>
    </row>
    <row r="67" spans="1:10" x14ac:dyDescent="0.2">
      <c r="F67" s="87"/>
      <c r="G67" s="87"/>
      <c r="H67" s="87"/>
      <c r="I67" s="87"/>
      <c r="J67" s="134"/>
    </row>
    <row r="68" spans="1:10" x14ac:dyDescent="0.2">
      <c r="F68" s="87"/>
      <c r="G68" s="87"/>
      <c r="H68" s="87"/>
      <c r="I68" s="87"/>
      <c r="J68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7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8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9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10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3" sqref="C3:G3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3" t="s">
        <v>7</v>
      </c>
      <c r="B1" s="263"/>
      <c r="C1" s="263"/>
      <c r="D1" s="263"/>
      <c r="E1" s="263"/>
      <c r="F1" s="263"/>
      <c r="G1" s="263"/>
      <c r="AG1" t="s">
        <v>86</v>
      </c>
    </row>
    <row r="2" spans="1:60" ht="24.95" customHeight="1" x14ac:dyDescent="0.2">
      <c r="A2" s="50" t="s">
        <v>8</v>
      </c>
      <c r="B2" s="49" t="s">
        <v>49</v>
      </c>
      <c r="C2" s="264" t="s">
        <v>50</v>
      </c>
      <c r="D2" s="265"/>
      <c r="E2" s="265"/>
      <c r="F2" s="265"/>
      <c r="G2" s="266"/>
      <c r="AG2" t="s">
        <v>87</v>
      </c>
    </row>
    <row r="3" spans="1:60" ht="24.95" customHeight="1" x14ac:dyDescent="0.2">
      <c r="A3" s="50" t="s">
        <v>9</v>
      </c>
      <c r="B3" s="49" t="s">
        <v>45</v>
      </c>
      <c r="C3" s="264" t="s">
        <v>327</v>
      </c>
      <c r="D3" s="265"/>
      <c r="E3" s="265"/>
      <c r="F3" s="265"/>
      <c r="G3" s="266"/>
      <c r="AC3" s="121" t="s">
        <v>87</v>
      </c>
      <c r="AG3" t="s">
        <v>88</v>
      </c>
    </row>
    <row r="4" spans="1:60" ht="24.95" customHeight="1" x14ac:dyDescent="0.2">
      <c r="A4" s="140" t="s">
        <v>10</v>
      </c>
      <c r="B4" s="141" t="s">
        <v>43</v>
      </c>
      <c r="C4" s="267" t="s">
        <v>44</v>
      </c>
      <c r="D4" s="268"/>
      <c r="E4" s="268"/>
      <c r="F4" s="268"/>
      <c r="G4" s="269"/>
      <c r="AG4" t="s">
        <v>89</v>
      </c>
    </row>
    <row r="5" spans="1:60" x14ac:dyDescent="0.2">
      <c r="D5" s="10"/>
    </row>
    <row r="6" spans="1:60" ht="38.25" x14ac:dyDescent="0.2">
      <c r="A6" s="143" t="s">
        <v>90</v>
      </c>
      <c r="B6" s="145" t="s">
        <v>91</v>
      </c>
      <c r="C6" s="145" t="s">
        <v>92</v>
      </c>
      <c r="D6" s="144" t="s">
        <v>93</v>
      </c>
      <c r="E6" s="143" t="s">
        <v>94</v>
      </c>
      <c r="F6" s="142" t="s">
        <v>95</v>
      </c>
      <c r="G6" s="143" t="s">
        <v>31</v>
      </c>
      <c r="H6" s="146" t="s">
        <v>32</v>
      </c>
      <c r="I6" s="146" t="s">
        <v>96</v>
      </c>
      <c r="J6" s="146" t="s">
        <v>33</v>
      </c>
      <c r="K6" s="146" t="s">
        <v>97</v>
      </c>
      <c r="L6" s="146" t="s">
        <v>98</v>
      </c>
      <c r="M6" s="146" t="s">
        <v>99</v>
      </c>
      <c r="N6" s="146" t="s">
        <v>100</v>
      </c>
      <c r="O6" s="146" t="s">
        <v>101</v>
      </c>
      <c r="P6" s="146" t="s">
        <v>102</v>
      </c>
      <c r="Q6" s="146" t="s">
        <v>103</v>
      </c>
      <c r="R6" s="146" t="s">
        <v>104</v>
      </c>
      <c r="S6" s="146" t="s">
        <v>105</v>
      </c>
      <c r="T6" s="146" t="s">
        <v>106</v>
      </c>
      <c r="U6" s="146" t="s">
        <v>107</v>
      </c>
      <c r="V6" s="146" t="s">
        <v>108</v>
      </c>
      <c r="W6" s="146" t="s">
        <v>109</v>
      </c>
      <c r="X6" s="146" t="s">
        <v>110</v>
      </c>
      <c r="Y6" s="146" t="s">
        <v>111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5" t="s">
        <v>112</v>
      </c>
      <c r="B8" s="166" t="s">
        <v>43</v>
      </c>
      <c r="C8" s="184" t="s">
        <v>56</v>
      </c>
      <c r="D8" s="167"/>
      <c r="E8" s="168"/>
      <c r="F8" s="169"/>
      <c r="G8" s="170">
        <f>SUMIF(AG9:AG32,"&lt;&gt;NOR",G9:G32)</f>
        <v>0</v>
      </c>
      <c r="H8" s="164"/>
      <c r="I8" s="164">
        <f>SUM(I9:I32)</f>
        <v>0</v>
      </c>
      <c r="J8" s="164"/>
      <c r="K8" s="164">
        <f>SUM(K9:K32)</f>
        <v>0</v>
      </c>
      <c r="L8" s="164"/>
      <c r="M8" s="164">
        <f>SUM(M9:M32)</f>
        <v>0</v>
      </c>
      <c r="N8" s="163"/>
      <c r="O8" s="163">
        <f>SUM(O9:O32)</f>
        <v>21.8</v>
      </c>
      <c r="P8" s="163"/>
      <c r="Q8" s="163">
        <f>SUM(Q9:Q32)</f>
        <v>9.0399999999999991</v>
      </c>
      <c r="R8" s="164"/>
      <c r="S8" s="164"/>
      <c r="T8" s="164"/>
      <c r="U8" s="164"/>
      <c r="V8" s="164">
        <f>SUM(V9:V32)</f>
        <v>172.72</v>
      </c>
      <c r="W8" s="164"/>
      <c r="X8" s="164"/>
      <c r="Y8" s="164"/>
      <c r="AG8" t="s">
        <v>113</v>
      </c>
    </row>
    <row r="9" spans="1:60" outlineLevel="1" x14ac:dyDescent="0.2">
      <c r="A9" s="178">
        <v>1</v>
      </c>
      <c r="B9" s="179" t="s">
        <v>114</v>
      </c>
      <c r="C9" s="185" t="s">
        <v>115</v>
      </c>
      <c r="D9" s="180" t="s">
        <v>116</v>
      </c>
      <c r="E9" s="181">
        <v>15</v>
      </c>
      <c r="F9" s="182"/>
      <c r="G9" s="18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117</v>
      </c>
      <c r="T9" s="157" t="s">
        <v>117</v>
      </c>
      <c r="U9" s="157">
        <v>0.14199999999999999</v>
      </c>
      <c r="V9" s="157">
        <f>ROUND(E9*U9,2)</f>
        <v>2.13</v>
      </c>
      <c r="W9" s="157"/>
      <c r="X9" s="157" t="s">
        <v>118</v>
      </c>
      <c r="Y9" s="157" t="s">
        <v>119</v>
      </c>
      <c r="Z9" s="147"/>
      <c r="AA9" s="147"/>
      <c r="AB9" s="147"/>
      <c r="AC9" s="147"/>
      <c r="AD9" s="147"/>
      <c r="AE9" s="147"/>
      <c r="AF9" s="147"/>
      <c r="AG9" s="147" t="s">
        <v>120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78">
        <v>2</v>
      </c>
      <c r="B10" s="179" t="s">
        <v>121</v>
      </c>
      <c r="C10" s="185" t="s">
        <v>122</v>
      </c>
      <c r="D10" s="180" t="s">
        <v>116</v>
      </c>
      <c r="E10" s="181">
        <v>15</v>
      </c>
      <c r="F10" s="182"/>
      <c r="G10" s="183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21</v>
      </c>
      <c r="M10" s="157">
        <f>G10*(1+L10/100)</f>
        <v>0</v>
      </c>
      <c r="N10" s="156">
        <v>0</v>
      </c>
      <c r="O10" s="156">
        <f>ROUND(E10*N10,2)</f>
        <v>0</v>
      </c>
      <c r="P10" s="156">
        <v>0.33</v>
      </c>
      <c r="Q10" s="156">
        <f>ROUND(E10*P10,2)</f>
        <v>4.95</v>
      </c>
      <c r="R10" s="157"/>
      <c r="S10" s="157" t="s">
        <v>117</v>
      </c>
      <c r="T10" s="157" t="s">
        <v>117</v>
      </c>
      <c r="U10" s="157">
        <v>0.3135</v>
      </c>
      <c r="V10" s="157">
        <f>ROUND(E10*U10,2)</f>
        <v>4.7</v>
      </c>
      <c r="W10" s="157"/>
      <c r="X10" s="157" t="s">
        <v>118</v>
      </c>
      <c r="Y10" s="157" t="s">
        <v>119</v>
      </c>
      <c r="Z10" s="147"/>
      <c r="AA10" s="147"/>
      <c r="AB10" s="147"/>
      <c r="AC10" s="147"/>
      <c r="AD10" s="147"/>
      <c r="AE10" s="147"/>
      <c r="AF10" s="147"/>
      <c r="AG10" s="147" t="s">
        <v>120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8">
        <v>3</v>
      </c>
      <c r="B11" s="179" t="s">
        <v>123</v>
      </c>
      <c r="C11" s="185" t="s">
        <v>124</v>
      </c>
      <c r="D11" s="180" t="s">
        <v>125</v>
      </c>
      <c r="E11" s="181">
        <v>12</v>
      </c>
      <c r="F11" s="182"/>
      <c r="G11" s="183">
        <f>ROUND(E11*F11,2)</f>
        <v>0</v>
      </c>
      <c r="H11" s="158"/>
      <c r="I11" s="157">
        <f>ROUND(E11*H11,2)</f>
        <v>0</v>
      </c>
      <c r="J11" s="158"/>
      <c r="K11" s="157">
        <f>ROUND(E11*J11,2)</f>
        <v>0</v>
      </c>
      <c r="L11" s="157">
        <v>21</v>
      </c>
      <c r="M11" s="157">
        <f>G11*(1+L11/100)</f>
        <v>0</v>
      </c>
      <c r="N11" s="156">
        <v>0</v>
      </c>
      <c r="O11" s="156">
        <f>ROUND(E11*N11,2)</f>
        <v>0</v>
      </c>
      <c r="P11" s="156">
        <v>0.22</v>
      </c>
      <c r="Q11" s="156">
        <f>ROUND(E11*P11,2)</f>
        <v>2.64</v>
      </c>
      <c r="R11" s="157"/>
      <c r="S11" s="157" t="s">
        <v>117</v>
      </c>
      <c r="T11" s="157" t="s">
        <v>117</v>
      </c>
      <c r="U11" s="157">
        <v>0.14299999999999999</v>
      </c>
      <c r="V11" s="157">
        <f>ROUND(E11*U11,2)</f>
        <v>1.72</v>
      </c>
      <c r="W11" s="157"/>
      <c r="X11" s="157" t="s">
        <v>118</v>
      </c>
      <c r="Y11" s="157" t="s">
        <v>119</v>
      </c>
      <c r="Z11" s="147"/>
      <c r="AA11" s="147"/>
      <c r="AB11" s="147"/>
      <c r="AC11" s="147"/>
      <c r="AD11" s="147"/>
      <c r="AE11" s="147"/>
      <c r="AF11" s="147"/>
      <c r="AG11" s="147" t="s">
        <v>120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72">
        <v>4</v>
      </c>
      <c r="B12" s="173" t="s">
        <v>126</v>
      </c>
      <c r="C12" s="186" t="s">
        <v>127</v>
      </c>
      <c r="D12" s="174" t="s">
        <v>116</v>
      </c>
      <c r="E12" s="175">
        <v>4.4000000000000004</v>
      </c>
      <c r="F12" s="176"/>
      <c r="G12" s="177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21</v>
      </c>
      <c r="M12" s="157">
        <f>G12*(1+L12/100)</f>
        <v>0</v>
      </c>
      <c r="N12" s="156">
        <v>0</v>
      </c>
      <c r="O12" s="156">
        <f>ROUND(E12*N12,2)</f>
        <v>0</v>
      </c>
      <c r="P12" s="156">
        <v>0.33</v>
      </c>
      <c r="Q12" s="156">
        <f>ROUND(E12*P12,2)</f>
        <v>1.45</v>
      </c>
      <c r="R12" s="157"/>
      <c r="S12" s="157" t="s">
        <v>117</v>
      </c>
      <c r="T12" s="157" t="s">
        <v>117</v>
      </c>
      <c r="U12" s="157">
        <v>0.625</v>
      </c>
      <c r="V12" s="157">
        <f>ROUND(E12*U12,2)</f>
        <v>2.75</v>
      </c>
      <c r="W12" s="157"/>
      <c r="X12" s="157" t="s">
        <v>118</v>
      </c>
      <c r="Y12" s="157" t="s">
        <v>119</v>
      </c>
      <c r="Z12" s="147"/>
      <c r="AA12" s="147"/>
      <c r="AB12" s="147"/>
      <c r="AC12" s="147"/>
      <c r="AD12" s="147"/>
      <c r="AE12" s="147"/>
      <c r="AF12" s="147"/>
      <c r="AG12" s="147" t="s">
        <v>120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87" t="s">
        <v>128</v>
      </c>
      <c r="D13" s="159"/>
      <c r="E13" s="160">
        <v>4.4000000000000004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129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2">
        <v>5</v>
      </c>
      <c r="B14" s="173" t="s">
        <v>130</v>
      </c>
      <c r="C14" s="186" t="s">
        <v>131</v>
      </c>
      <c r="D14" s="174" t="s">
        <v>132</v>
      </c>
      <c r="E14" s="175">
        <v>19.720300000000002</v>
      </c>
      <c r="F14" s="176"/>
      <c r="G14" s="177">
        <f>ROUND(E14*F14,2)</f>
        <v>0</v>
      </c>
      <c r="H14" s="158"/>
      <c r="I14" s="157">
        <f>ROUND(E14*H14,2)</f>
        <v>0</v>
      </c>
      <c r="J14" s="158"/>
      <c r="K14" s="157">
        <f>ROUND(E14*J14,2)</f>
        <v>0</v>
      </c>
      <c r="L14" s="157">
        <v>21</v>
      </c>
      <c r="M14" s="157">
        <f>G14*(1+L14/100)</f>
        <v>0</v>
      </c>
      <c r="N14" s="156">
        <v>0</v>
      </c>
      <c r="O14" s="156">
        <f>ROUND(E14*N14,2)</f>
        <v>0</v>
      </c>
      <c r="P14" s="156">
        <v>0</v>
      </c>
      <c r="Q14" s="156">
        <f>ROUND(E14*P14,2)</f>
        <v>0</v>
      </c>
      <c r="R14" s="157"/>
      <c r="S14" s="157" t="s">
        <v>117</v>
      </c>
      <c r="T14" s="157" t="s">
        <v>117</v>
      </c>
      <c r="U14" s="157">
        <v>4.6550000000000002</v>
      </c>
      <c r="V14" s="157">
        <f>ROUND(E14*U14,2)</f>
        <v>91.8</v>
      </c>
      <c r="W14" s="157"/>
      <c r="X14" s="157" t="s">
        <v>118</v>
      </c>
      <c r="Y14" s="157" t="s">
        <v>119</v>
      </c>
      <c r="Z14" s="147"/>
      <c r="AA14" s="147"/>
      <c r="AB14" s="147"/>
      <c r="AC14" s="147"/>
      <c r="AD14" s="147"/>
      <c r="AE14" s="147"/>
      <c r="AF14" s="147"/>
      <c r="AG14" s="147" t="s">
        <v>120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7" t="s">
        <v>133</v>
      </c>
      <c r="D15" s="159"/>
      <c r="E15" s="160">
        <v>4.5648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129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3" x14ac:dyDescent="0.2">
      <c r="A16" s="154"/>
      <c r="B16" s="155"/>
      <c r="C16" s="187" t="s">
        <v>134</v>
      </c>
      <c r="D16" s="159"/>
      <c r="E16" s="160">
        <v>10.7675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129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3" x14ac:dyDescent="0.2">
      <c r="A17" s="154"/>
      <c r="B17" s="155"/>
      <c r="C17" s="187" t="s">
        <v>135</v>
      </c>
      <c r="D17" s="159"/>
      <c r="E17" s="160">
        <v>4.3879999999999999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129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72">
        <v>6</v>
      </c>
      <c r="B18" s="173" t="s">
        <v>136</v>
      </c>
      <c r="C18" s="186" t="s">
        <v>137</v>
      </c>
      <c r="D18" s="174" t="s">
        <v>132</v>
      </c>
      <c r="E18" s="175">
        <v>39.440600000000003</v>
      </c>
      <c r="F18" s="176"/>
      <c r="G18" s="177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21</v>
      </c>
      <c r="M18" s="157">
        <f>G18*(1+L18/100)</f>
        <v>0</v>
      </c>
      <c r="N18" s="156">
        <v>0</v>
      </c>
      <c r="O18" s="156">
        <f>ROUND(E18*N18,2)</f>
        <v>0</v>
      </c>
      <c r="P18" s="156">
        <v>0</v>
      </c>
      <c r="Q18" s="156">
        <f>ROUND(E18*P18,2)</f>
        <v>0</v>
      </c>
      <c r="R18" s="157"/>
      <c r="S18" s="157" t="s">
        <v>117</v>
      </c>
      <c r="T18" s="157" t="s">
        <v>117</v>
      </c>
      <c r="U18" s="157">
        <v>0.66800000000000004</v>
      </c>
      <c r="V18" s="157">
        <f>ROUND(E18*U18,2)</f>
        <v>26.35</v>
      </c>
      <c r="W18" s="157"/>
      <c r="X18" s="157" t="s">
        <v>118</v>
      </c>
      <c r="Y18" s="157" t="s">
        <v>119</v>
      </c>
      <c r="Z18" s="147"/>
      <c r="AA18" s="147"/>
      <c r="AB18" s="147"/>
      <c r="AC18" s="147"/>
      <c r="AD18" s="147"/>
      <c r="AE18" s="147"/>
      <c r="AF18" s="147"/>
      <c r="AG18" s="147" t="s">
        <v>120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7" t="s">
        <v>138</v>
      </c>
      <c r="D19" s="159"/>
      <c r="E19" s="160">
        <v>19.720300000000002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129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7" t="s">
        <v>139</v>
      </c>
      <c r="D20" s="159"/>
      <c r="E20" s="160">
        <v>19.720300000000002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129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2">
        <v>7</v>
      </c>
      <c r="B21" s="173" t="s">
        <v>140</v>
      </c>
      <c r="C21" s="186" t="s">
        <v>141</v>
      </c>
      <c r="D21" s="174" t="s">
        <v>116</v>
      </c>
      <c r="E21" s="175">
        <v>17.600000000000001</v>
      </c>
      <c r="F21" s="176"/>
      <c r="G21" s="177">
        <f>ROUND(E21*F21,2)</f>
        <v>0</v>
      </c>
      <c r="H21" s="158"/>
      <c r="I21" s="157">
        <f>ROUND(E21*H21,2)</f>
        <v>0</v>
      </c>
      <c r="J21" s="158"/>
      <c r="K21" s="157">
        <f>ROUND(E21*J21,2)</f>
        <v>0</v>
      </c>
      <c r="L21" s="157">
        <v>21</v>
      </c>
      <c r="M21" s="157">
        <f>G21*(1+L21/100)</f>
        <v>0</v>
      </c>
      <c r="N21" s="156">
        <v>0</v>
      </c>
      <c r="O21" s="156">
        <f>ROUND(E21*N21,2)</f>
        <v>0</v>
      </c>
      <c r="P21" s="156">
        <v>0</v>
      </c>
      <c r="Q21" s="156">
        <f>ROUND(E21*P21,2)</f>
        <v>0</v>
      </c>
      <c r="R21" s="157"/>
      <c r="S21" s="157" t="s">
        <v>117</v>
      </c>
      <c r="T21" s="157" t="s">
        <v>117</v>
      </c>
      <c r="U21" s="157">
        <v>1.7999999999999999E-2</v>
      </c>
      <c r="V21" s="157">
        <f>ROUND(E21*U21,2)</f>
        <v>0.32</v>
      </c>
      <c r="W21" s="157"/>
      <c r="X21" s="157" t="s">
        <v>118</v>
      </c>
      <c r="Y21" s="157" t="s">
        <v>119</v>
      </c>
      <c r="Z21" s="147"/>
      <c r="AA21" s="147"/>
      <c r="AB21" s="147"/>
      <c r="AC21" s="147"/>
      <c r="AD21" s="147"/>
      <c r="AE21" s="147"/>
      <c r="AF21" s="147"/>
      <c r="AG21" s="147" t="s">
        <v>120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7" t="s">
        <v>142</v>
      </c>
      <c r="D22" s="159"/>
      <c r="E22" s="160">
        <v>17.600000000000001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129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2">
        <v>8</v>
      </c>
      <c r="B23" s="173" t="s">
        <v>143</v>
      </c>
      <c r="C23" s="186" t="s">
        <v>144</v>
      </c>
      <c r="D23" s="174" t="s">
        <v>132</v>
      </c>
      <c r="E23" s="175">
        <v>24.720300000000002</v>
      </c>
      <c r="F23" s="176"/>
      <c r="G23" s="177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117</v>
      </c>
      <c r="T23" s="157" t="s">
        <v>117</v>
      </c>
      <c r="U23" s="157">
        <v>1.1499999999999999</v>
      </c>
      <c r="V23" s="157">
        <f>ROUND(E23*U23,2)</f>
        <v>28.43</v>
      </c>
      <c r="W23" s="157"/>
      <c r="X23" s="157" t="s">
        <v>118</v>
      </c>
      <c r="Y23" s="157" t="s">
        <v>119</v>
      </c>
      <c r="Z23" s="147"/>
      <c r="AA23" s="147"/>
      <c r="AB23" s="147"/>
      <c r="AC23" s="147"/>
      <c r="AD23" s="147"/>
      <c r="AE23" s="147"/>
      <c r="AF23" s="147"/>
      <c r="AG23" s="147" t="s">
        <v>120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187" t="s">
        <v>145</v>
      </c>
      <c r="D24" s="159"/>
      <c r="E24" s="160">
        <v>19.720300000000002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129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7" t="s">
        <v>146</v>
      </c>
      <c r="D25" s="159"/>
      <c r="E25" s="160">
        <v>5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129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8">
        <v>9</v>
      </c>
      <c r="B26" s="179" t="s">
        <v>147</v>
      </c>
      <c r="C26" s="185" t="s">
        <v>148</v>
      </c>
      <c r="D26" s="180" t="s">
        <v>132</v>
      </c>
      <c r="E26" s="181">
        <v>5</v>
      </c>
      <c r="F26" s="182"/>
      <c r="G26" s="183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21</v>
      </c>
      <c r="M26" s="157">
        <f>G26*(1+L26/100)</f>
        <v>0</v>
      </c>
      <c r="N26" s="156">
        <v>2.2000000000000002</v>
      </c>
      <c r="O26" s="156">
        <f>ROUND(E26*N26,2)</f>
        <v>11</v>
      </c>
      <c r="P26" s="156">
        <v>0</v>
      </c>
      <c r="Q26" s="156">
        <f>ROUND(E26*P26,2)</f>
        <v>0</v>
      </c>
      <c r="R26" s="157" t="s">
        <v>149</v>
      </c>
      <c r="S26" s="157" t="s">
        <v>117</v>
      </c>
      <c r="T26" s="157" t="s">
        <v>117</v>
      </c>
      <c r="U26" s="157">
        <v>0</v>
      </c>
      <c r="V26" s="157">
        <f>ROUND(E26*U26,2)</f>
        <v>0</v>
      </c>
      <c r="W26" s="157"/>
      <c r="X26" s="157" t="s">
        <v>150</v>
      </c>
      <c r="Y26" s="157" t="s">
        <v>119</v>
      </c>
      <c r="Z26" s="147"/>
      <c r="AA26" s="147"/>
      <c r="AB26" s="147"/>
      <c r="AC26" s="147"/>
      <c r="AD26" s="147"/>
      <c r="AE26" s="147"/>
      <c r="AF26" s="147"/>
      <c r="AG26" s="147" t="s">
        <v>151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8">
        <v>10</v>
      </c>
      <c r="B27" s="179" t="s">
        <v>152</v>
      </c>
      <c r="C27" s="185" t="s">
        <v>153</v>
      </c>
      <c r="D27" s="180" t="s">
        <v>116</v>
      </c>
      <c r="E27" s="181">
        <v>40</v>
      </c>
      <c r="F27" s="182"/>
      <c r="G27" s="183">
        <f>ROUND(E27*F27,2)</f>
        <v>0</v>
      </c>
      <c r="H27" s="158"/>
      <c r="I27" s="157">
        <f>ROUND(E27*H27,2)</f>
        <v>0</v>
      </c>
      <c r="J27" s="158"/>
      <c r="K27" s="157">
        <f>ROUND(E27*J27,2)</f>
        <v>0</v>
      </c>
      <c r="L27" s="157">
        <v>21</v>
      </c>
      <c r="M27" s="157">
        <f>G27*(1+L27/100)</f>
        <v>0</v>
      </c>
      <c r="N27" s="156">
        <v>0</v>
      </c>
      <c r="O27" s="156">
        <f>ROUND(E27*N27,2)</f>
        <v>0</v>
      </c>
      <c r="P27" s="156">
        <v>0</v>
      </c>
      <c r="Q27" s="156">
        <f>ROUND(E27*P27,2)</f>
        <v>0</v>
      </c>
      <c r="R27" s="157"/>
      <c r="S27" s="157" t="s">
        <v>117</v>
      </c>
      <c r="T27" s="157" t="s">
        <v>117</v>
      </c>
      <c r="U27" s="157">
        <v>0.126</v>
      </c>
      <c r="V27" s="157">
        <f>ROUND(E27*U27,2)</f>
        <v>5.04</v>
      </c>
      <c r="W27" s="157"/>
      <c r="X27" s="157" t="s">
        <v>118</v>
      </c>
      <c r="Y27" s="157" t="s">
        <v>119</v>
      </c>
      <c r="Z27" s="147"/>
      <c r="AA27" s="147"/>
      <c r="AB27" s="147"/>
      <c r="AC27" s="147"/>
      <c r="AD27" s="147"/>
      <c r="AE27" s="147"/>
      <c r="AF27" s="147"/>
      <c r="AG27" s="147" t="s">
        <v>120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8">
        <v>11</v>
      </c>
      <c r="B28" s="179" t="s">
        <v>154</v>
      </c>
      <c r="C28" s="185" t="s">
        <v>155</v>
      </c>
      <c r="D28" s="180" t="s">
        <v>116</v>
      </c>
      <c r="E28" s="181">
        <v>40</v>
      </c>
      <c r="F28" s="182"/>
      <c r="G28" s="183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21</v>
      </c>
      <c r="M28" s="157">
        <f>G28*(1+L28/100)</f>
        <v>0</v>
      </c>
      <c r="N28" s="156">
        <v>0</v>
      </c>
      <c r="O28" s="156">
        <f>ROUND(E28*N28,2)</f>
        <v>0</v>
      </c>
      <c r="P28" s="156">
        <v>0</v>
      </c>
      <c r="Q28" s="156">
        <f>ROUND(E28*P28,2)</f>
        <v>0</v>
      </c>
      <c r="R28" s="157"/>
      <c r="S28" s="157" t="s">
        <v>117</v>
      </c>
      <c r="T28" s="157" t="s">
        <v>117</v>
      </c>
      <c r="U28" s="157">
        <v>0.17699999999999999</v>
      </c>
      <c r="V28" s="157">
        <f>ROUND(E28*U28,2)</f>
        <v>7.08</v>
      </c>
      <c r="W28" s="157"/>
      <c r="X28" s="157" t="s">
        <v>118</v>
      </c>
      <c r="Y28" s="157" t="s">
        <v>119</v>
      </c>
      <c r="Z28" s="147"/>
      <c r="AA28" s="147"/>
      <c r="AB28" s="147"/>
      <c r="AC28" s="147"/>
      <c r="AD28" s="147"/>
      <c r="AE28" s="147"/>
      <c r="AF28" s="147"/>
      <c r="AG28" s="147" t="s">
        <v>120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2">
        <v>12</v>
      </c>
      <c r="B29" s="173" t="s">
        <v>156</v>
      </c>
      <c r="C29" s="186" t="s">
        <v>157</v>
      </c>
      <c r="D29" s="174" t="s">
        <v>158</v>
      </c>
      <c r="E29" s="175">
        <v>10.8</v>
      </c>
      <c r="F29" s="176"/>
      <c r="G29" s="177">
        <f>ROUND(E29*F29,2)</f>
        <v>0</v>
      </c>
      <c r="H29" s="158"/>
      <c r="I29" s="157">
        <f>ROUND(E29*H29,2)</f>
        <v>0</v>
      </c>
      <c r="J29" s="158"/>
      <c r="K29" s="157">
        <f>ROUND(E29*J29,2)</f>
        <v>0</v>
      </c>
      <c r="L29" s="157">
        <v>21</v>
      </c>
      <c r="M29" s="157">
        <f>G29*(1+L29/100)</f>
        <v>0</v>
      </c>
      <c r="N29" s="156">
        <v>1</v>
      </c>
      <c r="O29" s="156">
        <f>ROUND(E29*N29,2)</f>
        <v>10.8</v>
      </c>
      <c r="P29" s="156">
        <v>0</v>
      </c>
      <c r="Q29" s="156">
        <f>ROUND(E29*P29,2)</f>
        <v>0</v>
      </c>
      <c r="R29" s="157" t="s">
        <v>149</v>
      </c>
      <c r="S29" s="157" t="s">
        <v>117</v>
      </c>
      <c r="T29" s="157" t="s">
        <v>117</v>
      </c>
      <c r="U29" s="157">
        <v>0</v>
      </c>
      <c r="V29" s="157">
        <f>ROUND(E29*U29,2)</f>
        <v>0</v>
      </c>
      <c r="W29" s="157"/>
      <c r="X29" s="157" t="s">
        <v>150</v>
      </c>
      <c r="Y29" s="157" t="s">
        <v>119</v>
      </c>
      <c r="Z29" s="147"/>
      <c r="AA29" s="147"/>
      <c r="AB29" s="147"/>
      <c r="AC29" s="147"/>
      <c r="AD29" s="147"/>
      <c r="AE29" s="147"/>
      <c r="AF29" s="147"/>
      <c r="AG29" s="147" t="s">
        <v>151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7" t="s">
        <v>159</v>
      </c>
      <c r="D30" s="159"/>
      <c r="E30" s="160">
        <v>10.8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129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8">
        <v>13</v>
      </c>
      <c r="B31" s="179" t="s">
        <v>160</v>
      </c>
      <c r="C31" s="185" t="s">
        <v>161</v>
      </c>
      <c r="D31" s="180" t="s">
        <v>116</v>
      </c>
      <c r="E31" s="181">
        <v>40</v>
      </c>
      <c r="F31" s="182"/>
      <c r="G31" s="183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0</v>
      </c>
      <c r="O31" s="156">
        <f>ROUND(E31*N31,2)</f>
        <v>0</v>
      </c>
      <c r="P31" s="156">
        <v>0</v>
      </c>
      <c r="Q31" s="156">
        <f>ROUND(E31*P31,2)</f>
        <v>0</v>
      </c>
      <c r="R31" s="157"/>
      <c r="S31" s="157" t="s">
        <v>117</v>
      </c>
      <c r="T31" s="157" t="s">
        <v>117</v>
      </c>
      <c r="U31" s="157">
        <v>0.06</v>
      </c>
      <c r="V31" s="157">
        <f>ROUND(E31*U31,2)</f>
        <v>2.4</v>
      </c>
      <c r="W31" s="157"/>
      <c r="X31" s="157" t="s">
        <v>118</v>
      </c>
      <c r="Y31" s="157" t="s">
        <v>119</v>
      </c>
      <c r="Z31" s="147"/>
      <c r="AA31" s="147"/>
      <c r="AB31" s="147"/>
      <c r="AC31" s="147"/>
      <c r="AD31" s="147"/>
      <c r="AE31" s="147"/>
      <c r="AF31" s="147"/>
      <c r="AG31" s="147" t="s">
        <v>120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8">
        <v>14</v>
      </c>
      <c r="B32" s="179" t="s">
        <v>162</v>
      </c>
      <c r="C32" s="185" t="s">
        <v>163</v>
      </c>
      <c r="D32" s="180" t="s">
        <v>164</v>
      </c>
      <c r="E32" s="181">
        <v>1</v>
      </c>
      <c r="F32" s="182"/>
      <c r="G32" s="183">
        <f>ROUND(E32*F32,2)</f>
        <v>0</v>
      </c>
      <c r="H32" s="158"/>
      <c r="I32" s="157">
        <f>ROUND(E32*H32,2)</f>
        <v>0</v>
      </c>
      <c r="J32" s="158"/>
      <c r="K32" s="157">
        <f>ROUND(E32*J32,2)</f>
        <v>0</v>
      </c>
      <c r="L32" s="157">
        <v>21</v>
      </c>
      <c r="M32" s="157">
        <f>G32*(1+L32/100)</f>
        <v>0</v>
      </c>
      <c r="N32" s="156">
        <v>1E-3</v>
      </c>
      <c r="O32" s="156">
        <f>ROUND(E32*N32,2)</f>
        <v>0</v>
      </c>
      <c r="P32" s="156">
        <v>0</v>
      </c>
      <c r="Q32" s="156">
        <f>ROUND(E32*P32,2)</f>
        <v>0</v>
      </c>
      <c r="R32" s="157" t="s">
        <v>149</v>
      </c>
      <c r="S32" s="157" t="s">
        <v>117</v>
      </c>
      <c r="T32" s="157" t="s">
        <v>117</v>
      </c>
      <c r="U32" s="157">
        <v>0</v>
      </c>
      <c r="V32" s="157">
        <f>ROUND(E32*U32,2)</f>
        <v>0</v>
      </c>
      <c r="W32" s="157"/>
      <c r="X32" s="157" t="s">
        <v>150</v>
      </c>
      <c r="Y32" s="157" t="s">
        <v>119</v>
      </c>
      <c r="Z32" s="147"/>
      <c r="AA32" s="147"/>
      <c r="AB32" s="147"/>
      <c r="AC32" s="147"/>
      <c r="AD32" s="147"/>
      <c r="AE32" s="147"/>
      <c r="AF32" s="147"/>
      <c r="AG32" s="147" t="s">
        <v>151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x14ac:dyDescent="0.2">
      <c r="A33" s="165" t="s">
        <v>112</v>
      </c>
      <c r="B33" s="166" t="s">
        <v>57</v>
      </c>
      <c r="C33" s="184" t="s">
        <v>58</v>
      </c>
      <c r="D33" s="167"/>
      <c r="E33" s="168"/>
      <c r="F33" s="169"/>
      <c r="G33" s="170">
        <f>SUMIF(AG34:AG42,"&lt;&gt;NOR",G34:G42)</f>
        <v>0</v>
      </c>
      <c r="H33" s="164"/>
      <c r="I33" s="164">
        <f>SUM(I34:I42)</f>
        <v>0</v>
      </c>
      <c r="J33" s="164"/>
      <c r="K33" s="164">
        <f>SUM(K34:K42)</f>
        <v>0</v>
      </c>
      <c r="L33" s="164"/>
      <c r="M33" s="164">
        <f>SUM(M34:M42)</f>
        <v>0</v>
      </c>
      <c r="N33" s="163"/>
      <c r="O33" s="163">
        <f>SUM(O34:O42)</f>
        <v>32.49</v>
      </c>
      <c r="P33" s="163"/>
      <c r="Q33" s="163">
        <f>SUM(Q34:Q42)</f>
        <v>0</v>
      </c>
      <c r="R33" s="164"/>
      <c r="S33" s="164"/>
      <c r="T33" s="164"/>
      <c r="U33" s="164"/>
      <c r="V33" s="164">
        <f>SUM(V34:V42)</f>
        <v>55.11</v>
      </c>
      <c r="W33" s="164"/>
      <c r="X33" s="164"/>
      <c r="Y33" s="164"/>
      <c r="AG33" t="s">
        <v>113</v>
      </c>
    </row>
    <row r="34" spans="1:60" outlineLevel="1" x14ac:dyDescent="0.2">
      <c r="A34" s="172">
        <v>15</v>
      </c>
      <c r="B34" s="173" t="s">
        <v>165</v>
      </c>
      <c r="C34" s="186" t="s">
        <v>166</v>
      </c>
      <c r="D34" s="174" t="s">
        <v>132</v>
      </c>
      <c r="E34" s="175">
        <v>0.88</v>
      </c>
      <c r="F34" s="176"/>
      <c r="G34" s="177">
        <f>ROUND(E34*F34,2)</f>
        <v>0</v>
      </c>
      <c r="H34" s="158"/>
      <c r="I34" s="157">
        <f>ROUND(E34*H34,2)</f>
        <v>0</v>
      </c>
      <c r="J34" s="158"/>
      <c r="K34" s="157">
        <f>ROUND(E34*J34,2)</f>
        <v>0</v>
      </c>
      <c r="L34" s="157">
        <v>21</v>
      </c>
      <c r="M34" s="157">
        <f>G34*(1+L34/100)</f>
        <v>0</v>
      </c>
      <c r="N34" s="156">
        <v>2.5251399999999999</v>
      </c>
      <c r="O34" s="156">
        <f>ROUND(E34*N34,2)</f>
        <v>2.2200000000000002</v>
      </c>
      <c r="P34" s="156">
        <v>0</v>
      </c>
      <c r="Q34" s="156">
        <f>ROUND(E34*P34,2)</f>
        <v>0</v>
      </c>
      <c r="R34" s="157"/>
      <c r="S34" s="157" t="s">
        <v>117</v>
      </c>
      <c r="T34" s="157" t="s">
        <v>117</v>
      </c>
      <c r="U34" s="157">
        <v>1.17</v>
      </c>
      <c r="V34" s="157">
        <f>ROUND(E34*U34,2)</f>
        <v>1.03</v>
      </c>
      <c r="W34" s="157"/>
      <c r="X34" s="157" t="s">
        <v>118</v>
      </c>
      <c r="Y34" s="157" t="s">
        <v>119</v>
      </c>
      <c r="Z34" s="147"/>
      <c r="AA34" s="147"/>
      <c r="AB34" s="147"/>
      <c r="AC34" s="147"/>
      <c r="AD34" s="147"/>
      <c r="AE34" s="147"/>
      <c r="AF34" s="147"/>
      <c r="AG34" s="147" t="s">
        <v>120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2" x14ac:dyDescent="0.2">
      <c r="A35" s="154"/>
      <c r="B35" s="155"/>
      <c r="C35" s="187" t="s">
        <v>167</v>
      </c>
      <c r="D35" s="159"/>
      <c r="E35" s="160">
        <v>0.88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129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2">
        <v>16</v>
      </c>
      <c r="B36" s="173" t="s">
        <v>168</v>
      </c>
      <c r="C36" s="186" t="s">
        <v>169</v>
      </c>
      <c r="D36" s="174" t="s">
        <v>132</v>
      </c>
      <c r="E36" s="175">
        <v>11.44</v>
      </c>
      <c r="F36" s="176"/>
      <c r="G36" s="177">
        <f>ROUND(E36*F36,2)</f>
        <v>0</v>
      </c>
      <c r="H36" s="158"/>
      <c r="I36" s="157">
        <f>ROUND(E36*H36,2)</f>
        <v>0</v>
      </c>
      <c r="J36" s="158"/>
      <c r="K36" s="157">
        <f>ROUND(E36*J36,2)</f>
        <v>0</v>
      </c>
      <c r="L36" s="157">
        <v>21</v>
      </c>
      <c r="M36" s="157">
        <f>G36*(1+L36/100)</f>
        <v>0</v>
      </c>
      <c r="N36" s="156">
        <v>2.5249999999999999</v>
      </c>
      <c r="O36" s="156">
        <f>ROUND(E36*N36,2)</f>
        <v>28.89</v>
      </c>
      <c r="P36" s="156">
        <v>0</v>
      </c>
      <c r="Q36" s="156">
        <f>ROUND(E36*P36,2)</f>
        <v>0</v>
      </c>
      <c r="R36" s="157"/>
      <c r="S36" s="157" t="s">
        <v>117</v>
      </c>
      <c r="T36" s="157" t="s">
        <v>117</v>
      </c>
      <c r="U36" s="157">
        <v>0.47699999999999998</v>
      </c>
      <c r="V36" s="157">
        <f>ROUND(E36*U36,2)</f>
        <v>5.46</v>
      </c>
      <c r="W36" s="157"/>
      <c r="X36" s="157" t="s">
        <v>118</v>
      </c>
      <c r="Y36" s="157" t="s">
        <v>119</v>
      </c>
      <c r="Z36" s="147"/>
      <c r="AA36" s="147"/>
      <c r="AB36" s="147"/>
      <c r="AC36" s="147"/>
      <c r="AD36" s="147"/>
      <c r="AE36" s="147"/>
      <c r="AF36" s="147"/>
      <c r="AG36" s="147" t="s">
        <v>120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7" t="s">
        <v>170</v>
      </c>
      <c r="D37" s="159"/>
      <c r="E37" s="160">
        <v>11.44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129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2">
        <v>17</v>
      </c>
      <c r="B38" s="173" t="s">
        <v>171</v>
      </c>
      <c r="C38" s="186" t="s">
        <v>172</v>
      </c>
      <c r="D38" s="174" t="s">
        <v>116</v>
      </c>
      <c r="E38" s="175">
        <v>35.200000000000003</v>
      </c>
      <c r="F38" s="176"/>
      <c r="G38" s="177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21</v>
      </c>
      <c r="M38" s="157">
        <f>G38*(1+L38/100)</f>
        <v>0</v>
      </c>
      <c r="N38" s="156">
        <v>3.9149999999999997E-2</v>
      </c>
      <c r="O38" s="156">
        <f>ROUND(E38*N38,2)</f>
        <v>1.38</v>
      </c>
      <c r="P38" s="156">
        <v>0</v>
      </c>
      <c r="Q38" s="156">
        <f>ROUND(E38*P38,2)</f>
        <v>0</v>
      </c>
      <c r="R38" s="157"/>
      <c r="S38" s="157" t="s">
        <v>117</v>
      </c>
      <c r="T38" s="157" t="s">
        <v>117</v>
      </c>
      <c r="U38" s="157">
        <v>1.05</v>
      </c>
      <c r="V38" s="157">
        <f>ROUND(E38*U38,2)</f>
        <v>36.96</v>
      </c>
      <c r="W38" s="157"/>
      <c r="X38" s="157" t="s">
        <v>118</v>
      </c>
      <c r="Y38" s="157" t="s">
        <v>119</v>
      </c>
      <c r="Z38" s="147"/>
      <c r="AA38" s="147"/>
      <c r="AB38" s="147"/>
      <c r="AC38" s="147"/>
      <c r="AD38" s="147"/>
      <c r="AE38" s="147"/>
      <c r="AF38" s="147"/>
      <c r="AG38" s="147" t="s">
        <v>120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187" t="s">
        <v>173</v>
      </c>
      <c r="D39" s="159"/>
      <c r="E39" s="160">
        <v>35.200000000000003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129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8">
        <v>18</v>
      </c>
      <c r="B40" s="179" t="s">
        <v>174</v>
      </c>
      <c r="C40" s="185" t="s">
        <v>175</v>
      </c>
      <c r="D40" s="180" t="s">
        <v>116</v>
      </c>
      <c r="E40" s="181">
        <v>35.200000000000003</v>
      </c>
      <c r="F40" s="182"/>
      <c r="G40" s="183">
        <f>ROUND(E40*F40,2)</f>
        <v>0</v>
      </c>
      <c r="H40" s="158"/>
      <c r="I40" s="157">
        <f>ROUND(E40*H40,2)</f>
        <v>0</v>
      </c>
      <c r="J40" s="158"/>
      <c r="K40" s="157">
        <f>ROUND(E40*J40,2)</f>
        <v>0</v>
      </c>
      <c r="L40" s="157">
        <v>21</v>
      </c>
      <c r="M40" s="157">
        <f>G40*(1+L40/100)</f>
        <v>0</v>
      </c>
      <c r="N40" s="156">
        <v>0</v>
      </c>
      <c r="O40" s="156">
        <f>ROUND(E40*N40,2)</f>
        <v>0</v>
      </c>
      <c r="P40" s="156">
        <v>0</v>
      </c>
      <c r="Q40" s="156">
        <f>ROUND(E40*P40,2)</f>
        <v>0</v>
      </c>
      <c r="R40" s="157"/>
      <c r="S40" s="157" t="s">
        <v>117</v>
      </c>
      <c r="T40" s="157" t="s">
        <v>117</v>
      </c>
      <c r="U40" s="157">
        <v>0.32</v>
      </c>
      <c r="V40" s="157">
        <f>ROUND(E40*U40,2)</f>
        <v>11.26</v>
      </c>
      <c r="W40" s="157"/>
      <c r="X40" s="157" t="s">
        <v>118</v>
      </c>
      <c r="Y40" s="157" t="s">
        <v>119</v>
      </c>
      <c r="Z40" s="147"/>
      <c r="AA40" s="147"/>
      <c r="AB40" s="147"/>
      <c r="AC40" s="147"/>
      <c r="AD40" s="147"/>
      <c r="AE40" s="147"/>
      <c r="AF40" s="147"/>
      <c r="AG40" s="147" t="s">
        <v>120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2.5" outlineLevel="1" x14ac:dyDescent="0.2">
      <c r="A41" s="172">
        <v>19</v>
      </c>
      <c r="B41" s="173" t="s">
        <v>176</v>
      </c>
      <c r="C41" s="186" t="s">
        <v>177</v>
      </c>
      <c r="D41" s="174" t="s">
        <v>178</v>
      </c>
      <c r="E41" s="175">
        <v>1</v>
      </c>
      <c r="F41" s="176"/>
      <c r="G41" s="177">
        <f>ROUND(E41*F41,2)</f>
        <v>0</v>
      </c>
      <c r="H41" s="158"/>
      <c r="I41" s="157">
        <f>ROUND(E41*H41,2)</f>
        <v>0</v>
      </c>
      <c r="J41" s="158"/>
      <c r="K41" s="157">
        <f>ROUND(E41*J41,2)</f>
        <v>0</v>
      </c>
      <c r="L41" s="157">
        <v>21</v>
      </c>
      <c r="M41" s="157">
        <f>G41*(1+L41/100)</f>
        <v>0</v>
      </c>
      <c r="N41" s="156">
        <v>8.8000000000000003E-4</v>
      </c>
      <c r="O41" s="156">
        <f>ROUND(E41*N41,2)</f>
        <v>0</v>
      </c>
      <c r="P41" s="156">
        <v>0</v>
      </c>
      <c r="Q41" s="156">
        <f>ROUND(E41*P41,2)</f>
        <v>0</v>
      </c>
      <c r="R41" s="157"/>
      <c r="S41" s="157" t="s">
        <v>117</v>
      </c>
      <c r="T41" s="157" t="s">
        <v>117</v>
      </c>
      <c r="U41" s="157">
        <v>0.4</v>
      </c>
      <c r="V41" s="157">
        <f>ROUND(E41*U41,2)</f>
        <v>0.4</v>
      </c>
      <c r="W41" s="157"/>
      <c r="X41" s="157" t="s">
        <v>118</v>
      </c>
      <c r="Y41" s="157" t="s">
        <v>119</v>
      </c>
      <c r="Z41" s="147"/>
      <c r="AA41" s="147"/>
      <c r="AB41" s="147"/>
      <c r="AC41" s="147"/>
      <c r="AD41" s="147"/>
      <c r="AE41" s="147"/>
      <c r="AF41" s="147"/>
      <c r="AG41" s="147" t="s">
        <v>120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87" t="s">
        <v>179</v>
      </c>
      <c r="D42" s="159"/>
      <c r="E42" s="160">
        <v>1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129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">
      <c r="A43" s="165" t="s">
        <v>112</v>
      </c>
      <c r="B43" s="166" t="s">
        <v>59</v>
      </c>
      <c r="C43" s="184" t="s">
        <v>60</v>
      </c>
      <c r="D43" s="167"/>
      <c r="E43" s="168"/>
      <c r="F43" s="169"/>
      <c r="G43" s="170">
        <f>SUMIF(AG44:AG52,"&lt;&gt;NOR",G44:G52)</f>
        <v>0</v>
      </c>
      <c r="H43" s="164"/>
      <c r="I43" s="164">
        <f>SUM(I44:I52)</f>
        <v>0</v>
      </c>
      <c r="J43" s="164"/>
      <c r="K43" s="164">
        <f>SUM(K44:K52)</f>
        <v>0</v>
      </c>
      <c r="L43" s="164"/>
      <c r="M43" s="164">
        <f>SUM(M44:M52)</f>
        <v>0</v>
      </c>
      <c r="N43" s="163"/>
      <c r="O43" s="163">
        <f>SUM(O44:O52)</f>
        <v>21.08</v>
      </c>
      <c r="P43" s="163"/>
      <c r="Q43" s="163">
        <f>SUM(Q44:Q52)</f>
        <v>0</v>
      </c>
      <c r="R43" s="164"/>
      <c r="S43" s="164"/>
      <c r="T43" s="164"/>
      <c r="U43" s="164"/>
      <c r="V43" s="164">
        <f>SUM(V44:V52)</f>
        <v>51.18</v>
      </c>
      <c r="W43" s="164"/>
      <c r="X43" s="164"/>
      <c r="Y43" s="164"/>
      <c r="AG43" t="s">
        <v>113</v>
      </c>
    </row>
    <row r="44" spans="1:60" ht="22.5" outlineLevel="1" x14ac:dyDescent="0.2">
      <c r="A44" s="172">
        <v>20</v>
      </c>
      <c r="B44" s="173" t="s">
        <v>180</v>
      </c>
      <c r="C44" s="186" t="s">
        <v>181</v>
      </c>
      <c r="D44" s="174" t="s">
        <v>116</v>
      </c>
      <c r="E44" s="175">
        <v>34.75</v>
      </c>
      <c r="F44" s="176"/>
      <c r="G44" s="177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0.59209999999999996</v>
      </c>
      <c r="O44" s="156">
        <f>ROUND(E44*N44,2)</f>
        <v>20.58</v>
      </c>
      <c r="P44" s="156">
        <v>0</v>
      </c>
      <c r="Q44" s="156">
        <f>ROUND(E44*P44,2)</f>
        <v>0</v>
      </c>
      <c r="R44" s="157"/>
      <c r="S44" s="157" t="s">
        <v>117</v>
      </c>
      <c r="T44" s="157" t="s">
        <v>117</v>
      </c>
      <c r="U44" s="157">
        <v>0.83399999999999996</v>
      </c>
      <c r="V44" s="157">
        <f>ROUND(E44*U44,2)</f>
        <v>28.98</v>
      </c>
      <c r="W44" s="157"/>
      <c r="X44" s="157" t="s">
        <v>118</v>
      </c>
      <c r="Y44" s="157" t="s">
        <v>119</v>
      </c>
      <c r="Z44" s="147"/>
      <c r="AA44" s="147"/>
      <c r="AB44" s="147"/>
      <c r="AC44" s="147"/>
      <c r="AD44" s="147"/>
      <c r="AE44" s="147"/>
      <c r="AF44" s="147"/>
      <c r="AG44" s="147" t="s">
        <v>120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ht="22.5" outlineLevel="2" x14ac:dyDescent="0.2">
      <c r="A45" s="154"/>
      <c r="B45" s="155"/>
      <c r="C45" s="187" t="s">
        <v>182</v>
      </c>
      <c r="D45" s="159"/>
      <c r="E45" s="160">
        <v>34.75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129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72">
        <v>21</v>
      </c>
      <c r="B46" s="173" t="s">
        <v>183</v>
      </c>
      <c r="C46" s="186" t="s">
        <v>184</v>
      </c>
      <c r="D46" s="174" t="s">
        <v>158</v>
      </c>
      <c r="E46" s="175">
        <v>0.47799999999999998</v>
      </c>
      <c r="F46" s="176"/>
      <c r="G46" s="177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6">
        <v>1.0210999999999999</v>
      </c>
      <c r="O46" s="156">
        <f>ROUND(E46*N46,2)</f>
        <v>0.49</v>
      </c>
      <c r="P46" s="156">
        <v>0</v>
      </c>
      <c r="Q46" s="156">
        <f>ROUND(E46*P46,2)</f>
        <v>0</v>
      </c>
      <c r="R46" s="157"/>
      <c r="S46" s="157" t="s">
        <v>117</v>
      </c>
      <c r="T46" s="157" t="s">
        <v>117</v>
      </c>
      <c r="U46" s="157">
        <v>25.271000000000001</v>
      </c>
      <c r="V46" s="157">
        <f>ROUND(E46*U46,2)</f>
        <v>12.08</v>
      </c>
      <c r="W46" s="157"/>
      <c r="X46" s="157" t="s">
        <v>118</v>
      </c>
      <c r="Y46" s="157" t="s">
        <v>119</v>
      </c>
      <c r="Z46" s="147"/>
      <c r="AA46" s="147"/>
      <c r="AB46" s="147"/>
      <c r="AC46" s="147"/>
      <c r="AD46" s="147"/>
      <c r="AE46" s="147"/>
      <c r="AF46" s="147"/>
      <c r="AG46" s="147" t="s">
        <v>120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7" t="s">
        <v>185</v>
      </c>
      <c r="D47" s="159"/>
      <c r="E47" s="160">
        <v>0.27800000000000002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129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7" t="s">
        <v>186</v>
      </c>
      <c r="D48" s="159"/>
      <c r="E48" s="160">
        <v>0.2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129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2.5" outlineLevel="1" x14ac:dyDescent="0.2">
      <c r="A49" s="172">
        <v>22</v>
      </c>
      <c r="B49" s="173" t="s">
        <v>187</v>
      </c>
      <c r="C49" s="186" t="s">
        <v>188</v>
      </c>
      <c r="D49" s="174" t="s">
        <v>125</v>
      </c>
      <c r="E49" s="175">
        <v>9.1999999999999993</v>
      </c>
      <c r="F49" s="176"/>
      <c r="G49" s="177">
        <f>ROUND(E49*F49,2)</f>
        <v>0</v>
      </c>
      <c r="H49" s="158"/>
      <c r="I49" s="157">
        <f>ROUND(E49*H49,2)</f>
        <v>0</v>
      </c>
      <c r="J49" s="158"/>
      <c r="K49" s="157">
        <f>ROUND(E49*J49,2)</f>
        <v>0</v>
      </c>
      <c r="L49" s="157">
        <v>21</v>
      </c>
      <c r="M49" s="157">
        <f>G49*(1+L49/100)</f>
        <v>0</v>
      </c>
      <c r="N49" s="156">
        <v>6.0000000000000002E-5</v>
      </c>
      <c r="O49" s="156">
        <f>ROUND(E49*N49,2)</f>
        <v>0</v>
      </c>
      <c r="P49" s="156">
        <v>0</v>
      </c>
      <c r="Q49" s="156">
        <f>ROUND(E49*P49,2)</f>
        <v>0</v>
      </c>
      <c r="R49" s="157"/>
      <c r="S49" s="157" t="s">
        <v>117</v>
      </c>
      <c r="T49" s="157" t="s">
        <v>117</v>
      </c>
      <c r="U49" s="157">
        <v>1.1000000000000001</v>
      </c>
      <c r="V49" s="157">
        <f>ROUND(E49*U49,2)</f>
        <v>10.119999999999999</v>
      </c>
      <c r="W49" s="157"/>
      <c r="X49" s="157" t="s">
        <v>118</v>
      </c>
      <c r="Y49" s="157" t="s">
        <v>119</v>
      </c>
      <c r="Z49" s="147"/>
      <c r="AA49" s="147"/>
      <c r="AB49" s="147"/>
      <c r="AC49" s="147"/>
      <c r="AD49" s="147"/>
      <c r="AE49" s="147"/>
      <c r="AF49" s="147"/>
      <c r="AG49" s="147" t="s">
        <v>120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7" t="s">
        <v>189</v>
      </c>
      <c r="D50" s="159"/>
      <c r="E50" s="160">
        <v>9.1999999999999993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129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12.75" customHeight="1" outlineLevel="1" x14ac:dyDescent="0.2">
      <c r="A51" s="172">
        <v>23</v>
      </c>
      <c r="B51" s="173" t="s">
        <v>190</v>
      </c>
      <c r="C51" s="186" t="s">
        <v>191</v>
      </c>
      <c r="D51" s="174" t="s">
        <v>158</v>
      </c>
      <c r="E51" s="175">
        <v>1.027E-2</v>
      </c>
      <c r="F51" s="176"/>
      <c r="G51" s="177">
        <f>ROUND(E51*F51,2)</f>
        <v>0</v>
      </c>
      <c r="H51" s="158"/>
      <c r="I51" s="157">
        <f>ROUND(E51*H51,2)</f>
        <v>0</v>
      </c>
      <c r="J51" s="158"/>
      <c r="K51" s="157">
        <f>ROUND(E51*J51,2)</f>
        <v>0</v>
      </c>
      <c r="L51" s="157">
        <v>21</v>
      </c>
      <c r="M51" s="157">
        <f>G51*(1+L51/100)</f>
        <v>0</v>
      </c>
      <c r="N51" s="156">
        <v>1</v>
      </c>
      <c r="O51" s="156">
        <f>ROUND(E51*N51,2)</f>
        <v>0.01</v>
      </c>
      <c r="P51" s="156">
        <v>0</v>
      </c>
      <c r="Q51" s="156">
        <f>ROUND(E51*P51,2)</f>
        <v>0</v>
      </c>
      <c r="R51" s="157" t="s">
        <v>149</v>
      </c>
      <c r="S51" s="157" t="s">
        <v>117</v>
      </c>
      <c r="T51" s="157" t="s">
        <v>117</v>
      </c>
      <c r="U51" s="157">
        <v>0</v>
      </c>
      <c r="V51" s="157">
        <f>ROUND(E51*U51,2)</f>
        <v>0</v>
      </c>
      <c r="W51" s="157"/>
      <c r="X51" s="157" t="s">
        <v>150</v>
      </c>
      <c r="Y51" s="157" t="s">
        <v>119</v>
      </c>
      <c r="Z51" s="147"/>
      <c r="AA51" s="147"/>
      <c r="AB51" s="147"/>
      <c r="AC51" s="147"/>
      <c r="AD51" s="147"/>
      <c r="AE51" s="147"/>
      <c r="AF51" s="147"/>
      <c r="AG51" s="147" t="s">
        <v>151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87" t="s">
        <v>192</v>
      </c>
      <c r="D52" s="159"/>
      <c r="E52" s="160">
        <v>1.027E-2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129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">
      <c r="A53" s="165" t="s">
        <v>112</v>
      </c>
      <c r="B53" s="166" t="s">
        <v>61</v>
      </c>
      <c r="C53" s="184" t="s">
        <v>62</v>
      </c>
      <c r="D53" s="167"/>
      <c r="E53" s="168"/>
      <c r="F53" s="169"/>
      <c r="G53" s="170">
        <f>SUMIF(AG54:AG68,"&lt;&gt;NOR",G54:G68)</f>
        <v>0</v>
      </c>
      <c r="H53" s="164"/>
      <c r="I53" s="164">
        <f>SUM(I54:I68)</f>
        <v>0</v>
      </c>
      <c r="J53" s="164"/>
      <c r="K53" s="164">
        <f>SUM(K54:K68)</f>
        <v>0</v>
      </c>
      <c r="L53" s="164"/>
      <c r="M53" s="164">
        <f>SUM(M54:M68)</f>
        <v>0</v>
      </c>
      <c r="N53" s="163"/>
      <c r="O53" s="163">
        <f>SUM(O54:O68)</f>
        <v>18.579999999999998</v>
      </c>
      <c r="P53" s="163"/>
      <c r="Q53" s="163">
        <f>SUM(Q54:Q68)</f>
        <v>0</v>
      </c>
      <c r="R53" s="164"/>
      <c r="S53" s="164"/>
      <c r="T53" s="164"/>
      <c r="U53" s="164"/>
      <c r="V53" s="164">
        <f>SUM(V54:V68)</f>
        <v>14.11</v>
      </c>
      <c r="W53" s="164"/>
      <c r="X53" s="164"/>
      <c r="Y53" s="164"/>
      <c r="AG53" t="s">
        <v>113</v>
      </c>
    </row>
    <row r="54" spans="1:60" ht="22.5" outlineLevel="1" x14ac:dyDescent="0.2">
      <c r="A54" s="172">
        <v>24</v>
      </c>
      <c r="B54" s="173" t="s">
        <v>193</v>
      </c>
      <c r="C54" s="186" t="s">
        <v>194</v>
      </c>
      <c r="D54" s="174" t="s">
        <v>116</v>
      </c>
      <c r="E54" s="175">
        <v>8.8000000000000007</v>
      </c>
      <c r="F54" s="176"/>
      <c r="G54" s="177">
        <f>ROUND(E54*F54,2)</f>
        <v>0</v>
      </c>
      <c r="H54" s="158"/>
      <c r="I54" s="157">
        <f>ROUND(E54*H54,2)</f>
        <v>0</v>
      </c>
      <c r="J54" s="158"/>
      <c r="K54" s="157">
        <f>ROUND(E54*J54,2)</f>
        <v>0</v>
      </c>
      <c r="L54" s="157">
        <v>21</v>
      </c>
      <c r="M54" s="157">
        <f>G54*(1+L54/100)</f>
        <v>0</v>
      </c>
      <c r="N54" s="156">
        <v>0.34499999999999997</v>
      </c>
      <c r="O54" s="156">
        <f>ROUND(E54*N54,2)</f>
        <v>3.04</v>
      </c>
      <c r="P54" s="156">
        <v>0</v>
      </c>
      <c r="Q54" s="156">
        <f>ROUND(E54*P54,2)</f>
        <v>0</v>
      </c>
      <c r="R54" s="157"/>
      <c r="S54" s="157" t="s">
        <v>117</v>
      </c>
      <c r="T54" s="157" t="s">
        <v>117</v>
      </c>
      <c r="U54" s="157">
        <v>2.5999999999999999E-2</v>
      </c>
      <c r="V54" s="157">
        <f>ROUND(E54*U54,2)</f>
        <v>0.23</v>
      </c>
      <c r="W54" s="157"/>
      <c r="X54" s="157" t="s">
        <v>118</v>
      </c>
      <c r="Y54" s="157" t="s">
        <v>119</v>
      </c>
      <c r="Z54" s="147"/>
      <c r="AA54" s="147"/>
      <c r="AB54" s="147"/>
      <c r="AC54" s="147"/>
      <c r="AD54" s="147"/>
      <c r="AE54" s="147"/>
      <c r="AF54" s="147"/>
      <c r="AG54" s="147" t="s">
        <v>120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7" t="s">
        <v>195</v>
      </c>
      <c r="D55" s="159"/>
      <c r="E55" s="160">
        <v>8.8000000000000007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129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2">
        <v>25</v>
      </c>
      <c r="B56" s="173" t="s">
        <v>196</v>
      </c>
      <c r="C56" s="186" t="s">
        <v>197</v>
      </c>
      <c r="D56" s="174" t="s">
        <v>116</v>
      </c>
      <c r="E56" s="175">
        <v>8.8000000000000007</v>
      </c>
      <c r="F56" s="176"/>
      <c r="G56" s="177">
        <f>ROUND(E56*F56,2)</f>
        <v>0</v>
      </c>
      <c r="H56" s="158"/>
      <c r="I56" s="157">
        <f>ROUND(E56*H56,2)</f>
        <v>0</v>
      </c>
      <c r="J56" s="158"/>
      <c r="K56" s="157">
        <f>ROUND(E56*J56,2)</f>
        <v>0</v>
      </c>
      <c r="L56" s="157">
        <v>21</v>
      </c>
      <c r="M56" s="157">
        <f>G56*(1+L56/100)</f>
        <v>0</v>
      </c>
      <c r="N56" s="156">
        <v>0.20746000000000001</v>
      </c>
      <c r="O56" s="156">
        <f>ROUND(E56*N56,2)</f>
        <v>1.83</v>
      </c>
      <c r="P56" s="156">
        <v>0</v>
      </c>
      <c r="Q56" s="156">
        <f>ROUND(E56*P56,2)</f>
        <v>0</v>
      </c>
      <c r="R56" s="157"/>
      <c r="S56" s="157" t="s">
        <v>117</v>
      </c>
      <c r="T56" s="157" t="s">
        <v>117</v>
      </c>
      <c r="U56" s="157">
        <v>0.1</v>
      </c>
      <c r="V56" s="157">
        <f>ROUND(E56*U56,2)</f>
        <v>0.88</v>
      </c>
      <c r="W56" s="157"/>
      <c r="X56" s="157" t="s">
        <v>118</v>
      </c>
      <c r="Y56" s="157" t="s">
        <v>119</v>
      </c>
      <c r="Z56" s="147"/>
      <c r="AA56" s="147"/>
      <c r="AB56" s="147"/>
      <c r="AC56" s="147"/>
      <c r="AD56" s="147"/>
      <c r="AE56" s="147"/>
      <c r="AF56" s="147"/>
      <c r="AG56" s="147" t="s">
        <v>120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87" t="s">
        <v>198</v>
      </c>
      <c r="D57" s="159"/>
      <c r="E57" s="160">
        <v>8.8000000000000007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129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72">
        <v>26</v>
      </c>
      <c r="B58" s="173" t="s">
        <v>199</v>
      </c>
      <c r="C58" s="186" t="s">
        <v>200</v>
      </c>
      <c r="D58" s="174" t="s">
        <v>116</v>
      </c>
      <c r="E58" s="175">
        <v>11</v>
      </c>
      <c r="F58" s="176"/>
      <c r="G58" s="177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21</v>
      </c>
      <c r="M58" s="157">
        <f>G58*(1+L58/100)</f>
        <v>0</v>
      </c>
      <c r="N58" s="156">
        <v>0.15559000000000001</v>
      </c>
      <c r="O58" s="156">
        <f>ROUND(E58*N58,2)</f>
        <v>1.71</v>
      </c>
      <c r="P58" s="156">
        <v>0</v>
      </c>
      <c r="Q58" s="156">
        <f>ROUND(E58*P58,2)</f>
        <v>0</v>
      </c>
      <c r="R58" s="157"/>
      <c r="S58" s="157" t="s">
        <v>117</v>
      </c>
      <c r="T58" s="157" t="s">
        <v>117</v>
      </c>
      <c r="U58" s="157">
        <v>8.2000000000000003E-2</v>
      </c>
      <c r="V58" s="157">
        <f>ROUND(E58*U58,2)</f>
        <v>0.9</v>
      </c>
      <c r="W58" s="157"/>
      <c r="X58" s="157" t="s">
        <v>118</v>
      </c>
      <c r="Y58" s="157" t="s">
        <v>119</v>
      </c>
      <c r="Z58" s="147"/>
      <c r="AA58" s="147"/>
      <c r="AB58" s="147"/>
      <c r="AC58" s="147"/>
      <c r="AD58" s="147"/>
      <c r="AE58" s="147"/>
      <c r="AF58" s="147"/>
      <c r="AG58" s="147" t="s">
        <v>120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87" t="s">
        <v>201</v>
      </c>
      <c r="D59" s="159"/>
      <c r="E59" s="160">
        <v>11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129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1" x14ac:dyDescent="0.2">
      <c r="A60" s="172">
        <v>27</v>
      </c>
      <c r="B60" s="173" t="s">
        <v>193</v>
      </c>
      <c r="C60" s="186" t="s">
        <v>202</v>
      </c>
      <c r="D60" s="174" t="s">
        <v>116</v>
      </c>
      <c r="E60" s="175">
        <v>25.3</v>
      </c>
      <c r="F60" s="176"/>
      <c r="G60" s="177">
        <f>ROUND(E60*F60,2)</f>
        <v>0</v>
      </c>
      <c r="H60" s="158"/>
      <c r="I60" s="157">
        <f>ROUND(E60*H60,2)</f>
        <v>0</v>
      </c>
      <c r="J60" s="158"/>
      <c r="K60" s="157">
        <f>ROUND(E60*J60,2)</f>
        <v>0</v>
      </c>
      <c r="L60" s="157">
        <v>21</v>
      </c>
      <c r="M60" s="157">
        <f>G60*(1+L60/100)</f>
        <v>0</v>
      </c>
      <c r="N60" s="156">
        <v>0.34499999999999997</v>
      </c>
      <c r="O60" s="156">
        <f>ROUND(E60*N60,2)</f>
        <v>8.73</v>
      </c>
      <c r="P60" s="156">
        <v>0</v>
      </c>
      <c r="Q60" s="156">
        <f>ROUND(E60*P60,2)</f>
        <v>0</v>
      </c>
      <c r="R60" s="157"/>
      <c r="S60" s="157" t="s">
        <v>117</v>
      </c>
      <c r="T60" s="157" t="s">
        <v>117</v>
      </c>
      <c r="U60" s="157">
        <v>2.5999999999999999E-2</v>
      </c>
      <c r="V60" s="157">
        <f>ROUND(E60*U60,2)</f>
        <v>0.66</v>
      </c>
      <c r="W60" s="157"/>
      <c r="X60" s="157" t="s">
        <v>118</v>
      </c>
      <c r="Y60" s="157" t="s">
        <v>119</v>
      </c>
      <c r="Z60" s="147"/>
      <c r="AA60" s="147"/>
      <c r="AB60" s="147"/>
      <c r="AC60" s="147"/>
      <c r="AD60" s="147"/>
      <c r="AE60" s="147"/>
      <c r="AF60" s="147"/>
      <c r="AG60" s="147" t="s">
        <v>120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7" t="s">
        <v>203</v>
      </c>
      <c r="D61" s="159"/>
      <c r="E61" s="160">
        <v>15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129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7" t="s">
        <v>204</v>
      </c>
      <c r="D62" s="159"/>
      <c r="E62" s="160">
        <v>10.3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129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1" x14ac:dyDescent="0.2">
      <c r="A63" s="172">
        <v>28</v>
      </c>
      <c r="B63" s="173" t="s">
        <v>205</v>
      </c>
      <c r="C63" s="186" t="s">
        <v>206</v>
      </c>
      <c r="D63" s="174" t="s">
        <v>116</v>
      </c>
      <c r="E63" s="175">
        <v>25.3</v>
      </c>
      <c r="F63" s="176"/>
      <c r="G63" s="177">
        <f>ROUND(E63*F63,2)</f>
        <v>0</v>
      </c>
      <c r="H63" s="158"/>
      <c r="I63" s="157">
        <f>ROUND(E63*H63,2)</f>
        <v>0</v>
      </c>
      <c r="J63" s="158"/>
      <c r="K63" s="157">
        <f>ROUND(E63*J63,2)</f>
        <v>0</v>
      </c>
      <c r="L63" s="157">
        <v>21</v>
      </c>
      <c r="M63" s="157">
        <f>G63*(1+L63/100)</f>
        <v>0</v>
      </c>
      <c r="N63" s="156">
        <v>7.3899999999999993E-2</v>
      </c>
      <c r="O63" s="156">
        <f>ROUND(E63*N63,2)</f>
        <v>1.87</v>
      </c>
      <c r="P63" s="156">
        <v>0</v>
      </c>
      <c r="Q63" s="156">
        <f>ROUND(E63*P63,2)</f>
        <v>0</v>
      </c>
      <c r="R63" s="157"/>
      <c r="S63" s="157" t="s">
        <v>117</v>
      </c>
      <c r="T63" s="157" t="s">
        <v>117</v>
      </c>
      <c r="U63" s="157">
        <v>0.45200000000000001</v>
      </c>
      <c r="V63" s="157">
        <f>ROUND(E63*U63,2)</f>
        <v>11.44</v>
      </c>
      <c r="W63" s="157"/>
      <c r="X63" s="157" t="s">
        <v>118</v>
      </c>
      <c r="Y63" s="157" t="s">
        <v>119</v>
      </c>
      <c r="Z63" s="147"/>
      <c r="AA63" s="147"/>
      <c r="AB63" s="147"/>
      <c r="AC63" s="147"/>
      <c r="AD63" s="147"/>
      <c r="AE63" s="147"/>
      <c r="AF63" s="147"/>
      <c r="AG63" s="147" t="s">
        <v>120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2" x14ac:dyDescent="0.2">
      <c r="A64" s="154"/>
      <c r="B64" s="155"/>
      <c r="C64" s="187" t="s">
        <v>203</v>
      </c>
      <c r="D64" s="159"/>
      <c r="E64" s="160">
        <v>15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129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87" t="s">
        <v>204</v>
      </c>
      <c r="D65" s="159"/>
      <c r="E65" s="160">
        <v>10.3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129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22.5" outlineLevel="1" x14ac:dyDescent="0.2">
      <c r="A66" s="172">
        <v>29</v>
      </c>
      <c r="B66" s="173" t="s">
        <v>207</v>
      </c>
      <c r="C66" s="186" t="s">
        <v>208</v>
      </c>
      <c r="D66" s="174" t="s">
        <v>116</v>
      </c>
      <c r="E66" s="175">
        <v>10.815</v>
      </c>
      <c r="F66" s="176"/>
      <c r="G66" s="177">
        <f>ROUND(E66*F66,2)</f>
        <v>0</v>
      </c>
      <c r="H66" s="158"/>
      <c r="I66" s="157">
        <f>ROUND(E66*H66,2)</f>
        <v>0</v>
      </c>
      <c r="J66" s="158"/>
      <c r="K66" s="157">
        <f>ROUND(E66*J66,2)</f>
        <v>0</v>
      </c>
      <c r="L66" s="157">
        <v>21</v>
      </c>
      <c r="M66" s="157">
        <f>G66*(1+L66/100)</f>
        <v>0</v>
      </c>
      <c r="N66" s="156">
        <v>0.129</v>
      </c>
      <c r="O66" s="156">
        <f>ROUND(E66*N66,2)</f>
        <v>1.4</v>
      </c>
      <c r="P66" s="156">
        <v>0</v>
      </c>
      <c r="Q66" s="156">
        <f>ROUND(E66*P66,2)</f>
        <v>0</v>
      </c>
      <c r="R66" s="157" t="s">
        <v>149</v>
      </c>
      <c r="S66" s="157" t="s">
        <v>117</v>
      </c>
      <c r="T66" s="157" t="s">
        <v>117</v>
      </c>
      <c r="U66" s="157">
        <v>0</v>
      </c>
      <c r="V66" s="157">
        <f>ROUND(E66*U66,2)</f>
        <v>0</v>
      </c>
      <c r="W66" s="157"/>
      <c r="X66" s="157" t="s">
        <v>150</v>
      </c>
      <c r="Y66" s="157" t="s">
        <v>119</v>
      </c>
      <c r="Z66" s="147"/>
      <c r="AA66" s="147"/>
      <c r="AB66" s="147"/>
      <c r="AC66" s="147"/>
      <c r="AD66" s="147"/>
      <c r="AE66" s="147"/>
      <c r="AF66" s="147"/>
      <c r="AG66" s="147" t="s">
        <v>151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2" x14ac:dyDescent="0.2">
      <c r="A67" s="154"/>
      <c r="B67" s="155"/>
      <c r="C67" s="187" t="s">
        <v>209</v>
      </c>
      <c r="D67" s="159"/>
      <c r="E67" s="160">
        <v>10.3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129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88" t="s">
        <v>210</v>
      </c>
      <c r="D68" s="161"/>
      <c r="E68" s="162">
        <v>0.51500000000000001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129</v>
      </c>
      <c r="AH68" s="147">
        <v>4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x14ac:dyDescent="0.2">
      <c r="A69" s="165" t="s">
        <v>112</v>
      </c>
      <c r="B69" s="166" t="s">
        <v>63</v>
      </c>
      <c r="C69" s="184" t="s">
        <v>64</v>
      </c>
      <c r="D69" s="167"/>
      <c r="E69" s="168"/>
      <c r="F69" s="169"/>
      <c r="G69" s="170">
        <f>SUMIF(AG70:AG71,"&lt;&gt;NOR",G70:G71)</f>
        <v>0</v>
      </c>
      <c r="H69" s="164"/>
      <c r="I69" s="164">
        <f>SUM(I70:I71)</f>
        <v>0</v>
      </c>
      <c r="J69" s="164"/>
      <c r="K69" s="164">
        <f>SUM(K70:K71)</f>
        <v>0</v>
      </c>
      <c r="L69" s="164"/>
      <c r="M69" s="164">
        <f>SUM(M70:M71)</f>
        <v>0</v>
      </c>
      <c r="N69" s="163"/>
      <c r="O69" s="163">
        <f>SUM(O70:O71)</f>
        <v>0.27</v>
      </c>
      <c r="P69" s="163"/>
      <c r="Q69" s="163">
        <f>SUM(Q70:Q71)</f>
        <v>0</v>
      </c>
      <c r="R69" s="164"/>
      <c r="S69" s="164"/>
      <c r="T69" s="164"/>
      <c r="U69" s="164"/>
      <c r="V69" s="164">
        <f>SUM(V70:V71)</f>
        <v>1.47</v>
      </c>
      <c r="W69" s="164"/>
      <c r="X69" s="164"/>
      <c r="Y69" s="164"/>
      <c r="AG69" t="s">
        <v>113</v>
      </c>
    </row>
    <row r="70" spans="1:60" ht="22.5" outlineLevel="1" x14ac:dyDescent="0.2">
      <c r="A70" s="172">
        <v>30</v>
      </c>
      <c r="B70" s="173" t="s">
        <v>211</v>
      </c>
      <c r="C70" s="186" t="s">
        <v>212</v>
      </c>
      <c r="D70" s="174" t="s">
        <v>213</v>
      </c>
      <c r="E70" s="175">
        <v>1</v>
      </c>
      <c r="F70" s="176"/>
      <c r="G70" s="177">
        <f>ROUND(E70*F70,2)</f>
        <v>0</v>
      </c>
      <c r="H70" s="158"/>
      <c r="I70" s="157">
        <f>ROUND(E70*H70,2)</f>
        <v>0</v>
      </c>
      <c r="J70" s="158"/>
      <c r="K70" s="157">
        <f>ROUND(E70*J70,2)</f>
        <v>0</v>
      </c>
      <c r="L70" s="157">
        <v>21</v>
      </c>
      <c r="M70" s="157">
        <f>G70*(1+L70/100)</f>
        <v>0</v>
      </c>
      <c r="N70" s="156">
        <v>0.27062000000000003</v>
      </c>
      <c r="O70" s="156">
        <f>ROUND(E70*N70,2)</f>
        <v>0.27</v>
      </c>
      <c r="P70" s="156">
        <v>0</v>
      </c>
      <c r="Q70" s="156">
        <f>ROUND(E70*P70,2)</f>
        <v>0</v>
      </c>
      <c r="R70" s="157"/>
      <c r="S70" s="157" t="s">
        <v>214</v>
      </c>
      <c r="T70" s="157" t="s">
        <v>215</v>
      </c>
      <c r="U70" s="157">
        <v>1.4668300000000001</v>
      </c>
      <c r="V70" s="157">
        <f>ROUND(E70*U70,2)</f>
        <v>1.47</v>
      </c>
      <c r="W70" s="157"/>
      <c r="X70" s="157" t="s">
        <v>216</v>
      </c>
      <c r="Y70" s="157" t="s">
        <v>119</v>
      </c>
      <c r="Z70" s="147"/>
      <c r="AA70" s="147"/>
      <c r="AB70" s="147"/>
      <c r="AC70" s="147"/>
      <c r="AD70" s="147"/>
      <c r="AE70" s="147"/>
      <c r="AF70" s="147"/>
      <c r="AG70" s="147" t="s">
        <v>217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">
      <c r="A71" s="154"/>
      <c r="B71" s="155"/>
      <c r="C71" s="187" t="s">
        <v>218</v>
      </c>
      <c r="D71" s="159"/>
      <c r="E71" s="160">
        <v>1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129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">
      <c r="A72" s="165" t="s">
        <v>112</v>
      </c>
      <c r="B72" s="166" t="s">
        <v>65</v>
      </c>
      <c r="C72" s="184" t="s">
        <v>66</v>
      </c>
      <c r="D72" s="167"/>
      <c r="E72" s="168"/>
      <c r="F72" s="169"/>
      <c r="G72" s="170">
        <f>SUMIF(AG73:AG79,"&lt;&gt;NOR",G73:G79)</f>
        <v>0</v>
      </c>
      <c r="H72" s="164"/>
      <c r="I72" s="164">
        <f>SUM(I73:I79)</f>
        <v>0</v>
      </c>
      <c r="J72" s="164"/>
      <c r="K72" s="164">
        <f>SUM(K73:K79)</f>
        <v>0</v>
      </c>
      <c r="L72" s="164"/>
      <c r="M72" s="164">
        <f>SUM(M73:M79)</f>
        <v>0</v>
      </c>
      <c r="N72" s="163"/>
      <c r="O72" s="163">
        <f>SUM(O73:O79)</f>
        <v>5.81</v>
      </c>
      <c r="P72" s="163"/>
      <c r="Q72" s="163">
        <f>SUM(Q73:Q79)</f>
        <v>0</v>
      </c>
      <c r="R72" s="164"/>
      <c r="S72" s="164"/>
      <c r="T72" s="164"/>
      <c r="U72" s="164"/>
      <c r="V72" s="164">
        <f>SUM(V73:V79)</f>
        <v>9.76</v>
      </c>
      <c r="W72" s="164"/>
      <c r="X72" s="164"/>
      <c r="Y72" s="164"/>
      <c r="AG72" t="s">
        <v>113</v>
      </c>
    </row>
    <row r="73" spans="1:60" outlineLevel="1" x14ac:dyDescent="0.2">
      <c r="A73" s="178">
        <v>31</v>
      </c>
      <c r="B73" s="179" t="s">
        <v>219</v>
      </c>
      <c r="C73" s="185" t="s">
        <v>220</v>
      </c>
      <c r="D73" s="180" t="s">
        <v>125</v>
      </c>
      <c r="E73" s="181">
        <v>22</v>
      </c>
      <c r="F73" s="182"/>
      <c r="G73" s="183">
        <f>ROUND(E73*F73,2)</f>
        <v>0</v>
      </c>
      <c r="H73" s="158"/>
      <c r="I73" s="157">
        <f>ROUND(E73*H73,2)</f>
        <v>0</v>
      </c>
      <c r="J73" s="158"/>
      <c r="K73" s="157">
        <f>ROUND(E73*J73,2)</f>
        <v>0</v>
      </c>
      <c r="L73" s="157">
        <v>21</v>
      </c>
      <c r="M73" s="157">
        <f>G73*(1+L73/100)</f>
        <v>0</v>
      </c>
      <c r="N73" s="156">
        <v>0</v>
      </c>
      <c r="O73" s="156">
        <f>ROUND(E73*N73,2)</f>
        <v>0</v>
      </c>
      <c r="P73" s="156">
        <v>0</v>
      </c>
      <c r="Q73" s="156">
        <f>ROUND(E73*P73,2)</f>
        <v>0</v>
      </c>
      <c r="R73" s="157"/>
      <c r="S73" s="157" t="s">
        <v>117</v>
      </c>
      <c r="T73" s="157" t="s">
        <v>117</v>
      </c>
      <c r="U73" s="157">
        <v>5.5E-2</v>
      </c>
      <c r="V73" s="157">
        <f>ROUND(E73*U73,2)</f>
        <v>1.21</v>
      </c>
      <c r="W73" s="157"/>
      <c r="X73" s="157" t="s">
        <v>118</v>
      </c>
      <c r="Y73" s="157" t="s">
        <v>119</v>
      </c>
      <c r="Z73" s="147"/>
      <c r="AA73" s="147"/>
      <c r="AB73" s="147"/>
      <c r="AC73" s="147"/>
      <c r="AD73" s="147"/>
      <c r="AE73" s="147"/>
      <c r="AF73" s="147"/>
      <c r="AG73" s="147" t="s">
        <v>120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12.75" customHeight="1" outlineLevel="1" x14ac:dyDescent="0.2">
      <c r="A74" s="178">
        <v>32</v>
      </c>
      <c r="B74" s="179" t="s">
        <v>221</v>
      </c>
      <c r="C74" s="185" t="s">
        <v>222</v>
      </c>
      <c r="D74" s="180" t="s">
        <v>125</v>
      </c>
      <c r="E74" s="181">
        <v>16.5</v>
      </c>
      <c r="F74" s="182"/>
      <c r="G74" s="183">
        <f>ROUND(E74*F74,2)</f>
        <v>0</v>
      </c>
      <c r="H74" s="158"/>
      <c r="I74" s="157">
        <f>ROUND(E74*H74,2)</f>
        <v>0</v>
      </c>
      <c r="J74" s="158"/>
      <c r="K74" s="157">
        <f>ROUND(E74*J74,2)</f>
        <v>0</v>
      </c>
      <c r="L74" s="157">
        <v>21</v>
      </c>
      <c r="M74" s="157">
        <f>G74*(1+L74/100)</f>
        <v>0</v>
      </c>
      <c r="N74" s="156">
        <v>0.10249999999999999</v>
      </c>
      <c r="O74" s="156">
        <f>ROUND(E74*N74,2)</f>
        <v>1.69</v>
      </c>
      <c r="P74" s="156">
        <v>0</v>
      </c>
      <c r="Q74" s="156">
        <f>ROUND(E74*P74,2)</f>
        <v>0</v>
      </c>
      <c r="R74" s="157"/>
      <c r="S74" s="157" t="s">
        <v>117</v>
      </c>
      <c r="T74" s="157" t="s">
        <v>117</v>
      </c>
      <c r="U74" s="157">
        <v>0.14000000000000001</v>
      </c>
      <c r="V74" s="157">
        <f>ROUND(E74*U74,2)</f>
        <v>2.31</v>
      </c>
      <c r="W74" s="157"/>
      <c r="X74" s="157" t="s">
        <v>118</v>
      </c>
      <c r="Y74" s="157" t="s">
        <v>119</v>
      </c>
      <c r="Z74" s="147"/>
      <c r="AA74" s="147"/>
      <c r="AB74" s="147"/>
      <c r="AC74" s="147"/>
      <c r="AD74" s="147"/>
      <c r="AE74" s="147"/>
      <c r="AF74" s="147"/>
      <c r="AG74" s="147" t="s">
        <v>120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78">
        <v>33</v>
      </c>
      <c r="B75" s="179" t="s">
        <v>223</v>
      </c>
      <c r="C75" s="185" t="s">
        <v>224</v>
      </c>
      <c r="D75" s="180" t="s">
        <v>178</v>
      </c>
      <c r="E75" s="181">
        <v>18</v>
      </c>
      <c r="F75" s="182"/>
      <c r="G75" s="183">
        <f>ROUND(E75*F75,2)</f>
        <v>0</v>
      </c>
      <c r="H75" s="158"/>
      <c r="I75" s="157">
        <f>ROUND(E75*H75,2)</f>
        <v>0</v>
      </c>
      <c r="J75" s="158"/>
      <c r="K75" s="157">
        <f>ROUND(E75*J75,2)</f>
        <v>0</v>
      </c>
      <c r="L75" s="157">
        <v>21</v>
      </c>
      <c r="M75" s="157">
        <f>G75*(1+L75/100)</f>
        <v>0</v>
      </c>
      <c r="N75" s="156">
        <v>2.7E-2</v>
      </c>
      <c r="O75" s="156">
        <f>ROUND(E75*N75,2)</f>
        <v>0.49</v>
      </c>
      <c r="P75" s="156">
        <v>0</v>
      </c>
      <c r="Q75" s="156">
        <f>ROUND(E75*P75,2)</f>
        <v>0</v>
      </c>
      <c r="R75" s="157" t="s">
        <v>149</v>
      </c>
      <c r="S75" s="157" t="s">
        <v>117</v>
      </c>
      <c r="T75" s="157" t="s">
        <v>117</v>
      </c>
      <c r="U75" s="157">
        <v>0</v>
      </c>
      <c r="V75" s="157">
        <f>ROUND(E75*U75,2)</f>
        <v>0</v>
      </c>
      <c r="W75" s="157"/>
      <c r="X75" s="157" t="s">
        <v>150</v>
      </c>
      <c r="Y75" s="157" t="s">
        <v>119</v>
      </c>
      <c r="Z75" s="147"/>
      <c r="AA75" s="147"/>
      <c r="AB75" s="147"/>
      <c r="AC75" s="147"/>
      <c r="AD75" s="147"/>
      <c r="AE75" s="147"/>
      <c r="AF75" s="147"/>
      <c r="AG75" s="147" t="s">
        <v>151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">
      <c r="A76" s="172">
        <v>34</v>
      </c>
      <c r="B76" s="173" t="s">
        <v>225</v>
      </c>
      <c r="C76" s="186" t="s">
        <v>226</v>
      </c>
      <c r="D76" s="174" t="s">
        <v>125</v>
      </c>
      <c r="E76" s="175">
        <v>24</v>
      </c>
      <c r="F76" s="176"/>
      <c r="G76" s="177">
        <f>ROUND(E76*F76,2)</f>
        <v>0</v>
      </c>
      <c r="H76" s="158"/>
      <c r="I76" s="157">
        <f>ROUND(E76*H76,2)</f>
        <v>0</v>
      </c>
      <c r="J76" s="158"/>
      <c r="K76" s="157">
        <f>ROUND(E76*J76,2)</f>
        <v>0</v>
      </c>
      <c r="L76" s="157">
        <v>21</v>
      </c>
      <c r="M76" s="157">
        <f>G76*(1+L76/100)</f>
        <v>0</v>
      </c>
      <c r="N76" s="156">
        <v>5.9049999999999998E-2</v>
      </c>
      <c r="O76" s="156">
        <f>ROUND(E76*N76,2)</f>
        <v>1.42</v>
      </c>
      <c r="P76" s="156">
        <v>0</v>
      </c>
      <c r="Q76" s="156">
        <f>ROUND(E76*P76,2)</f>
        <v>0</v>
      </c>
      <c r="R76" s="157"/>
      <c r="S76" s="157" t="s">
        <v>117</v>
      </c>
      <c r="T76" s="157" t="s">
        <v>117</v>
      </c>
      <c r="U76" s="157">
        <v>0.26</v>
      </c>
      <c r="V76" s="157">
        <f>ROUND(E76*U76,2)</f>
        <v>6.24</v>
      </c>
      <c r="W76" s="157"/>
      <c r="X76" s="157" t="s">
        <v>118</v>
      </c>
      <c r="Y76" s="157" t="s">
        <v>119</v>
      </c>
      <c r="Z76" s="147"/>
      <c r="AA76" s="147"/>
      <c r="AB76" s="147"/>
      <c r="AC76" s="147"/>
      <c r="AD76" s="147"/>
      <c r="AE76" s="147"/>
      <c r="AF76" s="147"/>
      <c r="AG76" s="147" t="s">
        <v>120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187" t="s">
        <v>227</v>
      </c>
      <c r="D77" s="159"/>
      <c r="E77" s="160">
        <v>24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129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ht="22.5" outlineLevel="1" x14ac:dyDescent="0.2">
      <c r="A78" s="172">
        <v>35</v>
      </c>
      <c r="B78" s="173" t="s">
        <v>228</v>
      </c>
      <c r="C78" s="186" t="s">
        <v>229</v>
      </c>
      <c r="D78" s="174" t="s">
        <v>178</v>
      </c>
      <c r="E78" s="175">
        <v>96</v>
      </c>
      <c r="F78" s="176"/>
      <c r="G78" s="177">
        <f>ROUND(E78*F78,2)</f>
        <v>0</v>
      </c>
      <c r="H78" s="158"/>
      <c r="I78" s="157">
        <f>ROUND(E78*H78,2)</f>
        <v>0</v>
      </c>
      <c r="J78" s="158"/>
      <c r="K78" s="157">
        <f>ROUND(E78*J78,2)</f>
        <v>0</v>
      </c>
      <c r="L78" s="157">
        <v>21</v>
      </c>
      <c r="M78" s="157">
        <f>G78*(1+L78/100)</f>
        <v>0</v>
      </c>
      <c r="N78" s="156">
        <v>2.3E-2</v>
      </c>
      <c r="O78" s="156">
        <f>ROUND(E78*N78,2)</f>
        <v>2.21</v>
      </c>
      <c r="P78" s="156">
        <v>0</v>
      </c>
      <c r="Q78" s="156">
        <f>ROUND(E78*P78,2)</f>
        <v>0</v>
      </c>
      <c r="R78" s="157" t="s">
        <v>149</v>
      </c>
      <c r="S78" s="157" t="s">
        <v>117</v>
      </c>
      <c r="T78" s="157" t="s">
        <v>117</v>
      </c>
      <c r="U78" s="157">
        <v>0</v>
      </c>
      <c r="V78" s="157">
        <f>ROUND(E78*U78,2)</f>
        <v>0</v>
      </c>
      <c r="W78" s="157"/>
      <c r="X78" s="157" t="s">
        <v>150</v>
      </c>
      <c r="Y78" s="157" t="s">
        <v>119</v>
      </c>
      <c r="Z78" s="147"/>
      <c r="AA78" s="147"/>
      <c r="AB78" s="147"/>
      <c r="AC78" s="147"/>
      <c r="AD78" s="147"/>
      <c r="AE78" s="147"/>
      <c r="AF78" s="147"/>
      <c r="AG78" s="147" t="s">
        <v>151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87" t="s">
        <v>230</v>
      </c>
      <c r="D79" s="159"/>
      <c r="E79" s="160">
        <v>96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129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x14ac:dyDescent="0.2">
      <c r="A80" s="165" t="s">
        <v>112</v>
      </c>
      <c r="B80" s="166" t="s">
        <v>67</v>
      </c>
      <c r="C80" s="184" t="s">
        <v>68</v>
      </c>
      <c r="D80" s="167"/>
      <c r="E80" s="168"/>
      <c r="F80" s="169"/>
      <c r="G80" s="170">
        <f>SUMIF(AG81:AG81,"&lt;&gt;NOR",G81:G81)</f>
        <v>0</v>
      </c>
      <c r="H80" s="164"/>
      <c r="I80" s="164">
        <f>SUM(I81:I81)</f>
        <v>0</v>
      </c>
      <c r="J80" s="164"/>
      <c r="K80" s="164">
        <f>SUM(K81:K81)</f>
        <v>0</v>
      </c>
      <c r="L80" s="164"/>
      <c r="M80" s="164">
        <f>SUM(M81:M81)</f>
        <v>0</v>
      </c>
      <c r="N80" s="163"/>
      <c r="O80" s="163">
        <f>SUM(O81:O81)</f>
        <v>0.03</v>
      </c>
      <c r="P80" s="163"/>
      <c r="Q80" s="163">
        <f>SUM(Q81:Q81)</f>
        <v>0</v>
      </c>
      <c r="R80" s="164"/>
      <c r="S80" s="164"/>
      <c r="T80" s="164"/>
      <c r="U80" s="164"/>
      <c r="V80" s="164">
        <f>SUM(V81:V81)</f>
        <v>4.43</v>
      </c>
      <c r="W80" s="164"/>
      <c r="X80" s="164"/>
      <c r="Y80" s="164"/>
      <c r="AG80" t="s">
        <v>113</v>
      </c>
    </row>
    <row r="81" spans="1:60" outlineLevel="1" x14ac:dyDescent="0.2">
      <c r="A81" s="178">
        <v>36</v>
      </c>
      <c r="B81" s="179" t="s">
        <v>231</v>
      </c>
      <c r="C81" s="185" t="s">
        <v>232</v>
      </c>
      <c r="D81" s="180" t="s">
        <v>116</v>
      </c>
      <c r="E81" s="181">
        <v>25</v>
      </c>
      <c r="F81" s="182"/>
      <c r="G81" s="183">
        <f>ROUND(E81*F81,2)</f>
        <v>0</v>
      </c>
      <c r="H81" s="158"/>
      <c r="I81" s="157">
        <f>ROUND(E81*H81,2)</f>
        <v>0</v>
      </c>
      <c r="J81" s="158"/>
      <c r="K81" s="157">
        <f>ROUND(E81*J81,2)</f>
        <v>0</v>
      </c>
      <c r="L81" s="157">
        <v>21</v>
      </c>
      <c r="M81" s="157">
        <f>G81*(1+L81/100)</f>
        <v>0</v>
      </c>
      <c r="N81" s="156">
        <v>1.2099999999999999E-3</v>
      </c>
      <c r="O81" s="156">
        <f>ROUND(E81*N81,2)</f>
        <v>0.03</v>
      </c>
      <c r="P81" s="156">
        <v>0</v>
      </c>
      <c r="Q81" s="156">
        <f>ROUND(E81*P81,2)</f>
        <v>0</v>
      </c>
      <c r="R81" s="157"/>
      <c r="S81" s="157" t="s">
        <v>117</v>
      </c>
      <c r="T81" s="157" t="s">
        <v>117</v>
      </c>
      <c r="U81" s="157">
        <v>0.17699999999999999</v>
      </c>
      <c r="V81" s="157">
        <f>ROUND(E81*U81,2)</f>
        <v>4.43</v>
      </c>
      <c r="W81" s="157"/>
      <c r="X81" s="157" t="s">
        <v>118</v>
      </c>
      <c r="Y81" s="157" t="s">
        <v>119</v>
      </c>
      <c r="Z81" s="147"/>
      <c r="AA81" s="147"/>
      <c r="AB81" s="147"/>
      <c r="AC81" s="147"/>
      <c r="AD81" s="147"/>
      <c r="AE81" s="147"/>
      <c r="AF81" s="147"/>
      <c r="AG81" s="147" t="s">
        <v>120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x14ac:dyDescent="0.2">
      <c r="A82" s="165" t="s">
        <v>112</v>
      </c>
      <c r="B82" s="166" t="s">
        <v>69</v>
      </c>
      <c r="C82" s="184" t="s">
        <v>70</v>
      </c>
      <c r="D82" s="167"/>
      <c r="E82" s="168"/>
      <c r="F82" s="169"/>
      <c r="G82" s="170">
        <f>SUMIF(AG83:AG86,"&lt;&gt;NOR",G83:G86)</f>
        <v>0</v>
      </c>
      <c r="H82" s="164"/>
      <c r="I82" s="164">
        <f>SUM(I83:I86)</f>
        <v>0</v>
      </c>
      <c r="J82" s="164"/>
      <c r="K82" s="164">
        <f>SUM(K83:K86)</f>
        <v>0</v>
      </c>
      <c r="L82" s="164"/>
      <c r="M82" s="164">
        <f>SUM(M83:M86)</f>
        <v>0</v>
      </c>
      <c r="N82" s="163"/>
      <c r="O82" s="163">
        <f>SUM(O83:O86)</f>
        <v>0.02</v>
      </c>
      <c r="P82" s="163"/>
      <c r="Q82" s="163">
        <f>SUM(Q83:Q86)</f>
        <v>58.95</v>
      </c>
      <c r="R82" s="164"/>
      <c r="S82" s="164"/>
      <c r="T82" s="164"/>
      <c r="U82" s="164"/>
      <c r="V82" s="164">
        <f>SUM(V83:V86)</f>
        <v>47.84</v>
      </c>
      <c r="W82" s="164"/>
      <c r="X82" s="164"/>
      <c r="Y82" s="164"/>
      <c r="AG82" t="s">
        <v>113</v>
      </c>
    </row>
    <row r="83" spans="1:60" outlineLevel="1" x14ac:dyDescent="0.2">
      <c r="A83" s="172">
        <v>37</v>
      </c>
      <c r="B83" s="173" t="s">
        <v>233</v>
      </c>
      <c r="C83" s="186" t="s">
        <v>234</v>
      </c>
      <c r="D83" s="174" t="s">
        <v>132</v>
      </c>
      <c r="E83" s="175">
        <v>21.94</v>
      </c>
      <c r="F83" s="176"/>
      <c r="G83" s="177">
        <f>ROUND(E83*F83,2)</f>
        <v>0</v>
      </c>
      <c r="H83" s="158"/>
      <c r="I83" s="157">
        <f>ROUND(E83*H83,2)</f>
        <v>0</v>
      </c>
      <c r="J83" s="158"/>
      <c r="K83" s="157">
        <f>ROUND(E83*J83,2)</f>
        <v>0</v>
      </c>
      <c r="L83" s="157">
        <v>21</v>
      </c>
      <c r="M83" s="157">
        <f>G83*(1+L83/100)</f>
        <v>0</v>
      </c>
      <c r="N83" s="156">
        <v>1.1199999999999999E-3</v>
      </c>
      <c r="O83" s="156">
        <f>ROUND(E83*N83,2)</f>
        <v>0.02</v>
      </c>
      <c r="P83" s="156">
        <v>2.5</v>
      </c>
      <c r="Q83" s="156">
        <f>ROUND(E83*P83,2)</f>
        <v>54.85</v>
      </c>
      <c r="R83" s="157"/>
      <c r="S83" s="157" t="s">
        <v>117</v>
      </c>
      <c r="T83" s="157" t="s">
        <v>117</v>
      </c>
      <c r="U83" s="157">
        <v>1.756</v>
      </c>
      <c r="V83" s="157">
        <f>ROUND(E83*U83,2)</f>
        <v>38.53</v>
      </c>
      <c r="W83" s="157"/>
      <c r="X83" s="157" t="s">
        <v>118</v>
      </c>
      <c r="Y83" s="157" t="s">
        <v>119</v>
      </c>
      <c r="Z83" s="147"/>
      <c r="AA83" s="147"/>
      <c r="AB83" s="147"/>
      <c r="AC83" s="147"/>
      <c r="AD83" s="147"/>
      <c r="AE83" s="147"/>
      <c r="AF83" s="147"/>
      <c r="AG83" s="147" t="s">
        <v>120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87" t="s">
        <v>235</v>
      </c>
      <c r="D84" s="159"/>
      <c r="E84" s="160">
        <v>21.94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129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72">
        <v>38</v>
      </c>
      <c r="B85" s="173" t="s">
        <v>236</v>
      </c>
      <c r="C85" s="186" t="s">
        <v>237</v>
      </c>
      <c r="D85" s="174" t="s">
        <v>132</v>
      </c>
      <c r="E85" s="175">
        <v>1.86375</v>
      </c>
      <c r="F85" s="176"/>
      <c r="G85" s="177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21</v>
      </c>
      <c r="M85" s="157">
        <f>G85*(1+L85/100)</f>
        <v>0</v>
      </c>
      <c r="N85" s="156">
        <v>1.47E-3</v>
      </c>
      <c r="O85" s="156">
        <f>ROUND(E85*N85,2)</f>
        <v>0</v>
      </c>
      <c r="P85" s="156">
        <v>2.2000000000000002</v>
      </c>
      <c r="Q85" s="156">
        <f>ROUND(E85*P85,2)</f>
        <v>4.0999999999999996</v>
      </c>
      <c r="R85" s="157"/>
      <c r="S85" s="157" t="s">
        <v>117</v>
      </c>
      <c r="T85" s="157" t="s">
        <v>117</v>
      </c>
      <c r="U85" s="157">
        <v>4.9960000000000004</v>
      </c>
      <c r="V85" s="157">
        <f>ROUND(E85*U85,2)</f>
        <v>9.31</v>
      </c>
      <c r="W85" s="157"/>
      <c r="X85" s="157" t="s">
        <v>118</v>
      </c>
      <c r="Y85" s="157" t="s">
        <v>119</v>
      </c>
      <c r="Z85" s="147"/>
      <c r="AA85" s="147"/>
      <c r="AB85" s="147"/>
      <c r="AC85" s="147"/>
      <c r="AD85" s="147"/>
      <c r="AE85" s="147"/>
      <c r="AF85" s="147"/>
      <c r="AG85" s="147" t="s">
        <v>120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7" t="s">
        <v>238</v>
      </c>
      <c r="D86" s="159"/>
      <c r="E86" s="160">
        <v>1.86375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129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5" t="s">
        <v>112</v>
      </c>
      <c r="B87" s="166" t="s">
        <v>71</v>
      </c>
      <c r="C87" s="184" t="s">
        <v>72</v>
      </c>
      <c r="D87" s="167"/>
      <c r="E87" s="168"/>
      <c r="F87" s="169"/>
      <c r="G87" s="170">
        <f>SUMIF(AG88:AG88,"&lt;&gt;NOR",G88:G88)</f>
        <v>0</v>
      </c>
      <c r="H87" s="164"/>
      <c r="I87" s="164">
        <f>SUM(I88:I88)</f>
        <v>0</v>
      </c>
      <c r="J87" s="164"/>
      <c r="K87" s="164">
        <f>SUM(K88:K88)</f>
        <v>0</v>
      </c>
      <c r="L87" s="164"/>
      <c r="M87" s="164">
        <f>SUM(M88:M88)</f>
        <v>0</v>
      </c>
      <c r="N87" s="163"/>
      <c r="O87" s="163">
        <f>SUM(O88:O88)</f>
        <v>0</v>
      </c>
      <c r="P87" s="163"/>
      <c r="Q87" s="163">
        <f>SUM(Q88:Q88)</f>
        <v>0</v>
      </c>
      <c r="R87" s="164"/>
      <c r="S87" s="164"/>
      <c r="T87" s="164"/>
      <c r="U87" s="164"/>
      <c r="V87" s="164">
        <f>SUM(V88:V88)</f>
        <v>113.96</v>
      </c>
      <c r="W87" s="164"/>
      <c r="X87" s="164"/>
      <c r="Y87" s="164"/>
      <c r="AG87" t="s">
        <v>113</v>
      </c>
    </row>
    <row r="88" spans="1:60" outlineLevel="1" x14ac:dyDescent="0.2">
      <c r="A88" s="178">
        <v>39</v>
      </c>
      <c r="B88" s="179" t="s">
        <v>239</v>
      </c>
      <c r="C88" s="185" t="s">
        <v>240</v>
      </c>
      <c r="D88" s="180" t="s">
        <v>158</v>
      </c>
      <c r="E88" s="181">
        <v>99.788920000000005</v>
      </c>
      <c r="F88" s="182"/>
      <c r="G88" s="183">
        <f>ROUND(E88*F88,2)</f>
        <v>0</v>
      </c>
      <c r="H88" s="158"/>
      <c r="I88" s="157">
        <f>ROUND(E88*H88,2)</f>
        <v>0</v>
      </c>
      <c r="J88" s="158"/>
      <c r="K88" s="157">
        <f>ROUND(E88*J88,2)</f>
        <v>0</v>
      </c>
      <c r="L88" s="157">
        <v>21</v>
      </c>
      <c r="M88" s="157">
        <f>G88*(1+L88/100)</f>
        <v>0</v>
      </c>
      <c r="N88" s="156">
        <v>0</v>
      </c>
      <c r="O88" s="156">
        <f>ROUND(E88*N88,2)</f>
        <v>0</v>
      </c>
      <c r="P88" s="156">
        <v>0</v>
      </c>
      <c r="Q88" s="156">
        <f>ROUND(E88*P88,2)</f>
        <v>0</v>
      </c>
      <c r="R88" s="157"/>
      <c r="S88" s="157" t="s">
        <v>117</v>
      </c>
      <c r="T88" s="157" t="s">
        <v>117</v>
      </c>
      <c r="U88" s="157">
        <v>1.1419999999999999</v>
      </c>
      <c r="V88" s="157">
        <f>ROUND(E88*U88,2)</f>
        <v>113.96</v>
      </c>
      <c r="W88" s="157"/>
      <c r="X88" s="157" t="s">
        <v>241</v>
      </c>
      <c r="Y88" s="157" t="s">
        <v>119</v>
      </c>
      <c r="Z88" s="147"/>
      <c r="AA88" s="147"/>
      <c r="AB88" s="147"/>
      <c r="AC88" s="147"/>
      <c r="AD88" s="147"/>
      <c r="AE88" s="147"/>
      <c r="AF88" s="147"/>
      <c r="AG88" s="147" t="s">
        <v>242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x14ac:dyDescent="0.2">
      <c r="A89" s="165" t="s">
        <v>112</v>
      </c>
      <c r="B89" s="166" t="s">
        <v>73</v>
      </c>
      <c r="C89" s="184" t="s">
        <v>74</v>
      </c>
      <c r="D89" s="167"/>
      <c r="E89" s="168"/>
      <c r="F89" s="169"/>
      <c r="G89" s="170">
        <f>SUMIF(AG90:AG119,"&lt;&gt;NOR",G90:G119)</f>
        <v>0</v>
      </c>
      <c r="H89" s="164"/>
      <c r="I89" s="164">
        <f>SUM(I90:I119)</f>
        <v>0</v>
      </c>
      <c r="J89" s="164"/>
      <c r="K89" s="164">
        <f>SUM(K90:K119)</f>
        <v>0</v>
      </c>
      <c r="L89" s="164"/>
      <c r="M89" s="164">
        <f>SUM(M90:M119)</f>
        <v>0</v>
      </c>
      <c r="N89" s="163"/>
      <c r="O89" s="163">
        <f>SUM(O90:O119)</f>
        <v>0.36</v>
      </c>
      <c r="P89" s="163"/>
      <c r="Q89" s="163">
        <f>SUM(Q90:Q119)</f>
        <v>0</v>
      </c>
      <c r="R89" s="164"/>
      <c r="S89" s="164"/>
      <c r="T89" s="164"/>
      <c r="U89" s="164"/>
      <c r="V89" s="164">
        <f>SUM(V90:V119)</f>
        <v>21.55</v>
      </c>
      <c r="W89" s="164"/>
      <c r="X89" s="164"/>
      <c r="Y89" s="164"/>
      <c r="AG89" t="s">
        <v>113</v>
      </c>
    </row>
    <row r="90" spans="1:60" outlineLevel="1" x14ac:dyDescent="0.2">
      <c r="A90" s="172">
        <v>40</v>
      </c>
      <c r="B90" s="173" t="s">
        <v>243</v>
      </c>
      <c r="C90" s="186" t="s">
        <v>244</v>
      </c>
      <c r="D90" s="174" t="s">
        <v>164</v>
      </c>
      <c r="E90" s="175">
        <v>159.16496000000001</v>
      </c>
      <c r="F90" s="176"/>
      <c r="G90" s="177">
        <f>ROUND(E90*F90,2)</f>
        <v>0</v>
      </c>
      <c r="H90" s="158"/>
      <c r="I90" s="157">
        <f>ROUND(E90*H90,2)</f>
        <v>0</v>
      </c>
      <c r="J90" s="158"/>
      <c r="K90" s="157">
        <f>ROUND(E90*J90,2)</f>
        <v>0</v>
      </c>
      <c r="L90" s="157">
        <v>21</v>
      </c>
      <c r="M90" s="157">
        <f>G90*(1+L90/100)</f>
        <v>0</v>
      </c>
      <c r="N90" s="156">
        <v>5.0000000000000002E-5</v>
      </c>
      <c r="O90" s="156">
        <f>ROUND(E90*N90,2)</f>
        <v>0.01</v>
      </c>
      <c r="P90" s="156">
        <v>0</v>
      </c>
      <c r="Q90" s="156">
        <f>ROUND(E90*P90,2)</f>
        <v>0</v>
      </c>
      <c r="R90" s="157"/>
      <c r="S90" s="157" t="s">
        <v>117</v>
      </c>
      <c r="T90" s="157" t="s">
        <v>117</v>
      </c>
      <c r="U90" s="157">
        <v>0.1</v>
      </c>
      <c r="V90" s="157">
        <f>ROUND(E90*U90,2)</f>
        <v>15.92</v>
      </c>
      <c r="W90" s="157"/>
      <c r="X90" s="157" t="s">
        <v>118</v>
      </c>
      <c r="Y90" s="157" t="s">
        <v>119</v>
      </c>
      <c r="Z90" s="147"/>
      <c r="AA90" s="147"/>
      <c r="AB90" s="147"/>
      <c r="AC90" s="147"/>
      <c r="AD90" s="147"/>
      <c r="AE90" s="147"/>
      <c r="AF90" s="147"/>
      <c r="AG90" s="147" t="s">
        <v>120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7" t="s">
        <v>245</v>
      </c>
      <c r="D91" s="159"/>
      <c r="E91" s="160">
        <v>101.98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129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7" t="s">
        <v>246</v>
      </c>
      <c r="D92" s="159"/>
      <c r="E92" s="160">
        <v>13.75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129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3" x14ac:dyDescent="0.2">
      <c r="A93" s="154"/>
      <c r="B93" s="155"/>
      <c r="C93" s="187" t="s">
        <v>247</v>
      </c>
      <c r="D93" s="159"/>
      <c r="E93" s="160">
        <v>1.48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129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3" x14ac:dyDescent="0.2">
      <c r="A94" s="154"/>
      <c r="B94" s="155"/>
      <c r="C94" s="187" t="s">
        <v>248</v>
      </c>
      <c r="D94" s="159"/>
      <c r="E94" s="160">
        <v>19.501760000000001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129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87" t="s">
        <v>249</v>
      </c>
      <c r="D95" s="159"/>
      <c r="E95" s="160">
        <v>22.453199999999999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129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t="22.5" outlineLevel="1" x14ac:dyDescent="0.2">
      <c r="A96" s="172">
        <v>41</v>
      </c>
      <c r="B96" s="173" t="s">
        <v>250</v>
      </c>
      <c r="C96" s="186" t="s">
        <v>251</v>
      </c>
      <c r="D96" s="174" t="s">
        <v>158</v>
      </c>
      <c r="E96" s="175">
        <v>1.375E-2</v>
      </c>
      <c r="F96" s="176"/>
      <c r="G96" s="177">
        <f>ROUND(E96*F96,2)</f>
        <v>0</v>
      </c>
      <c r="H96" s="158"/>
      <c r="I96" s="157">
        <f>ROUND(E96*H96,2)</f>
        <v>0</v>
      </c>
      <c r="J96" s="158"/>
      <c r="K96" s="157">
        <f>ROUND(E96*J96,2)</f>
        <v>0</v>
      </c>
      <c r="L96" s="157">
        <v>21</v>
      </c>
      <c r="M96" s="157">
        <f>G96*(1+L96/100)</f>
        <v>0</v>
      </c>
      <c r="N96" s="156">
        <v>1</v>
      </c>
      <c r="O96" s="156">
        <f>ROUND(E96*N96,2)</f>
        <v>0.01</v>
      </c>
      <c r="P96" s="156">
        <v>0</v>
      </c>
      <c r="Q96" s="156">
        <f>ROUND(E96*P96,2)</f>
        <v>0</v>
      </c>
      <c r="R96" s="157" t="s">
        <v>149</v>
      </c>
      <c r="S96" s="157" t="s">
        <v>117</v>
      </c>
      <c r="T96" s="157" t="s">
        <v>117</v>
      </c>
      <c r="U96" s="157">
        <v>0</v>
      </c>
      <c r="V96" s="157">
        <f>ROUND(E96*U96,2)</f>
        <v>0</v>
      </c>
      <c r="W96" s="157"/>
      <c r="X96" s="157" t="s">
        <v>150</v>
      </c>
      <c r="Y96" s="157" t="s">
        <v>119</v>
      </c>
      <c r="Z96" s="147"/>
      <c r="AA96" s="147"/>
      <c r="AB96" s="147"/>
      <c r="AC96" s="147"/>
      <c r="AD96" s="147"/>
      <c r="AE96" s="147"/>
      <c r="AF96" s="147"/>
      <c r="AG96" s="147" t="s">
        <v>151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2" x14ac:dyDescent="0.2">
      <c r="A97" s="154"/>
      <c r="B97" s="155"/>
      <c r="C97" s="187" t="s">
        <v>252</v>
      </c>
      <c r="D97" s="159"/>
      <c r="E97" s="160">
        <v>1.3089999999999999E-2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129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3" x14ac:dyDescent="0.2">
      <c r="A98" s="154"/>
      <c r="B98" s="155"/>
      <c r="C98" s="188" t="s">
        <v>210</v>
      </c>
      <c r="D98" s="161"/>
      <c r="E98" s="162">
        <v>6.4999999999999997E-4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129</v>
      </c>
      <c r="AH98" s="147">
        <v>4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">
      <c r="A99" s="172">
        <v>42</v>
      </c>
      <c r="B99" s="173" t="s">
        <v>253</v>
      </c>
      <c r="C99" s="186" t="s">
        <v>254</v>
      </c>
      <c r="D99" s="174" t="s">
        <v>158</v>
      </c>
      <c r="E99" s="175">
        <v>0.10198</v>
      </c>
      <c r="F99" s="176"/>
      <c r="G99" s="177">
        <f>ROUND(E99*F99,2)</f>
        <v>0</v>
      </c>
      <c r="H99" s="158"/>
      <c r="I99" s="157">
        <f>ROUND(E99*H99,2)</f>
        <v>0</v>
      </c>
      <c r="J99" s="158"/>
      <c r="K99" s="157">
        <f>ROUND(E99*J99,2)</f>
        <v>0</v>
      </c>
      <c r="L99" s="157">
        <v>21</v>
      </c>
      <c r="M99" s="157">
        <f>G99*(1+L99/100)</f>
        <v>0</v>
      </c>
      <c r="N99" s="156">
        <v>1</v>
      </c>
      <c r="O99" s="156">
        <f>ROUND(E99*N99,2)</f>
        <v>0.1</v>
      </c>
      <c r="P99" s="156">
        <v>0</v>
      </c>
      <c r="Q99" s="156">
        <f>ROUND(E99*P99,2)</f>
        <v>0</v>
      </c>
      <c r="R99" s="157" t="s">
        <v>149</v>
      </c>
      <c r="S99" s="157" t="s">
        <v>117</v>
      </c>
      <c r="T99" s="157" t="s">
        <v>117</v>
      </c>
      <c r="U99" s="157">
        <v>0</v>
      </c>
      <c r="V99" s="157">
        <f>ROUND(E99*U99,2)</f>
        <v>0</v>
      </c>
      <c r="W99" s="157"/>
      <c r="X99" s="157" t="s">
        <v>150</v>
      </c>
      <c r="Y99" s="157" t="s">
        <v>119</v>
      </c>
      <c r="Z99" s="147"/>
      <c r="AA99" s="147"/>
      <c r="AB99" s="147"/>
      <c r="AC99" s="147"/>
      <c r="AD99" s="147"/>
      <c r="AE99" s="147"/>
      <c r="AF99" s="147"/>
      <c r="AG99" s="147" t="s">
        <v>151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">
      <c r="A100" s="154"/>
      <c r="B100" s="155"/>
      <c r="C100" s="187" t="s">
        <v>255</v>
      </c>
      <c r="D100" s="159"/>
      <c r="E100" s="160">
        <v>9.7129999999999994E-2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129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88" t="s">
        <v>210</v>
      </c>
      <c r="D101" s="161"/>
      <c r="E101" s="162">
        <v>4.8599999999999997E-3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129</v>
      </c>
      <c r="AH101" s="147">
        <v>4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72">
        <v>43</v>
      </c>
      <c r="B102" s="173" t="s">
        <v>256</v>
      </c>
      <c r="C102" s="186" t="s">
        <v>257</v>
      </c>
      <c r="D102" s="174" t="s">
        <v>158</v>
      </c>
      <c r="E102" s="175">
        <v>1.48E-3</v>
      </c>
      <c r="F102" s="176"/>
      <c r="G102" s="177">
        <f>ROUND(E102*F102,2)</f>
        <v>0</v>
      </c>
      <c r="H102" s="158"/>
      <c r="I102" s="157">
        <f>ROUND(E102*H102,2)</f>
        <v>0</v>
      </c>
      <c r="J102" s="158"/>
      <c r="K102" s="157">
        <f>ROUND(E102*J102,2)</f>
        <v>0</v>
      </c>
      <c r="L102" s="157">
        <v>21</v>
      </c>
      <c r="M102" s="157">
        <f>G102*(1+L102/100)</f>
        <v>0</v>
      </c>
      <c r="N102" s="156">
        <v>1</v>
      </c>
      <c r="O102" s="156">
        <f>ROUND(E102*N102,2)</f>
        <v>0</v>
      </c>
      <c r="P102" s="156">
        <v>0</v>
      </c>
      <c r="Q102" s="156">
        <f>ROUND(E102*P102,2)</f>
        <v>0</v>
      </c>
      <c r="R102" s="157" t="s">
        <v>149</v>
      </c>
      <c r="S102" s="157" t="s">
        <v>117</v>
      </c>
      <c r="T102" s="157" t="s">
        <v>117</v>
      </c>
      <c r="U102" s="157">
        <v>0</v>
      </c>
      <c r="V102" s="157">
        <f>ROUND(E102*U102,2)</f>
        <v>0</v>
      </c>
      <c r="W102" s="157"/>
      <c r="X102" s="157" t="s">
        <v>150</v>
      </c>
      <c r="Y102" s="157" t="s">
        <v>119</v>
      </c>
      <c r="Z102" s="147"/>
      <c r="AA102" s="147"/>
      <c r="AB102" s="147"/>
      <c r="AC102" s="147"/>
      <c r="AD102" s="147"/>
      <c r="AE102" s="147"/>
      <c r="AF102" s="147"/>
      <c r="AG102" s="147" t="s">
        <v>151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2" x14ac:dyDescent="0.2">
      <c r="A103" s="154"/>
      <c r="B103" s="155"/>
      <c r="C103" s="187" t="s">
        <v>258</v>
      </c>
      <c r="D103" s="159"/>
      <c r="E103" s="160">
        <v>1.41E-3</v>
      </c>
      <c r="F103" s="157"/>
      <c r="G103" s="157"/>
      <c r="H103" s="157"/>
      <c r="I103" s="157"/>
      <c r="J103" s="157"/>
      <c r="K103" s="157"/>
      <c r="L103" s="157"/>
      <c r="M103" s="157"/>
      <c r="N103" s="156"/>
      <c r="O103" s="156"/>
      <c r="P103" s="156"/>
      <c r="Q103" s="156"/>
      <c r="R103" s="157"/>
      <c r="S103" s="157"/>
      <c r="T103" s="157"/>
      <c r="U103" s="157"/>
      <c r="V103" s="157"/>
      <c r="W103" s="157"/>
      <c r="X103" s="157"/>
      <c r="Y103" s="157"/>
      <c r="Z103" s="147"/>
      <c r="AA103" s="147"/>
      <c r="AB103" s="147"/>
      <c r="AC103" s="147"/>
      <c r="AD103" s="147"/>
      <c r="AE103" s="147"/>
      <c r="AF103" s="147"/>
      <c r="AG103" s="147" t="s">
        <v>129</v>
      </c>
      <c r="AH103" s="147">
        <v>0</v>
      </c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3" x14ac:dyDescent="0.2">
      <c r="A104" s="154"/>
      <c r="B104" s="155"/>
      <c r="C104" s="188" t="s">
        <v>210</v>
      </c>
      <c r="D104" s="161"/>
      <c r="E104" s="162">
        <v>6.9999999999999994E-5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129</v>
      </c>
      <c r="AH104" s="147">
        <v>4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t="22.5" outlineLevel="1" x14ac:dyDescent="0.2">
      <c r="A105" s="172">
        <v>44</v>
      </c>
      <c r="B105" s="173" t="s">
        <v>259</v>
      </c>
      <c r="C105" s="186" t="s">
        <v>260</v>
      </c>
      <c r="D105" s="174" t="s">
        <v>125</v>
      </c>
      <c r="E105" s="175">
        <v>19.501760000000001</v>
      </c>
      <c r="F105" s="176"/>
      <c r="G105" s="177">
        <f>ROUND(E105*F105,2)</f>
        <v>0</v>
      </c>
      <c r="H105" s="158"/>
      <c r="I105" s="157">
        <f>ROUND(E105*H105,2)</f>
        <v>0</v>
      </c>
      <c r="J105" s="158"/>
      <c r="K105" s="157">
        <f>ROUND(E105*J105,2)</f>
        <v>0</v>
      </c>
      <c r="L105" s="157">
        <v>21</v>
      </c>
      <c r="M105" s="157">
        <f>G105*(1+L105/100)</f>
        <v>0</v>
      </c>
      <c r="N105" s="156">
        <v>1.1000000000000001E-3</v>
      </c>
      <c r="O105" s="156">
        <f>ROUND(E105*N105,2)</f>
        <v>0.02</v>
      </c>
      <c r="P105" s="156">
        <v>0</v>
      </c>
      <c r="Q105" s="156">
        <f>ROUND(E105*P105,2)</f>
        <v>0</v>
      </c>
      <c r="R105" s="157" t="s">
        <v>149</v>
      </c>
      <c r="S105" s="157" t="s">
        <v>117</v>
      </c>
      <c r="T105" s="157" t="s">
        <v>117</v>
      </c>
      <c r="U105" s="157">
        <v>0</v>
      </c>
      <c r="V105" s="157">
        <f>ROUND(E105*U105,2)</f>
        <v>0</v>
      </c>
      <c r="W105" s="157"/>
      <c r="X105" s="157" t="s">
        <v>150</v>
      </c>
      <c r="Y105" s="157" t="s">
        <v>119</v>
      </c>
      <c r="Z105" s="147"/>
      <c r="AA105" s="147"/>
      <c r="AB105" s="147"/>
      <c r="AC105" s="147"/>
      <c r="AD105" s="147"/>
      <c r="AE105" s="147"/>
      <c r="AF105" s="147"/>
      <c r="AG105" s="147" t="s">
        <v>151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87" t="s">
        <v>261</v>
      </c>
      <c r="D106" s="159"/>
      <c r="E106" s="160">
        <v>18.5731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129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8" t="s">
        <v>210</v>
      </c>
      <c r="D107" s="161"/>
      <c r="E107" s="162">
        <v>0.92866000000000004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129</v>
      </c>
      <c r="AH107" s="147">
        <v>4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ht="22.5" outlineLevel="1" x14ac:dyDescent="0.2">
      <c r="A108" s="172">
        <v>45</v>
      </c>
      <c r="B108" s="173" t="s">
        <v>262</v>
      </c>
      <c r="C108" s="186" t="s">
        <v>263</v>
      </c>
      <c r="D108" s="174" t="s">
        <v>125</v>
      </c>
      <c r="E108" s="175">
        <v>22.453199999999999</v>
      </c>
      <c r="F108" s="176"/>
      <c r="G108" s="177">
        <f>ROUND(E108*F108,2)</f>
        <v>0</v>
      </c>
      <c r="H108" s="158"/>
      <c r="I108" s="157">
        <f>ROUND(E108*H108,2)</f>
        <v>0</v>
      </c>
      <c r="J108" s="158"/>
      <c r="K108" s="157">
        <f>ROUND(E108*J108,2)</f>
        <v>0</v>
      </c>
      <c r="L108" s="157">
        <v>21</v>
      </c>
      <c r="M108" s="157">
        <f>G108*(1+L108/100)</f>
        <v>0</v>
      </c>
      <c r="N108" s="156">
        <v>2.4299999999999999E-3</v>
      </c>
      <c r="O108" s="156">
        <f>ROUND(E108*N108,2)</f>
        <v>0.05</v>
      </c>
      <c r="P108" s="156">
        <v>0</v>
      </c>
      <c r="Q108" s="156">
        <f>ROUND(E108*P108,2)</f>
        <v>0</v>
      </c>
      <c r="R108" s="157" t="s">
        <v>149</v>
      </c>
      <c r="S108" s="157" t="s">
        <v>117</v>
      </c>
      <c r="T108" s="157" t="s">
        <v>117</v>
      </c>
      <c r="U108" s="157">
        <v>0</v>
      </c>
      <c r="V108" s="157">
        <f>ROUND(E108*U108,2)</f>
        <v>0</v>
      </c>
      <c r="W108" s="157"/>
      <c r="X108" s="157" t="s">
        <v>150</v>
      </c>
      <c r="Y108" s="157" t="s">
        <v>119</v>
      </c>
      <c r="Z108" s="147"/>
      <c r="AA108" s="147"/>
      <c r="AB108" s="147"/>
      <c r="AC108" s="147"/>
      <c r="AD108" s="147"/>
      <c r="AE108" s="147"/>
      <c r="AF108" s="147"/>
      <c r="AG108" s="147" t="s">
        <v>151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7" t="s">
        <v>264</v>
      </c>
      <c r="D109" s="159"/>
      <c r="E109" s="160">
        <v>21.384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129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188" t="s">
        <v>210</v>
      </c>
      <c r="D110" s="161"/>
      <c r="E110" s="162">
        <v>1.0691999999999999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129</v>
      </c>
      <c r="AH110" s="147">
        <v>4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78">
        <v>46</v>
      </c>
      <c r="B111" s="179" t="s">
        <v>265</v>
      </c>
      <c r="C111" s="185" t="s">
        <v>266</v>
      </c>
      <c r="D111" s="180" t="s">
        <v>164</v>
      </c>
      <c r="E111" s="181">
        <v>159.16496000000001</v>
      </c>
      <c r="F111" s="182"/>
      <c r="G111" s="183">
        <f t="shared" ref="G111:G117" si="0">ROUND(E111*F111,2)</f>
        <v>0</v>
      </c>
      <c r="H111" s="158"/>
      <c r="I111" s="157">
        <f t="shared" ref="I111:I117" si="1">ROUND(E111*H111,2)</f>
        <v>0</v>
      </c>
      <c r="J111" s="158"/>
      <c r="K111" s="157">
        <f t="shared" ref="K111:K117" si="2">ROUND(E111*J111,2)</f>
        <v>0</v>
      </c>
      <c r="L111" s="157">
        <v>21</v>
      </c>
      <c r="M111" s="157">
        <f t="shared" ref="M111:M117" si="3">G111*(1+L111/100)</f>
        <v>0</v>
      </c>
      <c r="N111" s="156">
        <v>0</v>
      </c>
      <c r="O111" s="156">
        <f t="shared" ref="O111:O117" si="4">ROUND(E111*N111,2)</f>
        <v>0</v>
      </c>
      <c r="P111" s="156">
        <v>0</v>
      </c>
      <c r="Q111" s="156">
        <f t="shared" ref="Q111:Q117" si="5">ROUND(E111*P111,2)</f>
        <v>0</v>
      </c>
      <c r="R111" s="157"/>
      <c r="S111" s="157" t="s">
        <v>117</v>
      </c>
      <c r="T111" s="157" t="s">
        <v>117</v>
      </c>
      <c r="U111" s="157">
        <v>0</v>
      </c>
      <c r="V111" s="157">
        <f t="shared" ref="V111:V117" si="6">ROUND(E111*U111,2)</f>
        <v>0</v>
      </c>
      <c r="W111" s="157"/>
      <c r="X111" s="157" t="s">
        <v>118</v>
      </c>
      <c r="Y111" s="157" t="s">
        <v>119</v>
      </c>
      <c r="Z111" s="147"/>
      <c r="AA111" s="147"/>
      <c r="AB111" s="147"/>
      <c r="AC111" s="147"/>
      <c r="AD111" s="147"/>
      <c r="AE111" s="147"/>
      <c r="AF111" s="147"/>
      <c r="AG111" s="147" t="s">
        <v>120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78">
        <v>47</v>
      </c>
      <c r="B112" s="179" t="s">
        <v>267</v>
      </c>
      <c r="C112" s="185" t="s">
        <v>268</v>
      </c>
      <c r="D112" s="180" t="s">
        <v>164</v>
      </c>
      <c r="E112" s="181">
        <v>152.9</v>
      </c>
      <c r="F112" s="182"/>
      <c r="G112" s="183">
        <f t="shared" si="0"/>
        <v>0</v>
      </c>
      <c r="H112" s="158"/>
      <c r="I112" s="157">
        <f t="shared" si="1"/>
        <v>0</v>
      </c>
      <c r="J112" s="158"/>
      <c r="K112" s="157">
        <f t="shared" si="2"/>
        <v>0</v>
      </c>
      <c r="L112" s="157">
        <v>21</v>
      </c>
      <c r="M112" s="157">
        <f t="shared" si="3"/>
        <v>0</v>
      </c>
      <c r="N112" s="156">
        <v>6.0000000000000002E-5</v>
      </c>
      <c r="O112" s="156">
        <f t="shared" si="4"/>
        <v>0.01</v>
      </c>
      <c r="P112" s="156">
        <v>0</v>
      </c>
      <c r="Q112" s="156">
        <f t="shared" si="5"/>
        <v>0</v>
      </c>
      <c r="R112" s="157"/>
      <c r="S112" s="157" t="s">
        <v>117</v>
      </c>
      <c r="T112" s="157" t="s">
        <v>117</v>
      </c>
      <c r="U112" s="157">
        <v>2.4E-2</v>
      </c>
      <c r="V112" s="157">
        <f t="shared" si="6"/>
        <v>3.67</v>
      </c>
      <c r="W112" s="157"/>
      <c r="X112" s="157" t="s">
        <v>118</v>
      </c>
      <c r="Y112" s="157" t="s">
        <v>119</v>
      </c>
      <c r="Z112" s="147"/>
      <c r="AA112" s="147"/>
      <c r="AB112" s="147"/>
      <c r="AC112" s="147"/>
      <c r="AD112" s="147"/>
      <c r="AE112" s="147"/>
      <c r="AF112" s="147"/>
      <c r="AG112" s="147" t="s">
        <v>120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78">
        <v>48</v>
      </c>
      <c r="B113" s="179" t="s">
        <v>269</v>
      </c>
      <c r="C113" s="185" t="s">
        <v>270</v>
      </c>
      <c r="D113" s="180" t="s">
        <v>178</v>
      </c>
      <c r="E113" s="181">
        <v>1</v>
      </c>
      <c r="F113" s="182"/>
      <c r="G113" s="183">
        <f t="shared" si="0"/>
        <v>0</v>
      </c>
      <c r="H113" s="158"/>
      <c r="I113" s="157">
        <f t="shared" si="1"/>
        <v>0</v>
      </c>
      <c r="J113" s="158"/>
      <c r="K113" s="157">
        <f t="shared" si="2"/>
        <v>0</v>
      </c>
      <c r="L113" s="157">
        <v>21</v>
      </c>
      <c r="M113" s="157">
        <f t="shared" si="3"/>
        <v>0</v>
      </c>
      <c r="N113" s="156">
        <v>1.0999999999999999E-2</v>
      </c>
      <c r="O113" s="156">
        <f t="shared" si="4"/>
        <v>0.01</v>
      </c>
      <c r="P113" s="156">
        <v>0</v>
      </c>
      <c r="Q113" s="156">
        <f t="shared" si="5"/>
        <v>0</v>
      </c>
      <c r="R113" s="157" t="s">
        <v>149</v>
      </c>
      <c r="S113" s="157" t="s">
        <v>117</v>
      </c>
      <c r="T113" s="157" t="s">
        <v>117</v>
      </c>
      <c r="U113" s="157">
        <v>0</v>
      </c>
      <c r="V113" s="157">
        <f t="shared" si="6"/>
        <v>0</v>
      </c>
      <c r="W113" s="157"/>
      <c r="X113" s="157" t="s">
        <v>150</v>
      </c>
      <c r="Y113" s="157" t="s">
        <v>119</v>
      </c>
      <c r="Z113" s="147"/>
      <c r="AA113" s="147"/>
      <c r="AB113" s="147"/>
      <c r="AC113" s="147"/>
      <c r="AD113" s="147"/>
      <c r="AE113" s="147"/>
      <c r="AF113" s="147"/>
      <c r="AG113" s="147" t="s">
        <v>151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">
      <c r="A114" s="178">
        <v>49</v>
      </c>
      <c r="B114" s="179" t="s">
        <v>271</v>
      </c>
      <c r="C114" s="185" t="s">
        <v>272</v>
      </c>
      <c r="D114" s="180" t="s">
        <v>178</v>
      </c>
      <c r="E114" s="181">
        <v>1</v>
      </c>
      <c r="F114" s="182"/>
      <c r="G114" s="183">
        <f t="shared" si="0"/>
        <v>0</v>
      </c>
      <c r="H114" s="158"/>
      <c r="I114" s="157">
        <f t="shared" si="1"/>
        <v>0</v>
      </c>
      <c r="J114" s="158"/>
      <c r="K114" s="157">
        <f t="shared" si="2"/>
        <v>0</v>
      </c>
      <c r="L114" s="157">
        <v>21</v>
      </c>
      <c r="M114" s="157">
        <f t="shared" si="3"/>
        <v>0</v>
      </c>
      <c r="N114" s="156">
        <v>1.7100000000000001E-2</v>
      </c>
      <c r="O114" s="156">
        <f t="shared" si="4"/>
        <v>0.02</v>
      </c>
      <c r="P114" s="156">
        <v>0</v>
      </c>
      <c r="Q114" s="156">
        <f t="shared" si="5"/>
        <v>0</v>
      </c>
      <c r="R114" s="157" t="s">
        <v>149</v>
      </c>
      <c r="S114" s="157" t="s">
        <v>117</v>
      </c>
      <c r="T114" s="157" t="s">
        <v>117</v>
      </c>
      <c r="U114" s="157">
        <v>0</v>
      </c>
      <c r="V114" s="157">
        <f t="shared" si="6"/>
        <v>0</v>
      </c>
      <c r="W114" s="157"/>
      <c r="X114" s="157" t="s">
        <v>150</v>
      </c>
      <c r="Y114" s="157" t="s">
        <v>119</v>
      </c>
      <c r="Z114" s="147"/>
      <c r="AA114" s="147"/>
      <c r="AB114" s="147"/>
      <c r="AC114" s="147"/>
      <c r="AD114" s="147"/>
      <c r="AE114" s="147"/>
      <c r="AF114" s="147"/>
      <c r="AG114" s="147" t="s">
        <v>151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ht="12.75" customHeight="1" outlineLevel="1" x14ac:dyDescent="0.2">
      <c r="A115" s="178">
        <v>50</v>
      </c>
      <c r="B115" s="179" t="s">
        <v>273</v>
      </c>
      <c r="C115" s="185" t="s">
        <v>274</v>
      </c>
      <c r="D115" s="180" t="s">
        <v>178</v>
      </c>
      <c r="E115" s="181">
        <v>1</v>
      </c>
      <c r="F115" s="182"/>
      <c r="G115" s="183">
        <f t="shared" si="0"/>
        <v>0</v>
      </c>
      <c r="H115" s="158"/>
      <c r="I115" s="157">
        <f t="shared" si="1"/>
        <v>0</v>
      </c>
      <c r="J115" s="158"/>
      <c r="K115" s="157">
        <f t="shared" si="2"/>
        <v>0</v>
      </c>
      <c r="L115" s="157">
        <v>21</v>
      </c>
      <c r="M115" s="157">
        <f t="shared" si="3"/>
        <v>0</v>
      </c>
      <c r="N115" s="156">
        <v>2.52E-2</v>
      </c>
      <c r="O115" s="156">
        <f t="shared" si="4"/>
        <v>0.03</v>
      </c>
      <c r="P115" s="156">
        <v>0</v>
      </c>
      <c r="Q115" s="156">
        <f t="shared" si="5"/>
        <v>0</v>
      </c>
      <c r="R115" s="157" t="s">
        <v>149</v>
      </c>
      <c r="S115" s="157" t="s">
        <v>117</v>
      </c>
      <c r="T115" s="157" t="s">
        <v>117</v>
      </c>
      <c r="U115" s="157">
        <v>0</v>
      </c>
      <c r="V115" s="157">
        <f t="shared" si="6"/>
        <v>0</v>
      </c>
      <c r="W115" s="157"/>
      <c r="X115" s="157" t="s">
        <v>150</v>
      </c>
      <c r="Y115" s="157" t="s">
        <v>119</v>
      </c>
      <c r="Z115" s="147"/>
      <c r="AA115" s="147"/>
      <c r="AB115" s="147"/>
      <c r="AC115" s="147"/>
      <c r="AD115" s="147"/>
      <c r="AE115" s="147"/>
      <c r="AF115" s="147"/>
      <c r="AG115" s="147" t="s">
        <v>151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ht="22.5" outlineLevel="1" x14ac:dyDescent="0.2">
      <c r="A116" s="178">
        <v>51</v>
      </c>
      <c r="B116" s="179" t="s">
        <v>275</v>
      </c>
      <c r="C116" s="185" t="s">
        <v>276</v>
      </c>
      <c r="D116" s="180" t="s">
        <v>178</v>
      </c>
      <c r="E116" s="181">
        <v>6</v>
      </c>
      <c r="F116" s="182"/>
      <c r="G116" s="183">
        <f t="shared" si="0"/>
        <v>0</v>
      </c>
      <c r="H116" s="158"/>
      <c r="I116" s="157">
        <f t="shared" si="1"/>
        <v>0</v>
      </c>
      <c r="J116" s="158"/>
      <c r="K116" s="157">
        <f t="shared" si="2"/>
        <v>0</v>
      </c>
      <c r="L116" s="157">
        <v>21</v>
      </c>
      <c r="M116" s="157">
        <f t="shared" si="3"/>
        <v>0</v>
      </c>
      <c r="N116" s="156">
        <v>1.66E-2</v>
      </c>
      <c r="O116" s="156">
        <f t="shared" si="4"/>
        <v>0.1</v>
      </c>
      <c r="P116" s="156">
        <v>0</v>
      </c>
      <c r="Q116" s="156">
        <f t="shared" si="5"/>
        <v>0</v>
      </c>
      <c r="R116" s="157" t="s">
        <v>149</v>
      </c>
      <c r="S116" s="157" t="s">
        <v>117</v>
      </c>
      <c r="T116" s="157" t="s">
        <v>117</v>
      </c>
      <c r="U116" s="157">
        <v>0</v>
      </c>
      <c r="V116" s="157">
        <f t="shared" si="6"/>
        <v>0</v>
      </c>
      <c r="W116" s="157"/>
      <c r="X116" s="157" t="s">
        <v>150</v>
      </c>
      <c r="Y116" s="157" t="s">
        <v>119</v>
      </c>
      <c r="Z116" s="147"/>
      <c r="AA116" s="147"/>
      <c r="AB116" s="147"/>
      <c r="AC116" s="147"/>
      <c r="AD116" s="147"/>
      <c r="AE116" s="147"/>
      <c r="AF116" s="147"/>
      <c r="AG116" s="147" t="s">
        <v>151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72">
        <v>52</v>
      </c>
      <c r="B117" s="173" t="s">
        <v>277</v>
      </c>
      <c r="C117" s="186" t="s">
        <v>278</v>
      </c>
      <c r="D117" s="174" t="s">
        <v>178</v>
      </c>
      <c r="E117" s="175">
        <v>6</v>
      </c>
      <c r="F117" s="176"/>
      <c r="G117" s="177">
        <f t="shared" si="0"/>
        <v>0</v>
      </c>
      <c r="H117" s="158"/>
      <c r="I117" s="157">
        <f t="shared" si="1"/>
        <v>0</v>
      </c>
      <c r="J117" s="158"/>
      <c r="K117" s="157">
        <f t="shared" si="2"/>
        <v>0</v>
      </c>
      <c r="L117" s="157">
        <v>21</v>
      </c>
      <c r="M117" s="157">
        <f t="shared" si="3"/>
        <v>0</v>
      </c>
      <c r="N117" s="156">
        <v>2.0000000000000002E-5</v>
      </c>
      <c r="O117" s="156">
        <f t="shared" si="4"/>
        <v>0</v>
      </c>
      <c r="P117" s="156">
        <v>0</v>
      </c>
      <c r="Q117" s="156">
        <f t="shared" si="5"/>
        <v>0</v>
      </c>
      <c r="R117" s="157"/>
      <c r="S117" s="157" t="s">
        <v>117</v>
      </c>
      <c r="T117" s="157" t="s">
        <v>117</v>
      </c>
      <c r="U117" s="157">
        <v>0.125</v>
      </c>
      <c r="V117" s="157">
        <f t="shared" si="6"/>
        <v>0.75</v>
      </c>
      <c r="W117" s="157"/>
      <c r="X117" s="157" t="s">
        <v>118</v>
      </c>
      <c r="Y117" s="157" t="s">
        <v>119</v>
      </c>
      <c r="Z117" s="147"/>
      <c r="AA117" s="147"/>
      <c r="AB117" s="147"/>
      <c r="AC117" s="147"/>
      <c r="AD117" s="147"/>
      <c r="AE117" s="147"/>
      <c r="AF117" s="147"/>
      <c r="AG117" s="147" t="s">
        <v>120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187" t="s">
        <v>279</v>
      </c>
      <c r="D118" s="159"/>
      <c r="E118" s="160">
        <v>6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129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1" x14ac:dyDescent="0.2">
      <c r="A119" s="178">
        <v>53</v>
      </c>
      <c r="B119" s="179" t="s">
        <v>280</v>
      </c>
      <c r="C119" s="185" t="s">
        <v>281</v>
      </c>
      <c r="D119" s="180" t="s">
        <v>158</v>
      </c>
      <c r="E119" s="181">
        <v>0.36337999999999998</v>
      </c>
      <c r="F119" s="182"/>
      <c r="G119" s="183">
        <f>ROUND(E119*F119,2)</f>
        <v>0</v>
      </c>
      <c r="H119" s="158"/>
      <c r="I119" s="157">
        <f>ROUND(E119*H119,2)</f>
        <v>0</v>
      </c>
      <c r="J119" s="158"/>
      <c r="K119" s="157">
        <f>ROUND(E119*J119,2)</f>
        <v>0</v>
      </c>
      <c r="L119" s="157">
        <v>21</v>
      </c>
      <c r="M119" s="157">
        <f>G119*(1+L119/100)</f>
        <v>0</v>
      </c>
      <c r="N119" s="156">
        <v>0</v>
      </c>
      <c r="O119" s="156">
        <f>ROUND(E119*N119,2)</f>
        <v>0</v>
      </c>
      <c r="P119" s="156">
        <v>0</v>
      </c>
      <c r="Q119" s="156">
        <f>ROUND(E119*P119,2)</f>
        <v>0</v>
      </c>
      <c r="R119" s="157"/>
      <c r="S119" s="157" t="s">
        <v>117</v>
      </c>
      <c r="T119" s="157" t="s">
        <v>117</v>
      </c>
      <c r="U119" s="157">
        <v>3.327</v>
      </c>
      <c r="V119" s="157">
        <f>ROUND(E119*U119,2)</f>
        <v>1.21</v>
      </c>
      <c r="W119" s="157"/>
      <c r="X119" s="157" t="s">
        <v>241</v>
      </c>
      <c r="Y119" s="157" t="s">
        <v>119</v>
      </c>
      <c r="Z119" s="147"/>
      <c r="AA119" s="147"/>
      <c r="AB119" s="147"/>
      <c r="AC119" s="147"/>
      <c r="AD119" s="147"/>
      <c r="AE119" s="147"/>
      <c r="AF119" s="147"/>
      <c r="AG119" s="147" t="s">
        <v>242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x14ac:dyDescent="0.2">
      <c r="A120" s="165" t="s">
        <v>112</v>
      </c>
      <c r="B120" s="166" t="s">
        <v>75</v>
      </c>
      <c r="C120" s="184" t="s">
        <v>76</v>
      </c>
      <c r="D120" s="167"/>
      <c r="E120" s="168"/>
      <c r="F120" s="169"/>
      <c r="G120" s="170">
        <f>SUMIF(AG121:AG122,"&lt;&gt;NOR",G121:G122)</f>
        <v>0</v>
      </c>
      <c r="H120" s="164"/>
      <c r="I120" s="164">
        <f>SUM(I121:I122)</f>
        <v>0</v>
      </c>
      <c r="J120" s="164"/>
      <c r="K120" s="164">
        <f>SUM(K121:K122)</f>
        <v>0</v>
      </c>
      <c r="L120" s="164"/>
      <c r="M120" s="164">
        <f>SUM(M121:M122)</f>
        <v>0</v>
      </c>
      <c r="N120" s="163"/>
      <c r="O120" s="163">
        <f>SUM(O121:O122)</f>
        <v>0.57999999999999996</v>
      </c>
      <c r="P120" s="163"/>
      <c r="Q120" s="163">
        <f>SUM(Q121:Q122)</f>
        <v>0</v>
      </c>
      <c r="R120" s="164"/>
      <c r="S120" s="164"/>
      <c r="T120" s="164"/>
      <c r="U120" s="164"/>
      <c r="V120" s="164">
        <f>SUM(V121:V122)</f>
        <v>1.74</v>
      </c>
      <c r="W120" s="164"/>
      <c r="X120" s="164"/>
      <c r="Y120" s="164"/>
      <c r="AG120" t="s">
        <v>113</v>
      </c>
    </row>
    <row r="121" spans="1:60" outlineLevel="1" x14ac:dyDescent="0.2">
      <c r="A121" s="172">
        <v>54</v>
      </c>
      <c r="B121" s="173" t="s">
        <v>282</v>
      </c>
      <c r="C121" s="186" t="s">
        <v>283</v>
      </c>
      <c r="D121" s="174" t="s">
        <v>213</v>
      </c>
      <c r="E121" s="175">
        <v>1</v>
      </c>
      <c r="F121" s="176"/>
      <c r="G121" s="177">
        <f>ROUND(E121*F121,2)</f>
        <v>0</v>
      </c>
      <c r="H121" s="158"/>
      <c r="I121" s="157">
        <f>ROUND(E121*H121,2)</f>
        <v>0</v>
      </c>
      <c r="J121" s="158"/>
      <c r="K121" s="157">
        <f>ROUND(E121*J121,2)</f>
        <v>0</v>
      </c>
      <c r="L121" s="157">
        <v>21</v>
      </c>
      <c r="M121" s="157">
        <f>G121*(1+L121/100)</f>
        <v>0</v>
      </c>
      <c r="N121" s="156">
        <v>0.57894000000000001</v>
      </c>
      <c r="O121" s="156">
        <f>ROUND(E121*N121,2)</f>
        <v>0.57999999999999996</v>
      </c>
      <c r="P121" s="156">
        <v>0</v>
      </c>
      <c r="Q121" s="156">
        <f>ROUND(E121*P121,2)</f>
        <v>0</v>
      </c>
      <c r="R121" s="157"/>
      <c r="S121" s="157" t="s">
        <v>214</v>
      </c>
      <c r="T121" s="157" t="s">
        <v>215</v>
      </c>
      <c r="U121" s="157">
        <v>1.7362599999999999</v>
      </c>
      <c r="V121" s="157">
        <f>ROUND(E121*U121,2)</f>
        <v>1.74</v>
      </c>
      <c r="W121" s="157"/>
      <c r="X121" s="157" t="s">
        <v>216</v>
      </c>
      <c r="Y121" s="157" t="s">
        <v>119</v>
      </c>
      <c r="Z121" s="147"/>
      <c r="AA121" s="147"/>
      <c r="AB121" s="147"/>
      <c r="AC121" s="147"/>
      <c r="AD121" s="147"/>
      <c r="AE121" s="147"/>
      <c r="AF121" s="147"/>
      <c r="AG121" s="147" t="s">
        <v>217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187" t="s">
        <v>218</v>
      </c>
      <c r="D122" s="159"/>
      <c r="E122" s="160">
        <v>1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129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x14ac:dyDescent="0.2">
      <c r="A123" s="165" t="s">
        <v>112</v>
      </c>
      <c r="B123" s="166" t="s">
        <v>77</v>
      </c>
      <c r="C123" s="184" t="s">
        <v>78</v>
      </c>
      <c r="D123" s="167"/>
      <c r="E123" s="168"/>
      <c r="F123" s="169"/>
      <c r="G123" s="170">
        <f>SUMIF(AG124:AG124,"&lt;&gt;NOR",G124:G124)</f>
        <v>0</v>
      </c>
      <c r="H123" s="164"/>
      <c r="I123" s="164">
        <f>SUM(I124:I124)</f>
        <v>0</v>
      </c>
      <c r="J123" s="164"/>
      <c r="K123" s="164">
        <f>SUM(K124:K124)</f>
        <v>0</v>
      </c>
      <c r="L123" s="164"/>
      <c r="M123" s="164">
        <f>SUM(M124:M124)</f>
        <v>0</v>
      </c>
      <c r="N123" s="163"/>
      <c r="O123" s="163">
        <f>SUM(O124:O124)</f>
        <v>0</v>
      </c>
      <c r="P123" s="163"/>
      <c r="Q123" s="163">
        <f>SUM(Q124:Q124)</f>
        <v>0</v>
      </c>
      <c r="R123" s="164"/>
      <c r="S123" s="164"/>
      <c r="T123" s="164"/>
      <c r="U123" s="164"/>
      <c r="V123" s="164">
        <f>SUM(V124:V124)</f>
        <v>1.33</v>
      </c>
      <c r="W123" s="164"/>
      <c r="X123" s="164"/>
      <c r="Y123" s="164"/>
      <c r="AG123" t="s">
        <v>113</v>
      </c>
    </row>
    <row r="124" spans="1:60" ht="22.5" outlineLevel="1" x14ac:dyDescent="0.2">
      <c r="A124" s="178">
        <v>55</v>
      </c>
      <c r="B124" s="179" t="s">
        <v>284</v>
      </c>
      <c r="C124" s="185" t="s">
        <v>285</v>
      </c>
      <c r="D124" s="180" t="s">
        <v>178</v>
      </c>
      <c r="E124" s="181">
        <v>1</v>
      </c>
      <c r="F124" s="182"/>
      <c r="G124" s="183">
        <f>ROUND(E124*F124,2)</f>
        <v>0</v>
      </c>
      <c r="H124" s="158"/>
      <c r="I124" s="157">
        <f>ROUND(E124*H124,2)</f>
        <v>0</v>
      </c>
      <c r="J124" s="158"/>
      <c r="K124" s="157">
        <f>ROUND(E124*J124,2)</f>
        <v>0</v>
      </c>
      <c r="L124" s="157">
        <v>21</v>
      </c>
      <c r="M124" s="157">
        <f>G124*(1+L124/100)</f>
        <v>0</v>
      </c>
      <c r="N124" s="156">
        <v>0</v>
      </c>
      <c r="O124" s="156">
        <f>ROUND(E124*N124,2)</f>
        <v>0</v>
      </c>
      <c r="P124" s="156">
        <v>0</v>
      </c>
      <c r="Q124" s="156">
        <f>ROUND(E124*P124,2)</f>
        <v>0</v>
      </c>
      <c r="R124" s="157"/>
      <c r="S124" s="157" t="s">
        <v>117</v>
      </c>
      <c r="T124" s="157" t="s">
        <v>215</v>
      </c>
      <c r="U124" s="157">
        <v>1.333</v>
      </c>
      <c r="V124" s="157">
        <f>ROUND(E124*U124,2)</f>
        <v>1.33</v>
      </c>
      <c r="W124" s="157"/>
      <c r="X124" s="157" t="s">
        <v>118</v>
      </c>
      <c r="Y124" s="157" t="s">
        <v>119</v>
      </c>
      <c r="Z124" s="147"/>
      <c r="AA124" s="147"/>
      <c r="AB124" s="147"/>
      <c r="AC124" s="147"/>
      <c r="AD124" s="147"/>
      <c r="AE124" s="147"/>
      <c r="AF124" s="147"/>
      <c r="AG124" s="147" t="s">
        <v>120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x14ac:dyDescent="0.2">
      <c r="A125" s="165" t="s">
        <v>112</v>
      </c>
      <c r="B125" s="166" t="s">
        <v>79</v>
      </c>
      <c r="C125" s="184" t="s">
        <v>80</v>
      </c>
      <c r="D125" s="167"/>
      <c r="E125" s="168"/>
      <c r="F125" s="169"/>
      <c r="G125" s="170">
        <f>SUMIF(AG126:AG130,"&lt;&gt;NOR",G126:G130)</f>
        <v>0</v>
      </c>
      <c r="H125" s="164"/>
      <c r="I125" s="164">
        <f>SUM(I126:I130)</f>
        <v>0</v>
      </c>
      <c r="J125" s="164"/>
      <c r="K125" s="164">
        <f>SUM(K126:K130)</f>
        <v>0</v>
      </c>
      <c r="L125" s="164"/>
      <c r="M125" s="164">
        <f>SUM(M126:M130)</f>
        <v>0</v>
      </c>
      <c r="N125" s="163"/>
      <c r="O125" s="163">
        <f>SUM(O126:O130)</f>
        <v>0</v>
      </c>
      <c r="P125" s="163"/>
      <c r="Q125" s="163">
        <f>SUM(Q126:Q130)</f>
        <v>0</v>
      </c>
      <c r="R125" s="164"/>
      <c r="S125" s="164"/>
      <c r="T125" s="164"/>
      <c r="U125" s="164"/>
      <c r="V125" s="164">
        <f>SUM(V126:V130)</f>
        <v>1.37</v>
      </c>
      <c r="W125" s="164"/>
      <c r="X125" s="164"/>
      <c r="Y125" s="164"/>
      <c r="AG125" t="s">
        <v>113</v>
      </c>
    </row>
    <row r="126" spans="1:60" outlineLevel="1" x14ac:dyDescent="0.2">
      <c r="A126" s="172">
        <v>56</v>
      </c>
      <c r="B126" s="173" t="s">
        <v>286</v>
      </c>
      <c r="C126" s="186" t="s">
        <v>287</v>
      </c>
      <c r="D126" s="174" t="s">
        <v>125</v>
      </c>
      <c r="E126" s="175">
        <v>13</v>
      </c>
      <c r="F126" s="176"/>
      <c r="G126" s="177">
        <f>ROUND(E126*F126,2)</f>
        <v>0</v>
      </c>
      <c r="H126" s="158"/>
      <c r="I126" s="157">
        <f>ROUND(E126*H126,2)</f>
        <v>0</v>
      </c>
      <c r="J126" s="158"/>
      <c r="K126" s="157">
        <f>ROUND(E126*J126,2)</f>
        <v>0</v>
      </c>
      <c r="L126" s="157">
        <v>21</v>
      </c>
      <c r="M126" s="157">
        <f>G126*(1+L126/100)</f>
        <v>0</v>
      </c>
      <c r="N126" s="156">
        <v>0</v>
      </c>
      <c r="O126" s="156">
        <f>ROUND(E126*N126,2)</f>
        <v>0</v>
      </c>
      <c r="P126" s="156">
        <v>0</v>
      </c>
      <c r="Q126" s="156">
        <f>ROUND(E126*P126,2)</f>
        <v>0</v>
      </c>
      <c r="R126" s="157"/>
      <c r="S126" s="157" t="s">
        <v>117</v>
      </c>
      <c r="T126" s="157" t="s">
        <v>117</v>
      </c>
      <c r="U126" s="157">
        <v>0.105</v>
      </c>
      <c r="V126" s="157">
        <f>ROUND(E126*U126,2)</f>
        <v>1.37</v>
      </c>
      <c r="W126" s="157"/>
      <c r="X126" s="157" t="s">
        <v>118</v>
      </c>
      <c r="Y126" s="157" t="s">
        <v>119</v>
      </c>
      <c r="Z126" s="147"/>
      <c r="AA126" s="147"/>
      <c r="AB126" s="147"/>
      <c r="AC126" s="147"/>
      <c r="AD126" s="147"/>
      <c r="AE126" s="147"/>
      <c r="AF126" s="147"/>
      <c r="AG126" s="147" t="s">
        <v>120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187" t="s">
        <v>288</v>
      </c>
      <c r="D127" s="159"/>
      <c r="E127" s="160">
        <v>1</v>
      </c>
      <c r="F127" s="157"/>
      <c r="G127" s="157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129</v>
      </c>
      <c r="AH127" s="147">
        <v>0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187" t="s">
        <v>289</v>
      </c>
      <c r="D128" s="159"/>
      <c r="E128" s="160">
        <v>8</v>
      </c>
      <c r="F128" s="157"/>
      <c r="G128" s="157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129</v>
      </c>
      <c r="AH128" s="147">
        <v>0</v>
      </c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187" t="s">
        <v>290</v>
      </c>
      <c r="D129" s="159"/>
      <c r="E129" s="160">
        <v>4</v>
      </c>
      <c r="F129" s="157"/>
      <c r="G129" s="157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129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t="22.5" outlineLevel="1" x14ac:dyDescent="0.2">
      <c r="A130" s="178">
        <v>57</v>
      </c>
      <c r="B130" s="179" t="s">
        <v>291</v>
      </c>
      <c r="C130" s="185" t="s">
        <v>292</v>
      </c>
      <c r="D130" s="180" t="s">
        <v>125</v>
      </c>
      <c r="E130" s="181">
        <v>13</v>
      </c>
      <c r="F130" s="182"/>
      <c r="G130" s="183">
        <f>ROUND(E130*F130,2)</f>
        <v>0</v>
      </c>
      <c r="H130" s="158"/>
      <c r="I130" s="157">
        <f>ROUND(E130*H130,2)</f>
        <v>0</v>
      </c>
      <c r="J130" s="158"/>
      <c r="K130" s="157">
        <f>ROUND(E130*J130,2)</f>
        <v>0</v>
      </c>
      <c r="L130" s="157">
        <v>21</v>
      </c>
      <c r="M130" s="157">
        <f>G130*(1+L130/100)</f>
        <v>0</v>
      </c>
      <c r="N130" s="156">
        <v>2.2000000000000001E-4</v>
      </c>
      <c r="O130" s="156">
        <f>ROUND(E130*N130,2)</f>
        <v>0</v>
      </c>
      <c r="P130" s="156">
        <v>0</v>
      </c>
      <c r="Q130" s="156">
        <f>ROUND(E130*P130,2)</f>
        <v>0</v>
      </c>
      <c r="R130" s="157" t="s">
        <v>149</v>
      </c>
      <c r="S130" s="157" t="s">
        <v>117</v>
      </c>
      <c r="T130" s="157" t="s">
        <v>117</v>
      </c>
      <c r="U130" s="157">
        <v>0</v>
      </c>
      <c r="V130" s="157">
        <f>ROUND(E130*U130,2)</f>
        <v>0</v>
      </c>
      <c r="W130" s="157"/>
      <c r="X130" s="157" t="s">
        <v>150</v>
      </c>
      <c r="Y130" s="157" t="s">
        <v>119</v>
      </c>
      <c r="Z130" s="147"/>
      <c r="AA130" s="147"/>
      <c r="AB130" s="147"/>
      <c r="AC130" s="147"/>
      <c r="AD130" s="147"/>
      <c r="AE130" s="147"/>
      <c r="AF130" s="147"/>
      <c r="AG130" s="147" t="s">
        <v>151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x14ac:dyDescent="0.2">
      <c r="A131" s="165" t="s">
        <v>112</v>
      </c>
      <c r="B131" s="166" t="s">
        <v>81</v>
      </c>
      <c r="C131" s="184" t="s">
        <v>82</v>
      </c>
      <c r="D131" s="167"/>
      <c r="E131" s="168"/>
      <c r="F131" s="169"/>
      <c r="G131" s="170">
        <f>SUMIF(AG132:AG137,"&lt;&gt;NOR",G132:G137)</f>
        <v>0</v>
      </c>
      <c r="H131" s="164"/>
      <c r="I131" s="164">
        <f>SUM(I132:I137)</f>
        <v>0</v>
      </c>
      <c r="J131" s="164"/>
      <c r="K131" s="164">
        <f>SUM(K132:K137)</f>
        <v>0</v>
      </c>
      <c r="L131" s="164"/>
      <c r="M131" s="164">
        <f>SUM(M132:M137)</f>
        <v>0</v>
      </c>
      <c r="N131" s="163"/>
      <c r="O131" s="163">
        <f>SUM(O132:O137)</f>
        <v>0</v>
      </c>
      <c r="P131" s="163"/>
      <c r="Q131" s="163">
        <f>SUM(Q132:Q137)</f>
        <v>0</v>
      </c>
      <c r="R131" s="164"/>
      <c r="S131" s="164"/>
      <c r="T131" s="164"/>
      <c r="U131" s="164"/>
      <c r="V131" s="164">
        <f>SUM(V132:V137)</f>
        <v>116.19999999999999</v>
      </c>
      <c r="W131" s="164"/>
      <c r="X131" s="164"/>
      <c r="Y131" s="164"/>
      <c r="AG131" t="s">
        <v>113</v>
      </c>
    </row>
    <row r="132" spans="1:60" outlineLevel="1" x14ac:dyDescent="0.2">
      <c r="A132" s="178">
        <v>58</v>
      </c>
      <c r="B132" s="179" t="s">
        <v>293</v>
      </c>
      <c r="C132" s="185" t="s">
        <v>294</v>
      </c>
      <c r="D132" s="180" t="s">
        <v>158</v>
      </c>
      <c r="E132" s="181">
        <v>67.992249999999999</v>
      </c>
      <c r="F132" s="182"/>
      <c r="G132" s="183">
        <f t="shared" ref="G132:G137" si="7">ROUND(E132*F132,2)</f>
        <v>0</v>
      </c>
      <c r="H132" s="158"/>
      <c r="I132" s="157">
        <f t="shared" ref="I132:I137" si="8">ROUND(E132*H132,2)</f>
        <v>0</v>
      </c>
      <c r="J132" s="158"/>
      <c r="K132" s="157">
        <f t="shared" ref="K132:K137" si="9">ROUND(E132*J132,2)</f>
        <v>0</v>
      </c>
      <c r="L132" s="157">
        <v>21</v>
      </c>
      <c r="M132" s="157">
        <f t="shared" ref="M132:M137" si="10">G132*(1+L132/100)</f>
        <v>0</v>
      </c>
      <c r="N132" s="156">
        <v>0</v>
      </c>
      <c r="O132" s="156">
        <f t="shared" ref="O132:O137" si="11">ROUND(E132*N132,2)</f>
        <v>0</v>
      </c>
      <c r="P132" s="156">
        <v>0</v>
      </c>
      <c r="Q132" s="156">
        <f t="shared" ref="Q132:Q137" si="12">ROUND(E132*P132,2)</f>
        <v>0</v>
      </c>
      <c r="R132" s="157"/>
      <c r="S132" s="157" t="s">
        <v>117</v>
      </c>
      <c r="T132" s="157" t="s">
        <v>117</v>
      </c>
      <c r="U132" s="157">
        <v>0.94199999999999995</v>
      </c>
      <c r="V132" s="157">
        <f t="shared" ref="V132:V137" si="13">ROUND(E132*U132,2)</f>
        <v>64.05</v>
      </c>
      <c r="W132" s="157"/>
      <c r="X132" s="157" t="s">
        <v>295</v>
      </c>
      <c r="Y132" s="157" t="s">
        <v>119</v>
      </c>
      <c r="Z132" s="147"/>
      <c r="AA132" s="147"/>
      <c r="AB132" s="147"/>
      <c r="AC132" s="147"/>
      <c r="AD132" s="147"/>
      <c r="AE132" s="147"/>
      <c r="AF132" s="147"/>
      <c r="AG132" s="147" t="s">
        <v>296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8">
        <v>59</v>
      </c>
      <c r="B133" s="179" t="s">
        <v>297</v>
      </c>
      <c r="C133" s="185" t="s">
        <v>298</v>
      </c>
      <c r="D133" s="180" t="s">
        <v>158</v>
      </c>
      <c r="E133" s="181">
        <v>67.992249999999999</v>
      </c>
      <c r="F133" s="182"/>
      <c r="G133" s="183">
        <f t="shared" si="7"/>
        <v>0</v>
      </c>
      <c r="H133" s="158"/>
      <c r="I133" s="157">
        <f t="shared" si="8"/>
        <v>0</v>
      </c>
      <c r="J133" s="158"/>
      <c r="K133" s="157">
        <f t="shared" si="9"/>
        <v>0</v>
      </c>
      <c r="L133" s="157">
        <v>21</v>
      </c>
      <c r="M133" s="157">
        <f t="shared" si="10"/>
        <v>0</v>
      </c>
      <c r="N133" s="156">
        <v>0</v>
      </c>
      <c r="O133" s="156">
        <f t="shared" si="11"/>
        <v>0</v>
      </c>
      <c r="P133" s="156">
        <v>0</v>
      </c>
      <c r="Q133" s="156">
        <f t="shared" si="12"/>
        <v>0</v>
      </c>
      <c r="R133" s="157"/>
      <c r="S133" s="157" t="s">
        <v>117</v>
      </c>
      <c r="T133" s="157" t="s">
        <v>117</v>
      </c>
      <c r="U133" s="157">
        <v>0.27700000000000002</v>
      </c>
      <c r="V133" s="157">
        <f t="shared" si="13"/>
        <v>18.829999999999998</v>
      </c>
      <c r="W133" s="157"/>
      <c r="X133" s="157" t="s">
        <v>295</v>
      </c>
      <c r="Y133" s="157" t="s">
        <v>119</v>
      </c>
      <c r="Z133" s="147"/>
      <c r="AA133" s="147"/>
      <c r="AB133" s="147"/>
      <c r="AC133" s="147"/>
      <c r="AD133" s="147"/>
      <c r="AE133" s="147"/>
      <c r="AF133" s="147"/>
      <c r="AG133" s="147" t="s">
        <v>296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1" x14ac:dyDescent="0.2">
      <c r="A134" s="178">
        <v>60</v>
      </c>
      <c r="B134" s="179" t="s">
        <v>299</v>
      </c>
      <c r="C134" s="185" t="s">
        <v>300</v>
      </c>
      <c r="D134" s="180" t="s">
        <v>158</v>
      </c>
      <c r="E134" s="181">
        <v>67.992249999999999</v>
      </c>
      <c r="F134" s="182"/>
      <c r="G134" s="183">
        <f t="shared" si="7"/>
        <v>0</v>
      </c>
      <c r="H134" s="158"/>
      <c r="I134" s="157">
        <f t="shared" si="8"/>
        <v>0</v>
      </c>
      <c r="J134" s="158"/>
      <c r="K134" s="157">
        <f t="shared" si="9"/>
        <v>0</v>
      </c>
      <c r="L134" s="157">
        <v>21</v>
      </c>
      <c r="M134" s="157">
        <f t="shared" si="10"/>
        <v>0</v>
      </c>
      <c r="N134" s="156">
        <v>0</v>
      </c>
      <c r="O134" s="156">
        <f t="shared" si="11"/>
        <v>0</v>
      </c>
      <c r="P134" s="156">
        <v>0</v>
      </c>
      <c r="Q134" s="156">
        <f t="shared" si="12"/>
        <v>0</v>
      </c>
      <c r="R134" s="157"/>
      <c r="S134" s="157" t="s">
        <v>117</v>
      </c>
      <c r="T134" s="157" t="s">
        <v>117</v>
      </c>
      <c r="U134" s="157">
        <v>0.49</v>
      </c>
      <c r="V134" s="157">
        <f t="shared" si="13"/>
        <v>33.32</v>
      </c>
      <c r="W134" s="157"/>
      <c r="X134" s="157" t="s">
        <v>295</v>
      </c>
      <c r="Y134" s="157" t="s">
        <v>119</v>
      </c>
      <c r="Z134" s="147"/>
      <c r="AA134" s="147"/>
      <c r="AB134" s="147"/>
      <c r="AC134" s="147"/>
      <c r="AD134" s="147"/>
      <c r="AE134" s="147"/>
      <c r="AF134" s="147"/>
      <c r="AG134" s="147" t="s">
        <v>296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8">
        <v>61</v>
      </c>
      <c r="B135" s="179" t="s">
        <v>301</v>
      </c>
      <c r="C135" s="185" t="s">
        <v>302</v>
      </c>
      <c r="D135" s="180" t="s">
        <v>158</v>
      </c>
      <c r="E135" s="181">
        <v>339.96125000000001</v>
      </c>
      <c r="F135" s="182"/>
      <c r="G135" s="183">
        <f t="shared" si="7"/>
        <v>0</v>
      </c>
      <c r="H135" s="158"/>
      <c r="I135" s="157">
        <f t="shared" si="8"/>
        <v>0</v>
      </c>
      <c r="J135" s="158"/>
      <c r="K135" s="157">
        <f t="shared" si="9"/>
        <v>0</v>
      </c>
      <c r="L135" s="157">
        <v>21</v>
      </c>
      <c r="M135" s="157">
        <f t="shared" si="10"/>
        <v>0</v>
      </c>
      <c r="N135" s="156">
        <v>0</v>
      </c>
      <c r="O135" s="156">
        <f t="shared" si="11"/>
        <v>0</v>
      </c>
      <c r="P135" s="156">
        <v>0</v>
      </c>
      <c r="Q135" s="156">
        <f t="shared" si="12"/>
        <v>0</v>
      </c>
      <c r="R135" s="157"/>
      <c r="S135" s="157" t="s">
        <v>117</v>
      </c>
      <c r="T135" s="157" t="s">
        <v>117</v>
      </c>
      <c r="U135" s="157">
        <v>0</v>
      </c>
      <c r="V135" s="157">
        <f t="shared" si="13"/>
        <v>0</v>
      </c>
      <c r="W135" s="157"/>
      <c r="X135" s="157" t="s">
        <v>295</v>
      </c>
      <c r="Y135" s="157" t="s">
        <v>119</v>
      </c>
      <c r="Z135" s="147"/>
      <c r="AA135" s="147"/>
      <c r="AB135" s="147"/>
      <c r="AC135" s="147"/>
      <c r="AD135" s="147"/>
      <c r="AE135" s="147"/>
      <c r="AF135" s="147"/>
      <c r="AG135" s="147" t="s">
        <v>296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ht="22.5" outlineLevel="1" x14ac:dyDescent="0.2">
      <c r="A136" s="178">
        <v>62</v>
      </c>
      <c r="B136" s="179" t="s">
        <v>303</v>
      </c>
      <c r="C136" s="185" t="s">
        <v>304</v>
      </c>
      <c r="D136" s="180" t="s">
        <v>158</v>
      </c>
      <c r="E136" s="181">
        <v>66.54025</v>
      </c>
      <c r="F136" s="182"/>
      <c r="G136" s="183">
        <f t="shared" si="7"/>
        <v>0</v>
      </c>
      <c r="H136" s="158"/>
      <c r="I136" s="157">
        <f t="shared" si="8"/>
        <v>0</v>
      </c>
      <c r="J136" s="158"/>
      <c r="K136" s="157">
        <f t="shared" si="9"/>
        <v>0</v>
      </c>
      <c r="L136" s="157">
        <v>21</v>
      </c>
      <c r="M136" s="157">
        <f t="shared" si="10"/>
        <v>0</v>
      </c>
      <c r="N136" s="156">
        <v>0</v>
      </c>
      <c r="O136" s="156">
        <f t="shared" si="11"/>
        <v>0</v>
      </c>
      <c r="P136" s="156">
        <v>0</v>
      </c>
      <c r="Q136" s="156">
        <f t="shared" si="12"/>
        <v>0</v>
      </c>
      <c r="R136" s="157"/>
      <c r="S136" s="157" t="s">
        <v>117</v>
      </c>
      <c r="T136" s="157" t="s">
        <v>117</v>
      </c>
      <c r="U136" s="157">
        <v>0</v>
      </c>
      <c r="V136" s="157">
        <f t="shared" si="13"/>
        <v>0</v>
      </c>
      <c r="W136" s="157"/>
      <c r="X136" s="157" t="s">
        <v>118</v>
      </c>
      <c r="Y136" s="157" t="s">
        <v>119</v>
      </c>
      <c r="Z136" s="147"/>
      <c r="AA136" s="147"/>
      <c r="AB136" s="147"/>
      <c r="AC136" s="147"/>
      <c r="AD136" s="147"/>
      <c r="AE136" s="147"/>
      <c r="AF136" s="147"/>
      <c r="AG136" s="147" t="s">
        <v>120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ht="22.5" outlineLevel="1" x14ac:dyDescent="0.2">
      <c r="A137" s="178">
        <v>63</v>
      </c>
      <c r="B137" s="179" t="s">
        <v>305</v>
      </c>
      <c r="C137" s="185" t="s">
        <v>306</v>
      </c>
      <c r="D137" s="180" t="s">
        <v>158</v>
      </c>
      <c r="E137" s="181">
        <v>1.452</v>
      </c>
      <c r="F137" s="182"/>
      <c r="G137" s="183">
        <f t="shared" si="7"/>
        <v>0</v>
      </c>
      <c r="H137" s="158"/>
      <c r="I137" s="157">
        <f t="shared" si="8"/>
        <v>0</v>
      </c>
      <c r="J137" s="158"/>
      <c r="K137" s="157">
        <f t="shared" si="9"/>
        <v>0</v>
      </c>
      <c r="L137" s="157">
        <v>21</v>
      </c>
      <c r="M137" s="157">
        <f t="shared" si="10"/>
        <v>0</v>
      </c>
      <c r="N137" s="156">
        <v>0</v>
      </c>
      <c r="O137" s="156">
        <f t="shared" si="11"/>
        <v>0</v>
      </c>
      <c r="P137" s="156">
        <v>0</v>
      </c>
      <c r="Q137" s="156">
        <f t="shared" si="12"/>
        <v>0</v>
      </c>
      <c r="R137" s="157"/>
      <c r="S137" s="157" t="s">
        <v>307</v>
      </c>
      <c r="T137" s="157" t="s">
        <v>307</v>
      </c>
      <c r="U137" s="157">
        <v>0</v>
      </c>
      <c r="V137" s="157">
        <f t="shared" si="13"/>
        <v>0</v>
      </c>
      <c r="W137" s="157"/>
      <c r="X137" s="157" t="s">
        <v>118</v>
      </c>
      <c r="Y137" s="157" t="s">
        <v>119</v>
      </c>
      <c r="Z137" s="147"/>
      <c r="AA137" s="147"/>
      <c r="AB137" s="147"/>
      <c r="AC137" s="147"/>
      <c r="AD137" s="147"/>
      <c r="AE137" s="147"/>
      <c r="AF137" s="147"/>
      <c r="AG137" s="147" t="s">
        <v>120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x14ac:dyDescent="0.2">
      <c r="A138" s="165" t="s">
        <v>112</v>
      </c>
      <c r="B138" s="166" t="s">
        <v>84</v>
      </c>
      <c r="C138" s="184" t="s">
        <v>29</v>
      </c>
      <c r="D138" s="167"/>
      <c r="E138" s="168"/>
      <c r="F138" s="169"/>
      <c r="G138" s="170">
        <f>SUMIF(AG139:AG139,"&lt;&gt;NOR",G139:G139)</f>
        <v>0</v>
      </c>
      <c r="H138" s="164"/>
      <c r="I138" s="164">
        <f>SUM(I139:I139)</f>
        <v>0</v>
      </c>
      <c r="J138" s="164"/>
      <c r="K138" s="164">
        <f>SUM(K139:K139)</f>
        <v>0</v>
      </c>
      <c r="L138" s="164"/>
      <c r="M138" s="164">
        <f>SUM(M139:M139)</f>
        <v>0</v>
      </c>
      <c r="N138" s="163"/>
      <c r="O138" s="163">
        <f>SUM(O139:O139)</f>
        <v>0</v>
      </c>
      <c r="P138" s="163"/>
      <c r="Q138" s="163">
        <f>SUM(Q139:Q139)</f>
        <v>0</v>
      </c>
      <c r="R138" s="164"/>
      <c r="S138" s="164"/>
      <c r="T138" s="164"/>
      <c r="U138" s="164"/>
      <c r="V138" s="164">
        <f>SUM(V139:V139)</f>
        <v>0</v>
      </c>
      <c r="W138" s="164"/>
      <c r="X138" s="164"/>
      <c r="Y138" s="164"/>
      <c r="AG138" t="s">
        <v>113</v>
      </c>
    </row>
    <row r="139" spans="1:60" outlineLevel="1" x14ac:dyDescent="0.2">
      <c r="A139" s="178">
        <v>64</v>
      </c>
      <c r="B139" s="179" t="s">
        <v>308</v>
      </c>
      <c r="C139" s="185" t="s">
        <v>309</v>
      </c>
      <c r="D139" s="180" t="s">
        <v>310</v>
      </c>
      <c r="E139" s="181">
        <v>1</v>
      </c>
      <c r="F139" s="182"/>
      <c r="G139" s="183">
        <f>ROUND(E139*F139,2)</f>
        <v>0</v>
      </c>
      <c r="H139" s="158"/>
      <c r="I139" s="157">
        <f>ROUND(E139*H139,2)</f>
        <v>0</v>
      </c>
      <c r="J139" s="158"/>
      <c r="K139" s="157">
        <f>ROUND(E139*J139,2)</f>
        <v>0</v>
      </c>
      <c r="L139" s="157">
        <v>21</v>
      </c>
      <c r="M139" s="157">
        <f>G139*(1+L139/100)</f>
        <v>0</v>
      </c>
      <c r="N139" s="156">
        <v>0</v>
      </c>
      <c r="O139" s="156">
        <f>ROUND(E139*N139,2)</f>
        <v>0</v>
      </c>
      <c r="P139" s="156">
        <v>0</v>
      </c>
      <c r="Q139" s="156">
        <f>ROUND(E139*P139,2)</f>
        <v>0</v>
      </c>
      <c r="R139" s="157"/>
      <c r="S139" s="157" t="s">
        <v>214</v>
      </c>
      <c r="T139" s="157" t="s">
        <v>215</v>
      </c>
      <c r="U139" s="157">
        <v>0</v>
      </c>
      <c r="V139" s="157">
        <f>ROUND(E139*U139,2)</f>
        <v>0</v>
      </c>
      <c r="W139" s="157"/>
      <c r="X139" s="157" t="s">
        <v>311</v>
      </c>
      <c r="Y139" s="157" t="s">
        <v>119</v>
      </c>
      <c r="Z139" s="147"/>
      <c r="AA139" s="147"/>
      <c r="AB139" s="147"/>
      <c r="AC139" s="147"/>
      <c r="AD139" s="147"/>
      <c r="AE139" s="147"/>
      <c r="AF139" s="147"/>
      <c r="AG139" s="147" t="s">
        <v>312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">
      <c r="A140" s="165" t="s">
        <v>112</v>
      </c>
      <c r="B140" s="166" t="s">
        <v>85</v>
      </c>
      <c r="C140" s="184" t="s">
        <v>30</v>
      </c>
      <c r="D140" s="167"/>
      <c r="E140" s="168"/>
      <c r="F140" s="169"/>
      <c r="G140" s="170">
        <f>SUMIF(AG141:AG143,"&lt;&gt;NOR",G141:G143)</f>
        <v>0</v>
      </c>
      <c r="H140" s="164"/>
      <c r="I140" s="164">
        <f>SUM(I141:I143)</f>
        <v>0</v>
      </c>
      <c r="J140" s="164"/>
      <c r="K140" s="164">
        <f>SUM(K141:K143)</f>
        <v>0</v>
      </c>
      <c r="L140" s="164"/>
      <c r="M140" s="164">
        <f>SUM(M141:M143)</f>
        <v>0</v>
      </c>
      <c r="N140" s="163"/>
      <c r="O140" s="163">
        <f>SUM(O141:O143)</f>
        <v>0</v>
      </c>
      <c r="P140" s="163"/>
      <c r="Q140" s="163">
        <f>SUM(Q141:Q143)</f>
        <v>0</v>
      </c>
      <c r="R140" s="164"/>
      <c r="S140" s="164"/>
      <c r="T140" s="164"/>
      <c r="U140" s="164"/>
      <c r="V140" s="164">
        <f>SUM(V141:V143)</f>
        <v>0</v>
      </c>
      <c r="W140" s="164"/>
      <c r="X140" s="164"/>
      <c r="Y140" s="164"/>
      <c r="AG140" t="s">
        <v>113</v>
      </c>
    </row>
    <row r="141" spans="1:60" outlineLevel="1" x14ac:dyDescent="0.2">
      <c r="A141" s="178">
        <v>65</v>
      </c>
      <c r="B141" s="179" t="s">
        <v>313</v>
      </c>
      <c r="C141" s="185" t="s">
        <v>314</v>
      </c>
      <c r="D141" s="180" t="s">
        <v>310</v>
      </c>
      <c r="E141" s="181">
        <v>1</v>
      </c>
      <c r="F141" s="182"/>
      <c r="G141" s="183">
        <f>ROUND(E141*F141,2)</f>
        <v>0</v>
      </c>
      <c r="H141" s="158"/>
      <c r="I141" s="157">
        <f>ROUND(E141*H141,2)</f>
        <v>0</v>
      </c>
      <c r="J141" s="158"/>
      <c r="K141" s="157">
        <f>ROUND(E141*J141,2)</f>
        <v>0</v>
      </c>
      <c r="L141" s="157">
        <v>21</v>
      </c>
      <c r="M141" s="157">
        <f>G141*(1+L141/100)</f>
        <v>0</v>
      </c>
      <c r="N141" s="156">
        <v>0</v>
      </c>
      <c r="O141" s="156">
        <f>ROUND(E141*N141,2)</f>
        <v>0</v>
      </c>
      <c r="P141" s="156">
        <v>0</v>
      </c>
      <c r="Q141" s="156">
        <f>ROUND(E141*P141,2)</f>
        <v>0</v>
      </c>
      <c r="R141" s="157"/>
      <c r="S141" s="157" t="s">
        <v>214</v>
      </c>
      <c r="T141" s="157" t="s">
        <v>215</v>
      </c>
      <c r="U141" s="157">
        <v>0</v>
      </c>
      <c r="V141" s="157">
        <f>ROUND(E141*U141,2)</f>
        <v>0</v>
      </c>
      <c r="W141" s="157"/>
      <c r="X141" s="157" t="s">
        <v>311</v>
      </c>
      <c r="Y141" s="157" t="s">
        <v>119</v>
      </c>
      <c r="Z141" s="147"/>
      <c r="AA141" s="147"/>
      <c r="AB141" s="147"/>
      <c r="AC141" s="147"/>
      <c r="AD141" s="147"/>
      <c r="AE141" s="147"/>
      <c r="AF141" s="147"/>
      <c r="AG141" s="147" t="s">
        <v>312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">
      <c r="A142" s="178">
        <v>66</v>
      </c>
      <c r="B142" s="179" t="s">
        <v>315</v>
      </c>
      <c r="C142" s="185" t="s">
        <v>316</v>
      </c>
      <c r="D142" s="180" t="s">
        <v>310</v>
      </c>
      <c r="E142" s="181">
        <v>1</v>
      </c>
      <c r="F142" s="182"/>
      <c r="G142" s="183">
        <f>ROUND(E142*F142,2)</f>
        <v>0</v>
      </c>
      <c r="H142" s="158"/>
      <c r="I142" s="157">
        <f>ROUND(E142*H142,2)</f>
        <v>0</v>
      </c>
      <c r="J142" s="158"/>
      <c r="K142" s="157">
        <f>ROUND(E142*J142,2)</f>
        <v>0</v>
      </c>
      <c r="L142" s="157">
        <v>21</v>
      </c>
      <c r="M142" s="157">
        <f>G142*(1+L142/100)</f>
        <v>0</v>
      </c>
      <c r="N142" s="156">
        <v>0</v>
      </c>
      <c r="O142" s="156">
        <f>ROUND(E142*N142,2)</f>
        <v>0</v>
      </c>
      <c r="P142" s="156">
        <v>0</v>
      </c>
      <c r="Q142" s="156">
        <f>ROUND(E142*P142,2)</f>
        <v>0</v>
      </c>
      <c r="R142" s="157"/>
      <c r="S142" s="157" t="s">
        <v>214</v>
      </c>
      <c r="T142" s="157" t="s">
        <v>215</v>
      </c>
      <c r="U142" s="157">
        <v>0</v>
      </c>
      <c r="V142" s="157">
        <f>ROUND(E142*U142,2)</f>
        <v>0</v>
      </c>
      <c r="W142" s="157"/>
      <c r="X142" s="157" t="s">
        <v>311</v>
      </c>
      <c r="Y142" s="157" t="s">
        <v>119</v>
      </c>
      <c r="Z142" s="147"/>
      <c r="AA142" s="147"/>
      <c r="AB142" s="147"/>
      <c r="AC142" s="147"/>
      <c r="AD142" s="147"/>
      <c r="AE142" s="147"/>
      <c r="AF142" s="147"/>
      <c r="AG142" s="147" t="s">
        <v>312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">
      <c r="A143" s="172">
        <v>67</v>
      </c>
      <c r="B143" s="173" t="s">
        <v>317</v>
      </c>
      <c r="C143" s="186" t="s">
        <v>318</v>
      </c>
      <c r="D143" s="174" t="s">
        <v>310</v>
      </c>
      <c r="E143" s="175">
        <v>1</v>
      </c>
      <c r="F143" s="176"/>
      <c r="G143" s="177">
        <f>ROUND(E143*F143,2)</f>
        <v>0</v>
      </c>
      <c r="H143" s="158"/>
      <c r="I143" s="157">
        <f>ROUND(E143*H143,2)</f>
        <v>0</v>
      </c>
      <c r="J143" s="158"/>
      <c r="K143" s="157">
        <f>ROUND(E143*J143,2)</f>
        <v>0</v>
      </c>
      <c r="L143" s="157">
        <v>21</v>
      </c>
      <c r="M143" s="157">
        <f>G143*(1+L143/100)</f>
        <v>0</v>
      </c>
      <c r="N143" s="156">
        <v>0</v>
      </c>
      <c r="O143" s="156">
        <f>ROUND(E143*N143,2)</f>
        <v>0</v>
      </c>
      <c r="P143" s="156">
        <v>0</v>
      </c>
      <c r="Q143" s="156">
        <f>ROUND(E143*P143,2)</f>
        <v>0</v>
      </c>
      <c r="R143" s="157"/>
      <c r="S143" s="157" t="s">
        <v>214</v>
      </c>
      <c r="T143" s="157" t="s">
        <v>215</v>
      </c>
      <c r="U143" s="157">
        <v>0</v>
      </c>
      <c r="V143" s="157">
        <f>ROUND(E143*U143,2)</f>
        <v>0</v>
      </c>
      <c r="W143" s="157"/>
      <c r="X143" s="157" t="s">
        <v>311</v>
      </c>
      <c r="Y143" s="157" t="s">
        <v>119</v>
      </c>
      <c r="Z143" s="147"/>
      <c r="AA143" s="147"/>
      <c r="AB143" s="147"/>
      <c r="AC143" s="147"/>
      <c r="AD143" s="147"/>
      <c r="AE143" s="147"/>
      <c r="AF143" s="147"/>
      <c r="AG143" s="147" t="s">
        <v>312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x14ac:dyDescent="0.2">
      <c r="A144" s="3"/>
      <c r="B144" s="4"/>
      <c r="C144" s="189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E144">
        <v>12</v>
      </c>
      <c r="AF144">
        <v>21</v>
      </c>
      <c r="AG144" t="s">
        <v>98</v>
      </c>
    </row>
    <row r="145" spans="1:33" x14ac:dyDescent="0.2">
      <c r="A145" s="150"/>
      <c r="B145" s="151" t="s">
        <v>31</v>
      </c>
      <c r="C145" s="190"/>
      <c r="D145" s="152"/>
      <c r="E145" s="153"/>
      <c r="F145" s="153"/>
      <c r="G145" s="171">
        <f>G8+G33+G43+G53+G69+G72+G80+G82+G87+G89+G120+G123+G125+G131+G138+G140</f>
        <v>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E145">
        <f>SUMIF(L7:L143,AE144,G7:G143)</f>
        <v>0</v>
      </c>
      <c r="AF145">
        <f>SUMIF(L7:L143,AF144,G7:G143)</f>
        <v>0</v>
      </c>
      <c r="AG145" t="s">
        <v>319</v>
      </c>
    </row>
    <row r="146" spans="1:33" x14ac:dyDescent="0.2">
      <c r="A146" s="3"/>
      <c r="B146" s="4"/>
      <c r="C146" s="189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">
      <c r="A147" s="3"/>
      <c r="B147" s="4"/>
      <c r="C147" s="189"/>
      <c r="D147" s="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3" x14ac:dyDescent="0.2">
      <c r="A148" s="270" t="s">
        <v>320</v>
      </c>
      <c r="B148" s="270"/>
      <c r="C148" s="271"/>
      <c r="D148" s="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33" x14ac:dyDescent="0.2">
      <c r="A149" s="251"/>
      <c r="B149" s="252"/>
      <c r="C149" s="253"/>
      <c r="D149" s="252"/>
      <c r="E149" s="252"/>
      <c r="F149" s="252"/>
      <c r="G149" s="25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G149" t="s">
        <v>321</v>
      </c>
    </row>
    <row r="150" spans="1:33" x14ac:dyDescent="0.2">
      <c r="A150" s="255"/>
      <c r="B150" s="256"/>
      <c r="C150" s="257"/>
      <c r="D150" s="256"/>
      <c r="E150" s="256"/>
      <c r="F150" s="256"/>
      <c r="G150" s="25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33" x14ac:dyDescent="0.2">
      <c r="A151" s="255"/>
      <c r="B151" s="256"/>
      <c r="C151" s="257"/>
      <c r="D151" s="256"/>
      <c r="E151" s="256"/>
      <c r="F151" s="256"/>
      <c r="G151" s="25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33" x14ac:dyDescent="0.2">
      <c r="A152" s="255"/>
      <c r="B152" s="256"/>
      <c r="C152" s="257"/>
      <c r="D152" s="256"/>
      <c r="E152" s="256"/>
      <c r="F152" s="256"/>
      <c r="G152" s="25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33" x14ac:dyDescent="0.2">
      <c r="A153" s="259"/>
      <c r="B153" s="260"/>
      <c r="C153" s="261"/>
      <c r="D153" s="260"/>
      <c r="E153" s="260"/>
      <c r="F153" s="260"/>
      <c r="G153" s="26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33" x14ac:dyDescent="0.2">
      <c r="A154" s="3"/>
      <c r="B154" s="4"/>
      <c r="C154" s="189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33" x14ac:dyDescent="0.2">
      <c r="C155" s="191"/>
      <c r="D155" s="10"/>
      <c r="AG155" t="s">
        <v>322</v>
      </c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49:G153"/>
    <mergeCell ref="A1:G1"/>
    <mergeCell ref="C2:G2"/>
    <mergeCell ref="C3:G3"/>
    <mergeCell ref="C4:G4"/>
    <mergeCell ref="A148:C148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Kratina</dc:creator>
  <cp:lastModifiedBy>Kurešová Eva, Bc.</cp:lastModifiedBy>
  <cp:lastPrinted>2019-03-19T12:27:02Z</cp:lastPrinted>
  <dcterms:created xsi:type="dcterms:W3CDTF">2009-04-08T07:15:50Z</dcterms:created>
  <dcterms:modified xsi:type="dcterms:W3CDTF">2025-03-05T06:45:33Z</dcterms:modified>
</cp:coreProperties>
</file>