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EKuresova\Documents\Akce\2025\Opěrná zeď Žitná\VV 2025\"/>
    </mc:Choice>
  </mc:AlternateContent>
  <xr:revisionPtr revIDLastSave="0" documentId="13_ncr:1_{586EF8F7-7151-45CC-93C1-61E191EEDE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04 - ul. Žitná" sheetId="2" r:id="rId2"/>
    <sheet name="SO 04.1 - Přeložka plynovodu" sheetId="3" r:id="rId3"/>
    <sheet name="VON 04 - Vedejší a ostatn..." sheetId="4" r:id="rId4"/>
    <sheet name="Pokyny pro vyplnění" sheetId="5" r:id="rId5"/>
  </sheets>
  <definedNames>
    <definedName name="_xlnm._FilterDatabase" localSheetId="1" hidden="1">'SO 04 - ul. Žitná'!$C$90:$K$390</definedName>
    <definedName name="_xlnm._FilterDatabase" localSheetId="2" hidden="1">'SO 04.1 - Přeložka plynovodu'!$C$88:$K$286</definedName>
    <definedName name="_xlnm._FilterDatabase" localSheetId="3" hidden="1">'VON 04 - Vedejší a ostatn...'!$C$82:$K$115</definedName>
    <definedName name="_xlnm.Print_Titles" localSheetId="0">'Rekapitulace stavby'!$52:$52</definedName>
    <definedName name="_xlnm.Print_Titles" localSheetId="1">'SO 04 - ul. Žitná'!$90:$90</definedName>
    <definedName name="_xlnm.Print_Titles" localSheetId="2">'SO 04.1 - Přeložka plynovodu'!$88:$88</definedName>
    <definedName name="_xlnm.Print_Titles" localSheetId="3">'VON 04 - Vedejší a ostatn...'!$82:$82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 04 - ul. Žitná'!$C$4:$J$39,'SO 04 - ul. Žitná'!$C$45:$J$72,'SO 04 - ul. Žitná'!$C$78:$K$390</definedName>
    <definedName name="_xlnm.Print_Area" localSheetId="2">'SO 04.1 - Přeložka plynovodu'!$C$4:$J$39,'SO 04.1 - Přeložka plynovodu'!$C$45:$J$70,'SO 04.1 - Přeložka plynovodu'!$C$76:$K$286</definedName>
    <definedName name="_xlnm.Print_Area" localSheetId="3">'VON 04 - Vedejší a ostatn...'!$C$4:$J$39,'VON 04 - Vedejší a ostatn...'!$C$45:$J$64,'VON 04 - Vedejší a ostatn...'!$C$70:$K$115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/>
  <c r="BI112" i="4"/>
  <c r="BH112" i="4"/>
  <c r="BG112" i="4"/>
  <c r="BF112" i="4"/>
  <c r="T112" i="4"/>
  <c r="T111" i="4"/>
  <c r="R112" i="4"/>
  <c r="R111" i="4"/>
  <c r="P112" i="4"/>
  <c r="P111" i="4"/>
  <c r="BI107" i="4"/>
  <c r="BH107" i="4"/>
  <c r="BG107" i="4"/>
  <c r="BF107" i="4"/>
  <c r="T107" i="4"/>
  <c r="R107" i="4"/>
  <c r="P107" i="4"/>
  <c r="BI98" i="4"/>
  <c r="BH98" i="4"/>
  <c r="BG98" i="4"/>
  <c r="BF98" i="4"/>
  <c r="T98" i="4"/>
  <c r="R98" i="4"/>
  <c r="P98" i="4"/>
  <c r="BI91" i="4"/>
  <c r="BH91" i="4"/>
  <c r="BG91" i="4"/>
  <c r="BF91" i="4"/>
  <c r="T91" i="4"/>
  <c r="T85" i="4"/>
  <c r="R91" i="4"/>
  <c r="R85" i="4"/>
  <c r="P91" i="4"/>
  <c r="P85" i="4"/>
  <c r="BI86" i="4"/>
  <c r="BH86" i="4"/>
  <c r="BG86" i="4"/>
  <c r="BF86" i="4"/>
  <c r="T86" i="4"/>
  <c r="R86" i="4"/>
  <c r="P86" i="4"/>
  <c r="J80" i="4"/>
  <c r="J79" i="4"/>
  <c r="F79" i="4"/>
  <c r="F77" i="4"/>
  <c r="E75" i="4"/>
  <c r="J55" i="4"/>
  <c r="J54" i="4"/>
  <c r="F54" i="4"/>
  <c r="F52" i="4"/>
  <c r="E50" i="4"/>
  <c r="J18" i="4"/>
  <c r="E18" i="4"/>
  <c r="F55" i="4"/>
  <c r="J17" i="4"/>
  <c r="J12" i="4"/>
  <c r="J77" i="4"/>
  <c r="E7" i="4"/>
  <c r="E48" i="4" s="1"/>
  <c r="J37" i="3"/>
  <c r="J36" i="3"/>
  <c r="AY56" i="1"/>
  <c r="J35" i="3"/>
  <c r="AX56" i="1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1" i="3"/>
  <c r="BH231" i="3"/>
  <c r="BG231" i="3"/>
  <c r="BF231" i="3"/>
  <c r="T231" i="3"/>
  <c r="R231" i="3"/>
  <c r="P231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T195" i="3" s="1"/>
  <c r="R196" i="3"/>
  <c r="R195" i="3" s="1"/>
  <c r="P196" i="3"/>
  <c r="P195" i="3" s="1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J86" i="3"/>
  <c r="F83" i="3"/>
  <c r="E81" i="3"/>
  <c r="J55" i="3"/>
  <c r="F52" i="3"/>
  <c r="E50" i="3"/>
  <c r="J21" i="3"/>
  <c r="E21" i="3"/>
  <c r="J85" i="3" s="1"/>
  <c r="J20" i="3"/>
  <c r="J18" i="3"/>
  <c r="E18" i="3"/>
  <c r="F86" i="3"/>
  <c r="J17" i="3"/>
  <c r="J15" i="3"/>
  <c r="E15" i="3"/>
  <c r="F54" i="3"/>
  <c r="J14" i="3"/>
  <c r="J12" i="3"/>
  <c r="J52" i="3"/>
  <c r="E7" i="3"/>
  <c r="E48" i="3"/>
  <c r="J37" i="2"/>
  <c r="J36" i="2"/>
  <c r="AY55" i="1"/>
  <c r="J35" i="2"/>
  <c r="AX55" i="1" s="1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0" i="2"/>
  <c r="BH370" i="2"/>
  <c r="BG370" i="2"/>
  <c r="BF370" i="2"/>
  <c r="T370" i="2"/>
  <c r="T369" i="2"/>
  <c r="R370" i="2"/>
  <c r="R369" i="2"/>
  <c r="P370" i="2"/>
  <c r="P369" i="2"/>
  <c r="BI367" i="2"/>
  <c r="BH367" i="2"/>
  <c r="BG367" i="2"/>
  <c r="BF367" i="2"/>
  <c r="T367" i="2"/>
  <c r="R367" i="2"/>
  <c r="P367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1" i="2"/>
  <c r="BH341" i="2"/>
  <c r="BG341" i="2"/>
  <c r="BF341" i="2"/>
  <c r="T341" i="2"/>
  <c r="R341" i="2"/>
  <c r="P341" i="2"/>
  <c r="BI336" i="2"/>
  <c r="BH336" i="2"/>
  <c r="BG336" i="2"/>
  <c r="BF336" i="2"/>
  <c r="T336" i="2"/>
  <c r="R336" i="2"/>
  <c r="P336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T300" i="2" s="1"/>
  <c r="R301" i="2"/>
  <c r="R300" i="2"/>
  <c r="P301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T271" i="2" s="1"/>
  <c r="R272" i="2"/>
  <c r="R271" i="2" s="1"/>
  <c r="P272" i="2"/>
  <c r="P271" i="2" s="1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J88" i="2"/>
  <c r="J87" i="2"/>
  <c r="F87" i="2"/>
  <c r="F85" i="2"/>
  <c r="E83" i="2"/>
  <c r="J55" i="2"/>
  <c r="J54" i="2"/>
  <c r="F54" i="2"/>
  <c r="F52" i="2"/>
  <c r="E50" i="2"/>
  <c r="J18" i="2"/>
  <c r="E18" i="2"/>
  <c r="F55" i="2"/>
  <c r="J17" i="2"/>
  <c r="J12" i="2"/>
  <c r="J85" i="2" s="1"/>
  <c r="E7" i="2"/>
  <c r="E48" i="2" s="1"/>
  <c r="L50" i="1"/>
  <c r="AM50" i="1"/>
  <c r="AM49" i="1"/>
  <c r="L49" i="1"/>
  <c r="AM47" i="1"/>
  <c r="L47" i="1"/>
  <c r="L45" i="1"/>
  <c r="L44" i="1"/>
  <c r="J351" i="2"/>
  <c r="J196" i="3"/>
  <c r="BK178" i="2"/>
  <c r="J389" i="2"/>
  <c r="J174" i="3"/>
  <c r="J180" i="3"/>
  <c r="J328" i="2"/>
  <c r="J306" i="2"/>
  <c r="J191" i="3"/>
  <c r="BK284" i="3"/>
  <c r="J284" i="2"/>
  <c r="BK207" i="3"/>
  <c r="BK194" i="3"/>
  <c r="J111" i="2"/>
  <c r="BK265" i="3"/>
  <c r="BK107" i="4"/>
  <c r="BK208" i="3"/>
  <c r="J241" i="3"/>
  <c r="BK287" i="2"/>
  <c r="J348" i="2"/>
  <c r="J245" i="3"/>
  <c r="J323" i="2"/>
  <c r="BK236" i="3"/>
  <c r="J248" i="3"/>
  <c r="BK328" i="2"/>
  <c r="BK263" i="3"/>
  <c r="J102" i="2"/>
  <c r="BK170" i="3"/>
  <c r="BK184" i="3"/>
  <c r="J155" i="3"/>
  <c r="J141" i="2"/>
  <c r="J116" i="3"/>
  <c r="BK382" i="2"/>
  <c r="BK146" i="3"/>
  <c r="J179" i="3"/>
  <c r="AS54" i="1"/>
  <c r="J263" i="3"/>
  <c r="BK203" i="2"/>
  <c r="BK232" i="2"/>
  <c r="BK180" i="3"/>
  <c r="J218" i="3"/>
  <c r="J251" i="2"/>
  <c r="J227" i="3"/>
  <c r="BK97" i="3"/>
  <c r="J120" i="2"/>
  <c r="BK98" i="2"/>
  <c r="J129" i="3"/>
  <c r="BK194" i="2"/>
  <c r="J135" i="2"/>
  <c r="BK253" i="3"/>
  <c r="BK213" i="3"/>
  <c r="BK197" i="2"/>
  <c r="BK135" i="2"/>
  <c r="J189" i="3"/>
  <c r="BK215" i="3"/>
  <c r="BK217" i="2"/>
  <c r="J270" i="3"/>
  <c r="BK187" i="3"/>
  <c r="BK279" i="3"/>
  <c r="J126" i="2"/>
  <c r="J115" i="3"/>
  <c r="J100" i="3"/>
  <c r="BK213" i="2"/>
  <c r="BK133" i="3"/>
  <c r="J262" i="3"/>
  <c r="J133" i="3"/>
  <c r="J226" i="2"/>
  <c r="J133" i="2"/>
  <c r="J280" i="3"/>
  <c r="BK193" i="3"/>
  <c r="J370" i="2"/>
  <c r="J252" i="3"/>
  <c r="J182" i="3"/>
  <c r="BK272" i="2"/>
  <c r="BK258" i="3"/>
  <c r="J284" i="3"/>
  <c r="BK183" i="3"/>
  <c r="J314" i="2"/>
  <c r="BK254" i="3"/>
  <c r="J268" i="3"/>
  <c r="BK148" i="3"/>
  <c r="BK285" i="3"/>
  <c r="BK158" i="3"/>
  <c r="BK114" i="2"/>
  <c r="J153" i="3"/>
  <c r="J108" i="3"/>
  <c r="J112" i="3"/>
  <c r="J331" i="2"/>
  <c r="BK198" i="3"/>
  <c r="BK271" i="3"/>
  <c r="BK374" i="2"/>
  <c r="BK257" i="3"/>
  <c r="BK272" i="3"/>
  <c r="J296" i="2"/>
  <c r="BK117" i="2"/>
  <c r="J103" i="3"/>
  <c r="BK133" i="2"/>
  <c r="BK387" i="2"/>
  <c r="BK267" i="3"/>
  <c r="J269" i="3"/>
  <c r="J123" i="2"/>
  <c r="J240" i="2"/>
  <c r="J275" i="3"/>
  <c r="J215" i="2"/>
  <c r="BK303" i="2"/>
  <c r="J294" i="2"/>
  <c r="J298" i="2"/>
  <c r="BK326" i="2"/>
  <c r="J353" i="2"/>
  <c r="BK102" i="2"/>
  <c r="BK211" i="3"/>
  <c r="BK268" i="2"/>
  <c r="J215" i="3"/>
  <c r="J198" i="3"/>
  <c r="BK216" i="3"/>
  <c r="J114" i="2"/>
  <c r="J273" i="3"/>
  <c r="J272" i="3"/>
  <c r="BK105" i="2"/>
  <c r="BK292" i="2"/>
  <c r="J183" i="3"/>
  <c r="J210" i="2"/>
  <c r="J301" i="2"/>
  <c r="BK185" i="3"/>
  <c r="J282" i="3"/>
  <c r="BK290" i="2"/>
  <c r="BK262" i="3"/>
  <c r="J177" i="3"/>
  <c r="J181" i="3"/>
  <c r="J213" i="2"/>
  <c r="J171" i="3"/>
  <c r="J251" i="3"/>
  <c r="BK141" i="2"/>
  <c r="J362" i="2"/>
  <c r="J91" i="3"/>
  <c r="J326" i="2"/>
  <c r="BK215" i="2"/>
  <c r="J163" i="3"/>
  <c r="BK260" i="3"/>
  <c r="BK126" i="2"/>
  <c r="BK317" i="2"/>
  <c r="J279" i="3"/>
  <c r="BK176" i="3"/>
  <c r="J96" i="2"/>
  <c r="BK298" i="2"/>
  <c r="J124" i="3"/>
  <c r="BK175" i="3"/>
  <c r="BK86" i="4"/>
  <c r="J272" i="2"/>
  <c r="J197" i="2"/>
  <c r="BK210" i="2"/>
  <c r="BK147" i="2"/>
  <c r="BK187" i="2"/>
  <c r="J184" i="3"/>
  <c r="BK192" i="3"/>
  <c r="BK277" i="3"/>
  <c r="J234" i="2"/>
  <c r="J145" i="3"/>
  <c r="J131" i="2"/>
  <c r="BK129" i="2"/>
  <c r="J359" i="2"/>
  <c r="BK91" i="3"/>
  <c r="BK348" i="2"/>
  <c r="BK384" i="2"/>
  <c r="BK126" i="3"/>
  <c r="J97" i="3"/>
  <c r="J117" i="2"/>
  <c r="BK168" i="2"/>
  <c r="BK140" i="3"/>
  <c r="BK332" i="2"/>
  <c r="BK193" i="2"/>
  <c r="BK116" i="3"/>
  <c r="BK186" i="2"/>
  <c r="J207" i="3"/>
  <c r="J286" i="3"/>
  <c r="J268" i="2"/>
  <c r="BK173" i="2"/>
  <c r="J164" i="3"/>
  <c r="J216" i="3"/>
  <c r="BK359" i="2"/>
  <c r="J187" i="3"/>
  <c r="BK160" i="3"/>
  <c r="BK247" i="2"/>
  <c r="BK238" i="3"/>
  <c r="BK242" i="3"/>
  <c r="BK222" i="2"/>
  <c r="BK131" i="2"/>
  <c r="BK125" i="3"/>
  <c r="J217" i="3"/>
  <c r="J183" i="2"/>
  <c r="J154" i="3"/>
  <c r="BK256" i="3"/>
  <c r="BK96" i="2"/>
  <c r="J201" i="3"/>
  <c r="J136" i="3"/>
  <c r="BK270" i="3"/>
  <c r="J162" i="2"/>
  <c r="J186" i="3"/>
  <c r="BK217" i="3"/>
  <c r="J207" i="2"/>
  <c r="BK377" i="2"/>
  <c r="BK200" i="2"/>
  <c r="J224" i="3"/>
  <c r="J159" i="2"/>
  <c r="BK247" i="3"/>
  <c r="BK252" i="3"/>
  <c r="J98" i="4"/>
  <c r="BK183" i="2"/>
  <c r="BK168" i="3"/>
  <c r="J271" i="3"/>
  <c r="J287" i="2"/>
  <c r="J168" i="2"/>
  <c r="BK115" i="3"/>
  <c r="BK294" i="2"/>
  <c r="J346" i="2"/>
  <c r="J148" i="3"/>
  <c r="J200" i="2"/>
  <c r="BK161" i="3"/>
  <c r="J259" i="3"/>
  <c r="J281" i="2"/>
  <c r="J126" i="3"/>
  <c r="BK181" i="3"/>
  <c r="BK186" i="3"/>
  <c r="J243" i="2"/>
  <c r="BK155" i="3"/>
  <c r="J185" i="3"/>
  <c r="BK111" i="2"/>
  <c r="BK94" i="2"/>
  <c r="BK188" i="3"/>
  <c r="BK269" i="3"/>
  <c r="BK323" i="2"/>
  <c r="BK227" i="3"/>
  <c r="BK108" i="3"/>
  <c r="J240" i="3"/>
  <c r="J132" i="3"/>
  <c r="BK331" i="2"/>
  <c r="BK362" i="2"/>
  <c r="BK104" i="3"/>
  <c r="J255" i="3"/>
  <c r="J276" i="2"/>
  <c r="BK157" i="3"/>
  <c r="J208" i="3"/>
  <c r="BK341" i="2"/>
  <c r="J204" i="3"/>
  <c r="BK189" i="3"/>
  <c r="BK336" i="2"/>
  <c r="BK309" i="2"/>
  <c r="BK264" i="3"/>
  <c r="J257" i="3"/>
  <c r="BK270" i="2"/>
  <c r="J194" i="3"/>
  <c r="BK249" i="3"/>
  <c r="J138" i="2"/>
  <c r="BK155" i="2"/>
  <c r="J119" i="3"/>
  <c r="J188" i="3"/>
  <c r="J153" i="2"/>
  <c r="BK266" i="3"/>
  <c r="BK132" i="3"/>
  <c r="J155" i="2"/>
  <c r="J274" i="3"/>
  <c r="J283" i="3"/>
  <c r="J112" i="4"/>
  <c r="J108" i="2"/>
  <c r="BK159" i="3"/>
  <c r="BK273" i="3"/>
  <c r="J238" i="3"/>
  <c r="J229" i="2"/>
  <c r="BK120" i="2"/>
  <c r="J246" i="3"/>
  <c r="J172" i="3"/>
  <c r="J205" i="2"/>
  <c r="J144" i="2"/>
  <c r="BK224" i="3"/>
  <c r="BK111" i="3"/>
  <c r="BK112" i="4"/>
  <c r="J311" i="2"/>
  <c r="J256" i="3"/>
  <c r="BK367" i="2"/>
  <c r="BK174" i="3"/>
  <c r="BK283" i="3"/>
  <c r="J217" i="2"/>
  <c r="J166" i="3"/>
  <c r="BK153" i="3"/>
  <c r="BK229" i="2"/>
  <c r="J192" i="2"/>
  <c r="BK241" i="3"/>
  <c r="BK278" i="3"/>
  <c r="BK306" i="2"/>
  <c r="BK248" i="3"/>
  <c r="BK282" i="3"/>
  <c r="BK101" i="3"/>
  <c r="J270" i="2"/>
  <c r="J200" i="3"/>
  <c r="BK182" i="3"/>
  <c r="BK296" i="2"/>
  <c r="BK191" i="3"/>
  <c r="J250" i="3"/>
  <c r="BK243" i="2"/>
  <c r="J187" i="2"/>
  <c r="BK196" i="3"/>
  <c r="J161" i="3"/>
  <c r="BK353" i="2"/>
  <c r="BK99" i="3"/>
  <c r="BK280" i="3"/>
  <c r="J332" i="2"/>
  <c r="J264" i="3"/>
  <c r="BK244" i="3"/>
  <c r="J94" i="3"/>
  <c r="BK311" i="2"/>
  <c r="BK167" i="3"/>
  <c r="BK274" i="3"/>
  <c r="J379" i="2"/>
  <c r="J247" i="3"/>
  <c r="J266" i="3"/>
  <c r="J107" i="4"/>
  <c r="J278" i="3"/>
  <c r="J341" i="2"/>
  <c r="BK379" i="2"/>
  <c r="J261" i="3"/>
  <c r="J159" i="3"/>
  <c r="J194" i="2"/>
  <c r="J178" i="3"/>
  <c r="J211" i="3"/>
  <c r="J111" i="3"/>
  <c r="J384" i="2"/>
  <c r="BK119" i="3"/>
  <c r="J253" i="3"/>
  <c r="J173" i="2"/>
  <c r="BK100" i="2"/>
  <c r="BK251" i="3"/>
  <c r="J193" i="2"/>
  <c r="J105" i="2"/>
  <c r="J231" i="3"/>
  <c r="BK91" i="4"/>
  <c r="BK159" i="2"/>
  <c r="BK171" i="3"/>
  <c r="BK243" i="3"/>
  <c r="J175" i="3"/>
  <c r="J303" i="2"/>
  <c r="BK246" i="3"/>
  <c r="BK281" i="3"/>
  <c r="J253" i="2"/>
  <c r="J374" i="2"/>
  <c r="J173" i="3"/>
  <c r="J170" i="3"/>
  <c r="BK256" i="2"/>
  <c r="BK169" i="3"/>
  <c r="BK201" i="3"/>
  <c r="J247" i="2"/>
  <c r="J166" i="2"/>
  <c r="BK179" i="3"/>
  <c r="BK103" i="3"/>
  <c r="J317" i="2"/>
  <c r="J150" i="2"/>
  <c r="BK245" i="3"/>
  <c r="BK164" i="3"/>
  <c r="J221" i="3"/>
  <c r="J222" i="2"/>
  <c r="J309" i="2"/>
  <c r="J387" i="2"/>
  <c r="J320" i="2"/>
  <c r="BK153" i="2"/>
  <c r="BK200" i="3"/>
  <c r="J157" i="3"/>
  <c r="J249" i="2"/>
  <c r="J305" i="2"/>
  <c r="BK250" i="3"/>
  <c r="BK166" i="2"/>
  <c r="J120" i="3"/>
  <c r="BK124" i="3"/>
  <c r="BK121" i="3"/>
  <c r="J382" i="2"/>
  <c r="J125" i="3"/>
  <c r="BK239" i="3"/>
  <c r="BK251" i="2"/>
  <c r="J336" i="2"/>
  <c r="J168" i="3"/>
  <c r="J242" i="3"/>
  <c r="BK320" i="2"/>
  <c r="J258" i="3"/>
  <c r="J105" i="3"/>
  <c r="BK237" i="2"/>
  <c r="BK173" i="3"/>
  <c r="BK105" i="3"/>
  <c r="BK234" i="2"/>
  <c r="J367" i="2"/>
  <c r="BK199" i="3"/>
  <c r="J99" i="3"/>
  <c r="J292" i="2"/>
  <c r="J178" i="2"/>
  <c r="BK177" i="3"/>
  <c r="BK94" i="3"/>
  <c r="BK207" i="2"/>
  <c r="BK370" i="2"/>
  <c r="J160" i="3"/>
  <c r="BK275" i="3"/>
  <c r="J232" i="2"/>
  <c r="J290" i="2"/>
  <c r="J213" i="3"/>
  <c r="J101" i="3"/>
  <c r="J277" i="3"/>
  <c r="BK240" i="3"/>
  <c r="BK276" i="2"/>
  <c r="J129" i="2"/>
  <c r="BK154" i="3"/>
  <c r="BK112" i="3"/>
  <c r="J91" i="4"/>
  <c r="J203" i="2"/>
  <c r="BK314" i="2"/>
  <c r="J239" i="3"/>
  <c r="J146" i="3"/>
  <c r="J256" i="2"/>
  <c r="BK192" i="2"/>
  <c r="BK172" i="3"/>
  <c r="J192" i="3"/>
  <c r="BK123" i="2"/>
  <c r="BK120" i="3"/>
  <c r="J281" i="3"/>
  <c r="BK138" i="2"/>
  <c r="J104" i="3"/>
  <c r="J244" i="3"/>
  <c r="BK100" i="3"/>
  <c r="J94" i="2"/>
  <c r="BK281" i="2"/>
  <c r="J243" i="3"/>
  <c r="BK212" i="3"/>
  <c r="BK162" i="2"/>
  <c r="J249" i="3"/>
  <c r="J285" i="3"/>
  <c r="BK108" i="2"/>
  <c r="J377" i="2"/>
  <c r="J140" i="3"/>
  <c r="J86" i="4"/>
  <c r="BK346" i="2"/>
  <c r="BK221" i="3"/>
  <c r="BK136" i="3"/>
  <c r="J100" i="2"/>
  <c r="BK305" i="2"/>
  <c r="J121" i="3"/>
  <c r="BK284" i="2"/>
  <c r="J265" i="3"/>
  <c r="J169" i="3"/>
  <c r="BK170" i="2"/>
  <c r="J158" i="3"/>
  <c r="BK301" i="2"/>
  <c r="J186" i="2"/>
  <c r="BK259" i="3"/>
  <c r="BK204" i="3"/>
  <c r="BK150" i="2"/>
  <c r="J170" i="2"/>
  <c r="BK286" i="3"/>
  <c r="BK231" i="3"/>
  <c r="J237" i="2"/>
  <c r="BK351" i="2"/>
  <c r="BK261" i="3"/>
  <c r="BK226" i="2"/>
  <c r="J260" i="3"/>
  <c r="BK255" i="3"/>
  <c r="J199" i="3"/>
  <c r="J98" i="2"/>
  <c r="BK249" i="2"/>
  <c r="BK98" i="4"/>
  <c r="J219" i="2"/>
  <c r="J167" i="3"/>
  <c r="J193" i="3"/>
  <c r="BK144" i="2"/>
  <c r="J254" i="3"/>
  <c r="BK219" i="2"/>
  <c r="J147" i="2"/>
  <c r="J176" i="3"/>
  <c r="BK268" i="3"/>
  <c r="BK253" i="2"/>
  <c r="BK218" i="3"/>
  <c r="BK178" i="3"/>
  <c r="BK389" i="2"/>
  <c r="J151" i="3"/>
  <c r="BK145" i="3"/>
  <c r="J212" i="3"/>
  <c r="BK163" i="3"/>
  <c r="BK240" i="2"/>
  <c r="BK151" i="3"/>
  <c r="BK129" i="3"/>
  <c r="BK166" i="3"/>
  <c r="BK205" i="2"/>
  <c r="J236" i="3"/>
  <c r="J267" i="3"/>
  <c r="R196" i="2" l="1"/>
  <c r="T275" i="2"/>
  <c r="T373" i="2"/>
  <c r="T372" i="2"/>
  <c r="R93" i="2"/>
  <c r="P275" i="2"/>
  <c r="R373" i="2"/>
  <c r="R372" i="2" s="1"/>
  <c r="T102" i="3"/>
  <c r="T197" i="3"/>
  <c r="BK239" i="2"/>
  <c r="J239" i="2" s="1"/>
  <c r="J63" i="2" s="1"/>
  <c r="BK345" i="2"/>
  <c r="J345" i="2"/>
  <c r="J68" i="2"/>
  <c r="P102" i="3"/>
  <c r="P197" i="3"/>
  <c r="P276" i="3"/>
  <c r="BK196" i="2"/>
  <c r="J196" i="2"/>
  <c r="J62" i="2"/>
  <c r="P302" i="2"/>
  <c r="BK156" i="3"/>
  <c r="J156" i="3" s="1"/>
  <c r="J63" i="3" s="1"/>
  <c r="T237" i="3"/>
  <c r="P93" i="2"/>
  <c r="BK302" i="2"/>
  <c r="J302" i="2" s="1"/>
  <c r="J67" i="2" s="1"/>
  <c r="R90" i="3"/>
  <c r="P139" i="3"/>
  <c r="BK190" i="3"/>
  <c r="J190" i="3" s="1"/>
  <c r="J64" i="3" s="1"/>
  <c r="R190" i="3"/>
  <c r="P230" i="3"/>
  <c r="T276" i="3"/>
  <c r="T93" i="2"/>
  <c r="T302" i="2"/>
  <c r="R102" i="3"/>
  <c r="BK197" i="3"/>
  <c r="J197" i="3" s="1"/>
  <c r="J66" i="3" s="1"/>
  <c r="T230" i="3"/>
  <c r="T196" i="2"/>
  <c r="R275" i="2"/>
  <c r="P373" i="2"/>
  <c r="P372" i="2"/>
  <c r="R156" i="3"/>
  <c r="P190" i="3"/>
  <c r="BK230" i="3"/>
  <c r="J230" i="3" s="1"/>
  <c r="J67" i="3" s="1"/>
  <c r="BK276" i="3"/>
  <c r="J276" i="3"/>
  <c r="J69" i="3"/>
  <c r="BK93" i="2"/>
  <c r="J93" i="2" s="1"/>
  <c r="J61" i="2" s="1"/>
  <c r="R302" i="2"/>
  <c r="T156" i="3"/>
  <c r="T190" i="3"/>
  <c r="R230" i="3"/>
  <c r="BK97" i="4"/>
  <c r="BK84" i="4" s="1"/>
  <c r="BK83" i="4" s="1"/>
  <c r="J83" i="4" s="1"/>
  <c r="J59" i="4" s="1"/>
  <c r="J97" i="4"/>
  <c r="J62" i="4" s="1"/>
  <c r="T239" i="2"/>
  <c r="P345" i="2"/>
  <c r="BK102" i="3"/>
  <c r="J102" i="3" s="1"/>
  <c r="J61" i="3" s="1"/>
  <c r="R139" i="3"/>
  <c r="BK237" i="3"/>
  <c r="J237" i="3"/>
  <c r="J68" i="3"/>
  <c r="R97" i="4"/>
  <c r="R84" i="4"/>
  <c r="R83" i="4" s="1"/>
  <c r="R239" i="2"/>
  <c r="R345" i="2"/>
  <c r="T90" i="3"/>
  <c r="T139" i="3"/>
  <c r="R237" i="3"/>
  <c r="P196" i="2"/>
  <c r="BK275" i="2"/>
  <c r="J275" i="2"/>
  <c r="J65" i="2"/>
  <c r="BK373" i="2"/>
  <c r="BK372" i="2" s="1"/>
  <c r="J372" i="2" s="1"/>
  <c r="J70" i="2" s="1"/>
  <c r="J373" i="2"/>
  <c r="J71" i="2" s="1"/>
  <c r="P90" i="3"/>
  <c r="BK139" i="3"/>
  <c r="J139" i="3" s="1"/>
  <c r="J62" i="3" s="1"/>
  <c r="R197" i="3"/>
  <c r="R276" i="3"/>
  <c r="P97" i="4"/>
  <c r="P84" i="4"/>
  <c r="P83" i="4"/>
  <c r="AU57" i="1" s="1"/>
  <c r="P239" i="2"/>
  <c r="T345" i="2"/>
  <c r="BK90" i="3"/>
  <c r="BK89" i="3" s="1"/>
  <c r="J89" i="3" s="1"/>
  <c r="J59" i="3" s="1"/>
  <c r="J90" i="3"/>
  <c r="J60" i="3" s="1"/>
  <c r="P156" i="3"/>
  <c r="P237" i="3"/>
  <c r="T97" i="4"/>
  <c r="T84" i="4"/>
  <c r="T83" i="4"/>
  <c r="BK271" i="2"/>
  <c r="J271" i="2" s="1"/>
  <c r="J64" i="2" s="1"/>
  <c r="BK369" i="2"/>
  <c r="J369" i="2"/>
  <c r="J69" i="2"/>
  <c r="BK195" i="3"/>
  <c r="J195" i="3" s="1"/>
  <c r="J65" i="3" s="1"/>
  <c r="BK85" i="4"/>
  <c r="BK111" i="4"/>
  <c r="J111" i="4" s="1"/>
  <c r="J63" i="4" s="1"/>
  <c r="BK300" i="2"/>
  <c r="J300" i="2" s="1"/>
  <c r="J66" i="2" s="1"/>
  <c r="F80" i="4"/>
  <c r="BE107" i="4"/>
  <c r="BE112" i="4"/>
  <c r="E73" i="4"/>
  <c r="J52" i="4"/>
  <c r="BE91" i="4"/>
  <c r="BE86" i="4"/>
  <c r="BE98" i="4"/>
  <c r="J83" i="3"/>
  <c r="BE97" i="3"/>
  <c r="BE126" i="3"/>
  <c r="BE169" i="3"/>
  <c r="BE187" i="3"/>
  <c r="BE189" i="3"/>
  <c r="BE213" i="3"/>
  <c r="BE239" i="3"/>
  <c r="BE243" i="3"/>
  <c r="BE257" i="3"/>
  <c r="BE269" i="3"/>
  <c r="BE277" i="3"/>
  <c r="F55" i="3"/>
  <c r="BE136" i="3"/>
  <c r="BE153" i="3"/>
  <c r="BE164" i="3"/>
  <c r="BE170" i="3"/>
  <c r="BE180" i="3"/>
  <c r="BE194" i="3"/>
  <c r="BE208" i="3"/>
  <c r="BE241" i="3"/>
  <c r="BE262" i="3"/>
  <c r="BE273" i="3"/>
  <c r="BE281" i="3"/>
  <c r="BE283" i="3"/>
  <c r="BE284" i="3"/>
  <c r="BE285" i="3"/>
  <c r="BE146" i="3"/>
  <c r="BE157" i="3"/>
  <c r="BE173" i="3"/>
  <c r="BE212" i="3"/>
  <c r="BE238" i="3"/>
  <c r="BE249" i="3"/>
  <c r="BE260" i="3"/>
  <c r="BE280" i="3"/>
  <c r="E79" i="3"/>
  <c r="F85" i="3"/>
  <c r="BE129" i="3"/>
  <c r="BE166" i="3"/>
  <c r="BE168" i="3"/>
  <c r="BE174" i="3"/>
  <c r="BE204" i="3"/>
  <c r="BE207" i="3"/>
  <c r="BE245" i="3"/>
  <c r="BE274" i="3"/>
  <c r="BE278" i="3"/>
  <c r="BE279" i="3"/>
  <c r="BE282" i="3"/>
  <c r="BE101" i="3"/>
  <c r="BE112" i="3"/>
  <c r="BE119" i="3"/>
  <c r="BE159" i="3"/>
  <c r="BE182" i="3"/>
  <c r="BE186" i="3"/>
  <c r="BE215" i="3"/>
  <c r="BE227" i="3"/>
  <c r="BE244" i="3"/>
  <c r="BE246" i="3"/>
  <c r="BE263" i="3"/>
  <c r="BE286" i="3"/>
  <c r="BE111" i="3"/>
  <c r="BE121" i="3"/>
  <c r="BE125" i="3"/>
  <c r="BE133" i="3"/>
  <c r="BE155" i="3"/>
  <c r="BE177" i="3"/>
  <c r="BE184" i="3"/>
  <c r="BE191" i="3"/>
  <c r="BE199" i="3"/>
  <c r="BE217" i="3"/>
  <c r="BE236" i="3"/>
  <c r="BE253" i="3"/>
  <c r="J54" i="3"/>
  <c r="BE94" i="3"/>
  <c r="BE124" i="3"/>
  <c r="BE132" i="3"/>
  <c r="BE151" i="3"/>
  <c r="BE163" i="3"/>
  <c r="BE192" i="3"/>
  <c r="BE248" i="3"/>
  <c r="BE255" i="3"/>
  <c r="BE258" i="3"/>
  <c r="BE104" i="3"/>
  <c r="BE145" i="3"/>
  <c r="BE148" i="3"/>
  <c r="BE181" i="3"/>
  <c r="BE198" i="3"/>
  <c r="BE240" i="3"/>
  <c r="BE251" i="3"/>
  <c r="BE259" i="3"/>
  <c r="BE265" i="3"/>
  <c r="BE268" i="3"/>
  <c r="BE103" i="3"/>
  <c r="BE120" i="3"/>
  <c r="BE158" i="3"/>
  <c r="BE160" i="3"/>
  <c r="BE172" i="3"/>
  <c r="BE176" i="3"/>
  <c r="BE178" i="3"/>
  <c r="BE183" i="3"/>
  <c r="BE224" i="3"/>
  <c r="BE242" i="3"/>
  <c r="BE254" i="3"/>
  <c r="BE261" i="3"/>
  <c r="BE266" i="3"/>
  <c r="BE270" i="3"/>
  <c r="BE272" i="3"/>
  <c r="BE116" i="3"/>
  <c r="BE140" i="3"/>
  <c r="BE154" i="3"/>
  <c r="BE161" i="3"/>
  <c r="BE193" i="3"/>
  <c r="BE201" i="3"/>
  <c r="BE216" i="3"/>
  <c r="BE231" i="3"/>
  <c r="BE252" i="3"/>
  <c r="BE91" i="3"/>
  <c r="BE100" i="3"/>
  <c r="BE108" i="3"/>
  <c r="BE115" i="3"/>
  <c r="BE167" i="3"/>
  <c r="BE171" i="3"/>
  <c r="BE175" i="3"/>
  <c r="BE179" i="3"/>
  <c r="BE211" i="3"/>
  <c r="BE218" i="3"/>
  <c r="BE247" i="3"/>
  <c r="BE256" i="3"/>
  <c r="BE267" i="3"/>
  <c r="BE271" i="3"/>
  <c r="BE99" i="3"/>
  <c r="BE105" i="3"/>
  <c r="BE185" i="3"/>
  <c r="BE188" i="3"/>
  <c r="BE196" i="3"/>
  <c r="BE200" i="3"/>
  <c r="BE221" i="3"/>
  <c r="BE250" i="3"/>
  <c r="BE264" i="3"/>
  <c r="BE275" i="3"/>
  <c r="BE114" i="2"/>
  <c r="BE123" i="2"/>
  <c r="BE135" i="2"/>
  <c r="BE147" i="2"/>
  <c r="BE193" i="2"/>
  <c r="BE309" i="2"/>
  <c r="BE389" i="2"/>
  <c r="E81" i="2"/>
  <c r="F88" i="2"/>
  <c r="BE105" i="2"/>
  <c r="BE111" i="2"/>
  <c r="BE178" i="2"/>
  <c r="BE187" i="2"/>
  <c r="BE217" i="2"/>
  <c r="BE243" i="2"/>
  <c r="BE281" i="2"/>
  <c r="BE290" i="2"/>
  <c r="BE296" i="2"/>
  <c r="BE353" i="2"/>
  <c r="BE370" i="2"/>
  <c r="J52" i="2"/>
  <c r="BE98" i="2"/>
  <c r="BE126" i="2"/>
  <c r="BE194" i="2"/>
  <c r="BE200" i="2"/>
  <c r="BE229" i="2"/>
  <c r="BE272" i="2"/>
  <c r="BE292" i="2"/>
  <c r="BE341" i="2"/>
  <c r="BE362" i="2"/>
  <c r="BE367" i="2"/>
  <c r="BE374" i="2"/>
  <c r="BE377" i="2"/>
  <c r="BE382" i="2"/>
  <c r="BE162" i="2"/>
  <c r="BE226" i="2"/>
  <c r="BE240" i="2"/>
  <c r="BE287" i="2"/>
  <c r="BE323" i="2"/>
  <c r="BE351" i="2"/>
  <c r="BE94" i="2"/>
  <c r="BE155" i="2"/>
  <c r="BE247" i="2"/>
  <c r="BE256" i="2"/>
  <c r="BE303" i="2"/>
  <c r="BE336" i="2"/>
  <c r="BE348" i="2"/>
  <c r="BE359" i="2"/>
  <c r="BE379" i="2"/>
  <c r="BE384" i="2"/>
  <c r="BE387" i="2"/>
  <c r="BE133" i="2"/>
  <c r="BE222" i="2"/>
  <c r="BE232" i="2"/>
  <c r="BE253" i="2"/>
  <c r="BE284" i="2"/>
  <c r="BE294" i="2"/>
  <c r="BE311" i="2"/>
  <c r="BE117" i="2"/>
  <c r="BE129" i="2"/>
  <c r="BE166" i="2"/>
  <c r="BE207" i="2"/>
  <c r="BE219" i="2"/>
  <c r="BE268" i="2"/>
  <c r="BE301" i="2"/>
  <c r="BE314" i="2"/>
  <c r="BE138" i="2"/>
  <c r="BE170" i="2"/>
  <c r="BE192" i="2"/>
  <c r="BE210" i="2"/>
  <c r="BE305" i="2"/>
  <c r="BE317" i="2"/>
  <c r="BE326" i="2"/>
  <c r="BE100" i="2"/>
  <c r="BE120" i="2"/>
  <c r="BE141" i="2"/>
  <c r="BE150" i="2"/>
  <c r="BE159" i="2"/>
  <c r="BE298" i="2"/>
  <c r="BE328" i="2"/>
  <c r="BE332" i="2"/>
  <c r="BE346" i="2"/>
  <c r="BE108" i="2"/>
  <c r="BE168" i="2"/>
  <c r="BE213" i="2"/>
  <c r="BE234" i="2"/>
  <c r="BE251" i="2"/>
  <c r="BE270" i="2"/>
  <c r="BE306" i="2"/>
  <c r="BE331" i="2"/>
  <c r="BE144" i="2"/>
  <c r="BE183" i="2"/>
  <c r="BE197" i="2"/>
  <c r="BE205" i="2"/>
  <c r="BE215" i="2"/>
  <c r="BE237" i="2"/>
  <c r="BE276" i="2"/>
  <c r="BE96" i="2"/>
  <c r="BE102" i="2"/>
  <c r="BE131" i="2"/>
  <c r="BE153" i="2"/>
  <c r="BE173" i="2"/>
  <c r="BE186" i="2"/>
  <c r="BE203" i="2"/>
  <c r="BE249" i="2"/>
  <c r="BE320" i="2"/>
  <c r="J34" i="4"/>
  <c r="AW57" i="1" s="1"/>
  <c r="F34" i="2"/>
  <c r="BA55" i="1" s="1"/>
  <c r="F37" i="3"/>
  <c r="BD56" i="1"/>
  <c r="F36" i="4"/>
  <c r="BC57" i="1"/>
  <c r="F36" i="3"/>
  <c r="BC56" i="1"/>
  <c r="F35" i="4"/>
  <c r="BB57" i="1"/>
  <c r="F36" i="2"/>
  <c r="BC55" i="1" s="1"/>
  <c r="F37" i="2"/>
  <c r="BD55" i="1" s="1"/>
  <c r="J34" i="2"/>
  <c r="AW55" i="1"/>
  <c r="F34" i="3"/>
  <c r="BA56" i="1" s="1"/>
  <c r="J34" i="3"/>
  <c r="AW56" i="1"/>
  <c r="F35" i="3"/>
  <c r="BB56" i="1"/>
  <c r="F37" i="4"/>
  <c r="BD57" i="1" s="1"/>
  <c r="F35" i="2"/>
  <c r="BB55" i="1" s="1"/>
  <c r="F34" i="4"/>
  <c r="BA57" i="1"/>
  <c r="BK92" i="2" l="1"/>
  <c r="T92" i="2"/>
  <c r="T91" i="2"/>
  <c r="R89" i="3"/>
  <c r="P92" i="2"/>
  <c r="P91" i="2" s="1"/>
  <c r="AU55" i="1" s="1"/>
  <c r="T89" i="3"/>
  <c r="P89" i="3"/>
  <c r="AU56" i="1"/>
  <c r="R92" i="2"/>
  <c r="R91" i="2"/>
  <c r="J85" i="4"/>
  <c r="J61" i="4"/>
  <c r="J84" i="4"/>
  <c r="J60" i="4"/>
  <c r="BK91" i="2"/>
  <c r="J91" i="2"/>
  <c r="J59" i="2"/>
  <c r="J92" i="2"/>
  <c r="J60" i="2"/>
  <c r="F33" i="3"/>
  <c r="AZ56" i="1" s="1"/>
  <c r="BA54" i="1"/>
  <c r="AW54" i="1" s="1"/>
  <c r="AK30" i="1" s="1"/>
  <c r="F33" i="4"/>
  <c r="AZ57" i="1"/>
  <c r="BD54" i="1"/>
  <c r="W33" i="1"/>
  <c r="J33" i="4"/>
  <c r="AV57" i="1"/>
  <c r="AT57" i="1"/>
  <c r="J30" i="4"/>
  <c r="AG57" i="1"/>
  <c r="F33" i="2"/>
  <c r="AZ55" i="1" s="1"/>
  <c r="BB54" i="1"/>
  <c r="AX54" i="1"/>
  <c r="J30" i="3"/>
  <c r="AG56" i="1"/>
  <c r="BC54" i="1"/>
  <c r="W32" i="1"/>
  <c r="J33" i="3"/>
  <c r="AV56" i="1" s="1"/>
  <c r="AT56" i="1" s="1"/>
  <c r="J33" i="2"/>
  <c r="AV55" i="1" s="1"/>
  <c r="AT55" i="1" s="1"/>
  <c r="AN56" i="1" l="1"/>
  <c r="J39" i="4"/>
  <c r="J39" i="3"/>
  <c r="AN57" i="1"/>
  <c r="AU54" i="1"/>
  <c r="W31" i="1"/>
  <c r="W30" i="1"/>
  <c r="AZ54" i="1"/>
  <c r="W29" i="1" s="1"/>
  <c r="J30" i="2"/>
  <c r="AG55" i="1" s="1"/>
  <c r="AG54" i="1" s="1"/>
  <c r="AK26" i="1" s="1"/>
  <c r="AY54" i="1"/>
  <c r="J39" i="2" l="1"/>
  <c r="AN55" i="1"/>
  <c r="AV54" i="1"/>
  <c r="AK29" i="1"/>
  <c r="AK35" i="1" s="1"/>
  <c r="AT54" i="1" l="1"/>
  <c r="AN54" i="1"/>
</calcChain>
</file>

<file path=xl/sharedStrings.xml><?xml version="1.0" encoding="utf-8"?>
<sst xmlns="http://schemas.openxmlformats.org/spreadsheetml/2006/main" count="6683" uniqueCount="1359">
  <si>
    <t>Export Komplet</t>
  </si>
  <si>
    <t>VZ</t>
  </si>
  <si>
    <t>2.0</t>
  </si>
  <si>
    <t>ZAMOK</t>
  </si>
  <si>
    <t>False</t>
  </si>
  <si>
    <t>{8279beaf-b670-4b1a-80f1-ef05c19c153d}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</si>
  <si>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</si>
  <si>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</si>
  <si>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</si>
  <si>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</si>
  <si>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</si>
  <si>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</si>
  <si>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</si>
  <si>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</si>
  <si>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17_175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</si>
  <si>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</si>
  <si>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</si>
  <si>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Opravy opěrných zdí</t>
  </si>
  <si>
    <t>KSO:</t>
  </si>
  <si>
    <t>815 4</t>
  </si>
  <si>
    <t>CC-CZ:</t>
  </si>
  <si>
    <t/>
  </si>
  <si>
    <t>Místo:</t>
  </si>
  <si>
    <t xml:space="preserve">Ústí nad Labem </t>
  </si>
  <si>
    <t>Datum:</t>
  </si>
  <si>
    <t>Zadavatel:</t>
  </si>
  <si>
    <t>IČ:</t>
  </si>
  <si>
    <t>Statutární město Ústí nad Labem</t>
  </si>
  <si>
    <t>DIČ:</t>
  </si>
  <si>
    <t>Účastník:</t>
  </si>
  <si>
    <t>Vyplň údaj</t>
  </si>
  <si>
    <t>Projektant:</t>
  </si>
  <si>
    <t>AZ Consult spol. s r.o.</t>
  </si>
  <si>
    <t>True</t>
  </si>
  <si>
    <t>Zpracovatel:</t>
  </si>
  <si>
    <t>Dagmar Sedláčková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</si>
  <si>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</si>
  <si>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</si>
  <si>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</si>
  <si>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</si>
  <si>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</si>
  <si>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</si>
  <si>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</si>
  <si>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</si>
  <si>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</si>
  <si>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</si>
  <si>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</si>
  <si>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</si>
  <si>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</si>
  <si>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</si>
  <si>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</si>
  <si>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</si>
  <si>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</si>
  <si>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</si>
  <si>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</si>
  <si>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</si>
  <si>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</si>
  <si>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</si>
  <si>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</si>
  <si>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</si>
  <si>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</si>
  <si>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</si>
  <si>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</si>
  <si>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</si>
  <si>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</si>
  <si>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</si>
  <si>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</si>
  <si>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</si>
  <si>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</si>
  <si>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</si>
  <si>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</si>
  <si>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</si>
  <si>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</si>
  <si>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</si>
  <si>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</si>
  <si>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</si>
  <si>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</si>
  <si>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04</t>
  </si>
  <si>
    <t>ul. Žitná</t>
  </si>
  <si>
    <t>STA</t>
  </si>
  <si>
    <t>1</t>
  </si>
  <si>
    <t>{2f3a0c1e-1774-45be-91b2-ff43c265558b}</t>
  </si>
  <si>
    <t>2</t>
  </si>
  <si>
    <t>SO 04.1</t>
  </si>
  <si>
    <t>Přeložka plynovodu</t>
  </si>
  <si>
    <t>{2fa9ed3e-1f3f-409c-8902-398e439482c1}</t>
  </si>
  <si>
    <t>VON 04</t>
  </si>
  <si>
    <t>Vedejší a ostatní náklady pro SO 04</t>
  </si>
  <si>
    <t>VON</t>
  </si>
  <si>
    <t>{3490161d-d8a9-40b0-a01c-4089ec7f020a}</t>
  </si>
  <si>
    <t>KRYCÍ LIST SOUPISU PRACÍ</t>
  </si>
  <si>
    <t>Objekt:</t>
  </si>
  <si>
    <t>SO 04 - ul. Žitná</t>
  </si>
  <si>
    <t>Ústí nad Labem - Mojžíř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</si>
  <si>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</si>
  <si>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</si>
  <si>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</si>
  <si>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</si>
  <si>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</si>
  <si>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</si>
  <si>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</si>
  <si>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</si>
  <si>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</si>
  <si>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</si>
  <si>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</si>
  <si>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</si>
  <si>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</si>
  <si>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</si>
  <si>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</si>
  <si>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</si>
  <si>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</si>
  <si>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</si>
  <si>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</si>
  <si>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</si>
  <si>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</si>
  <si>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</si>
  <si>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</si>
  <si>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</si>
  <si>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</si>
  <si>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</si>
  <si>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</si>
  <si>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</si>
  <si>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</si>
  <si>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</si>
  <si>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</si>
  <si>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</si>
  <si>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</si>
  <si>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</si>
  <si>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</si>
  <si>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</si>
  <si>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</si>
  <si>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CS ÚRS 2025 01</t>
  </si>
  <si>
    <t>4</t>
  </si>
  <si>
    <t>1292324636</t>
  </si>
  <si>
    <t>Online PSC</t>
  </si>
  <si>
    <t>https://podminky.urs.cz/item/CS_URS_2025_01/111251101</t>
  </si>
  <si>
    <t>112151111</t>
  </si>
  <si>
    <t>Pokácení stromu směrové v celku s odřezáním kmene a s odvětvením průměru kmene přes 100 do 200 mm</t>
  </si>
  <si>
    <t>kus</t>
  </si>
  <si>
    <t>-1171788686</t>
  </si>
  <si>
    <t>https://podminky.urs.cz/item/CS_URS_2025_01/112151111</t>
  </si>
  <si>
    <t>3</t>
  </si>
  <si>
    <t>112155311</t>
  </si>
  <si>
    <t>Štěpkování s naložením na dopravní prostředek a odvozem do 20 km keřového porostu středně hustého</t>
  </si>
  <si>
    <t>1746925995</t>
  </si>
  <si>
    <t>https://podminky.urs.cz/item/CS_URS_2025_01/112155311</t>
  </si>
  <si>
    <t>112251101</t>
  </si>
  <si>
    <t>Odstranění pařezů strojně s jejich vykopáním nebo vytrháním průměru přes 100 do 300 mm</t>
  </si>
  <si>
    <t>-341754160</t>
  </si>
  <si>
    <t>https://podminky.urs.cz/item/CS_URS_2025_01/112251101</t>
  </si>
  <si>
    <t>5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</si>
  <si>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</si>
  <si>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</si>
  <si>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-995962174</t>
  </si>
  <si>
    <t>https://podminky.urs.cz/item/CS_URS_2025_01/113107223</t>
  </si>
  <si>
    <t>VV</t>
  </si>
  <si>
    <t>32,4</t>
  </si>
  <si>
    <t>6</t>
  </si>
  <si>
    <t>113154522</t>
  </si>
  <si>
    <t>Frézování živičného podkladu nebo krytu s naložením hmot na dopravní prostředek plochy do 500 m2 pruhu šířky přes 0,5 m, tloušťky vrstvy 40 mm</t>
  </si>
  <si>
    <t>-2135082009</t>
  </si>
  <si>
    <t>https://podminky.urs.cz/item/CS_URS_2025_01/113154522</t>
  </si>
  <si>
    <t>74,2 "ACO 11</t>
  </si>
  <si>
    <t>7</t>
  </si>
  <si>
    <t>113154523</t>
  </si>
  <si>
    <t>Frézování živičného podkladu nebo krytu s naložením hmot na dopravní prostředek plochy do 500 m2 pruhu šířky přes 0,5 m, tloušťky vrstvy 50 mm</t>
  </si>
  <si>
    <t>-1441023019</t>
  </si>
  <si>
    <t>https://podminky.urs.cz/item/CS_URS_2025_01/113154523</t>
  </si>
  <si>
    <t>53,7 "ACP</t>
  </si>
  <si>
    <t>8</t>
  </si>
  <si>
    <t>121151103</t>
  </si>
  <si>
    <t>Sejmutí ornice strojně při souvislé ploše do 100 m2, tl. vrstvy do 200 mm</t>
  </si>
  <si>
    <t>2015157514</t>
  </si>
  <si>
    <t>https://podminky.urs.cz/item/CS_URS_2025_01/121151103</t>
  </si>
  <si>
    <t>30,6 "tl. 150 mm</t>
  </si>
  <si>
    <t>9</t>
  </si>
  <si>
    <t>131351103</t>
  </si>
  <si>
    <t>Hloubení nezapažených jam a zářezů strojně s urovnáním dna do předepsaného profilu a spádu v hornině třídy těžitelnosti II skupiny 4 přes 50 do 100 m3</t>
  </si>
  <si>
    <t>m3</t>
  </si>
  <si>
    <t>-2127153936</t>
  </si>
  <si>
    <t>https://podminky.urs.cz/item/CS_URS_2025_01/131351103</t>
  </si>
  <si>
    <t>98,5</t>
  </si>
  <si>
    <t>10</t>
  </si>
  <si>
    <t>151711111</t>
  </si>
  <si>
    <t>Osazení ocelových zápor pro pažení hloubených vykopávek do předem provedených vrtů se zabetonováním spodního konce, s případným obsypem zápory pískem délky od 0 do 8 m</t>
  </si>
  <si>
    <t>m</t>
  </si>
  <si>
    <t>-1824743739</t>
  </si>
  <si>
    <t>https://podminky.urs.cz/item/CS_URS_2025_01/151711111</t>
  </si>
  <si>
    <t>5,2*4+4,6*2+4,8*5</t>
  </si>
  <si>
    <t>11</t>
  </si>
  <si>
    <t>M</t>
  </si>
  <si>
    <t>13010974</t>
  </si>
  <si>
    <t>ocel profilová jakost S235JR (11 375) průřez HEB 140</t>
  </si>
  <si>
    <t>t</t>
  </si>
  <si>
    <t>-1215927616</t>
  </si>
  <si>
    <t>P</t>
  </si>
  <si>
    <t>Poznámka k položce:_x000D_
Hmotnost: 20,90 kg/m</t>
  </si>
  <si>
    <t>(6,0*4+5,0*2+5,0*5)*14,3*1,1/1000</t>
  </si>
  <si>
    <t>13021012</t>
  </si>
  <si>
    <t>tyč ocelová kruhová žebírková DIN 488 jakost B500B (10 505) výztuž do betonu D 10mm</t>
  </si>
  <si>
    <t>1594674870</t>
  </si>
  <si>
    <t>centrační vložky navařené na zápory - R10 - 3 ks/etáž</t>
  </si>
  <si>
    <t xml:space="preserve">3*3*(4+2+5)*0,2*0,617/1000 </t>
  </si>
  <si>
    <t>13</t>
  </si>
  <si>
    <t>151721111</t>
  </si>
  <si>
    <t>Pažení do ocelových zápor bez ohledu na druh pažin, s odstraněním pažení, hloubky výkopu do 4 m</t>
  </si>
  <si>
    <t>-1075611908</t>
  </si>
  <si>
    <t>https://podminky.urs.cz/item/CS_URS_2025_01/151721111</t>
  </si>
  <si>
    <t>20,9 "pažiny tl. 50 mm uloženy za rubem zápor</t>
  </si>
  <si>
    <t>14</t>
  </si>
  <si>
    <t>162201401</t>
  </si>
  <si>
    <t>Vodorovné přemístění větví, kmenů nebo pařezů s naložením, složením a dopravou do 1000 m větví stromů listnatých, průměru kmene přes 100 do 300 mm</t>
  </si>
  <si>
    <t>313081074</t>
  </si>
  <si>
    <t>https://podminky.urs.cz/item/CS_URS_2025_01/162201401</t>
  </si>
  <si>
    <t>15</t>
  </si>
  <si>
    <t>162201411</t>
  </si>
  <si>
    <t>Vodorovné přemístění větví, kmenů nebo pařezů s naložením, složením a dopravou do 1000 m kmenů stromů listnatých, průměru přes 100 do 300 mm</t>
  </si>
  <si>
    <t>2038108282</t>
  </si>
  <si>
    <t>https://podminky.urs.cz/item/CS_URS_2025_01/162201411</t>
  </si>
  <si>
    <t>16</t>
  </si>
  <si>
    <t>162201421</t>
  </si>
  <si>
    <t>Vodorovné přemístění větví, kmenů nebo pařezů s naložením, složením a dopravou do 1000 m pařezů kmenů, průměru přes 100 do 300 mm</t>
  </si>
  <si>
    <t>467298015</t>
  </si>
  <si>
    <t>https://podminky.urs.cz/item/CS_URS_2025_01/162201421</t>
  </si>
  <si>
    <t>17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</si>
  <si>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</si>
  <si>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</si>
  <si>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-1865533190</t>
  </si>
  <si>
    <t>https://podminky.urs.cz/item/CS_URS_2025_01/162301931</t>
  </si>
  <si>
    <t>1*14</t>
  </si>
  <si>
    <t>18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</si>
  <si>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</si>
  <si>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</si>
  <si>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-1445631290</t>
  </si>
  <si>
    <t>https://podminky.urs.cz/item/CS_URS_2025_01/162301951</t>
  </si>
  <si>
    <t>19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</si>
  <si>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</si>
  <si>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</si>
  <si>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1532217162</t>
  </si>
  <si>
    <t>https://podminky.urs.cz/item/CS_URS_2025_01/162301971</t>
  </si>
  <si>
    <t>20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</si>
  <si>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</si>
  <si>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</si>
  <si>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-1840853727</t>
  </si>
  <si>
    <t>https://podminky.urs.cz/item/CS_URS_2025_01/162751137</t>
  </si>
  <si>
    <t>98,5-51,76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</si>
  <si>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</si>
  <si>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</si>
  <si>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-1987205899</t>
  </si>
  <si>
    <t>https://podminky.urs.cz/item/CS_URS_2025_01/162751139</t>
  </si>
  <si>
    <t>51,76*5 'Přepočtené koeficientem množství</t>
  </si>
  <si>
    <t>22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</si>
  <si>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</si>
  <si>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</si>
  <si>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826541731</t>
  </si>
  <si>
    <t>https://podminky.urs.cz/item/CS_URS_2025_01/171152111</t>
  </si>
  <si>
    <t>9,67</t>
  </si>
  <si>
    <t>23</t>
  </si>
  <si>
    <t>5833120R</t>
  </si>
  <si>
    <t>zeminy vhodné do aktivní zony dle ČSN 73 6133</t>
  </si>
  <si>
    <t>-1300013573</t>
  </si>
  <si>
    <t>9,67*1,8 'Přepočtené koeficientem množství</t>
  </si>
  <si>
    <t>24</t>
  </si>
  <si>
    <t>171201221R</t>
  </si>
  <si>
    <t>Poplatek za uložení stavebního odpadu na skládce (skládkovné) zeminy a kamení zatříděného do Katalogu odpadů pod kódem 17 05 04</t>
  </si>
  <si>
    <t>-1907295542</t>
  </si>
  <si>
    <t>https://podminky.urs.cz/item/CS_URS_2025_01/171201221R</t>
  </si>
  <si>
    <t>46,74</t>
  </si>
  <si>
    <t>46,74*1,8 'Přepočtené koeficientem množství</t>
  </si>
  <si>
    <t>25</t>
  </si>
  <si>
    <t>174151101</t>
  </si>
  <si>
    <t>Zásyp sypaninou z jakékoliv horniny strojně s uložením výkopku ve vrstvách se zhutněním jam, šachet, rýh nebo kolem objektů v těchto vykopávkách</t>
  </si>
  <si>
    <t>-2137754266</t>
  </si>
  <si>
    <t>https://podminky.urs.cz/item/CS_URS_2025_01/174151101</t>
  </si>
  <si>
    <t>67,6-2,64-13,2 "zásyp místním materiálem</t>
  </si>
  <si>
    <t>26</t>
  </si>
  <si>
    <t>181351003</t>
  </si>
  <si>
    <t>Rozprostření a urovnání ornice v rovině nebo ve svahu sklonu do 1:5 strojně při souvislé ploše do 100 m2, tl. vrstvy do 200 mm</t>
  </si>
  <si>
    <t>-1926940325</t>
  </si>
  <si>
    <t>https://podminky.urs.cz/item/CS_URS_2025_01/181351003</t>
  </si>
  <si>
    <t>Součet</t>
  </si>
  <si>
    <t>27</t>
  </si>
  <si>
    <t>181411131</t>
  </si>
  <si>
    <t>Založení trávníku na půdě předem připravené plochy do 1000 m2 výsevem včetně utažení parkového v rovině nebo na svahu do 1:5</t>
  </si>
  <si>
    <t>75898349</t>
  </si>
  <si>
    <t>https://podminky.urs.cz/item/CS_URS_2025_01/181411131</t>
  </si>
  <si>
    <t>28</t>
  </si>
  <si>
    <t>00572410</t>
  </si>
  <si>
    <t>osivo směs travní parková</t>
  </si>
  <si>
    <t>kg</t>
  </si>
  <si>
    <t>1371858297</t>
  </si>
  <si>
    <t>30,6*0,02 'Přepočtené koeficientem množství</t>
  </si>
  <si>
    <t>29</t>
  </si>
  <si>
    <t>183101314</t>
  </si>
  <si>
    <t>Hloubení jamek pro vysazování rostlin v zemině skupiny 1 až 4 s výměnou půdy z 100% v rovině nebo na svahu do 1:5, objemu přes 0,05 do 0,125 m3</t>
  </si>
  <si>
    <t>-290583423</t>
  </si>
  <si>
    <t>https://podminky.urs.cz/item/CS_URS_2025_01/183101314</t>
  </si>
  <si>
    <t>1 "náhradní výsadba jabloň</t>
  </si>
  <si>
    <t>30</t>
  </si>
  <si>
    <t>183111313</t>
  </si>
  <si>
    <t>Hloubení jamek pro vysazování rostlin v zemině skupiny 1 až 4 s výměnou půdy z 100% v rovině nebo na svahu do 1:5, objemu přes 0,005 do 0,01 m3</t>
  </si>
  <si>
    <t>920741824</t>
  </si>
  <si>
    <t>https://podminky.urs.cz/item/CS_URS_2025_01/183111313</t>
  </si>
  <si>
    <t>2 "kanadská borůvka</t>
  </si>
  <si>
    <t>4 " rybíz</t>
  </si>
  <si>
    <t>31</t>
  </si>
  <si>
    <t>10364101R</t>
  </si>
  <si>
    <t>zemina pro terénní úpravy - ornice</t>
  </si>
  <si>
    <t>1201274409</t>
  </si>
  <si>
    <t>0,125 "jabloň</t>
  </si>
  <si>
    <t>0,01*6 "kanadská borůvka a rybíz</t>
  </si>
  <si>
    <t>0,185*1,63 'Přepočtené koeficientem množství</t>
  </si>
  <si>
    <t>32</t>
  </si>
  <si>
    <t>184102113</t>
  </si>
  <si>
    <t>Výsadba dřeviny s balem do předem vyhloubené jamky se zalitím v rovině nebo na svahu do 1:5, při průměru balu přes 300 do 400 mm</t>
  </si>
  <si>
    <t>-631606675</t>
  </si>
  <si>
    <t>https://podminky.urs.cz/item/CS_URS_2025_01/184102113</t>
  </si>
  <si>
    <t>1,0 "jabloň</t>
  </si>
  <si>
    <t>33</t>
  </si>
  <si>
    <t>026111R</t>
  </si>
  <si>
    <t>jabloň min. výšky 1,5 m</t>
  </si>
  <si>
    <t>-1105880080</t>
  </si>
  <si>
    <t>34</t>
  </si>
  <si>
    <t>184102211</t>
  </si>
  <si>
    <t>Výsadba keře bez balu do předem vyhloubené jamky se zalitím v rovině nebo na svahu do 1:5 výšky do 1 m v terénu</t>
  </si>
  <si>
    <t>-1598155608</t>
  </si>
  <si>
    <t>https://podminky.urs.cz/item/CS_URS_2025_01/184102211</t>
  </si>
  <si>
    <t>4 "rybíz</t>
  </si>
  <si>
    <t>35</t>
  </si>
  <si>
    <t>026112R</t>
  </si>
  <si>
    <t>kanadská borůvka vzrůst min. 0,8 m</t>
  </si>
  <si>
    <t>557911482</t>
  </si>
  <si>
    <t>36</t>
  </si>
  <si>
    <t>026113R</t>
  </si>
  <si>
    <t>rybíz vzrůst min. 0,8 m</t>
  </si>
  <si>
    <t>1694707202</t>
  </si>
  <si>
    <t>37</t>
  </si>
  <si>
    <t>997013811R</t>
  </si>
  <si>
    <t>Poplatek za uložení odpadu na skládce (skládkovné) dřevěného</t>
  </si>
  <si>
    <t>-1213198567</t>
  </si>
  <si>
    <t>1,6*0,9</t>
  </si>
  <si>
    <t>Zakládání</t>
  </si>
  <si>
    <t>38</t>
  </si>
  <si>
    <t>211531111R</t>
  </si>
  <si>
    <t>Výplň kamenivem do rýh odvodňovacích žeber nebo trativodů bez zhutnění, s úpravou povrchu výplně kamenivem hrubým drceným frakce 32 až 63 mm</t>
  </si>
  <si>
    <t>-1423563135</t>
  </si>
  <si>
    <t>drenážní obsyp</t>
  </si>
  <si>
    <t>0,5*(13,0+13,4)</t>
  </si>
  <si>
    <t>39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</si>
  <si>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</si>
  <si>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</si>
  <si>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-770272596</t>
  </si>
  <si>
    <t>https://podminky.urs.cz/item/CS_URS_2025_01/211971121</t>
  </si>
  <si>
    <t>(2,9+1,5)*(13+13,4)</t>
  </si>
  <si>
    <t>40</t>
  </si>
  <si>
    <t>69311060</t>
  </si>
  <si>
    <t>geotextilie netkaná separační, ochranná, filtrační, drenážní PP 200g/m2</t>
  </si>
  <si>
    <t>592252220</t>
  </si>
  <si>
    <t>116,16*1,05 'Přepočtené koeficientem množství</t>
  </si>
  <si>
    <t>41</t>
  </si>
  <si>
    <t>212312111R</t>
  </si>
  <si>
    <t>Lože pro trativody z betonu prostého C12/15</t>
  </si>
  <si>
    <t>850878752</t>
  </si>
  <si>
    <t>0,1*(13,0+13,4) "hubený beton vyspádovaný - těsnící vrstva</t>
  </si>
  <si>
    <t>42</t>
  </si>
  <si>
    <t>212755211</t>
  </si>
  <si>
    <t>Trativody bez lože a obsypu z drenážních trubek plastových flexibilních DN 50 mm</t>
  </si>
  <si>
    <t>1284061791</t>
  </si>
  <si>
    <t>https://podminky.urs.cz/item/CS_URS_2025_01/212755211</t>
  </si>
  <si>
    <t>11,0 "DN 50</t>
  </si>
  <si>
    <t>43</t>
  </si>
  <si>
    <t>212755214</t>
  </si>
  <si>
    <t>Trativody bez lože a obsypu z drenážních trubek plastových flexibilních DN 100 mm</t>
  </si>
  <si>
    <t>-1479262000</t>
  </si>
  <si>
    <t>https://podminky.urs.cz/item/CS_URS_2025_01/212755214</t>
  </si>
  <si>
    <t>27 "odvodnění rubu zdi</t>
  </si>
  <si>
    <t>44</t>
  </si>
  <si>
    <t>212792301R</t>
  </si>
  <si>
    <t>Odvodnění - prostup zdi plastové potrubí HDPE DN 60, vč. T-kusu</t>
  </si>
  <si>
    <t>-689745563</t>
  </si>
  <si>
    <t>5*1,0</t>
  </si>
  <si>
    <t>45</t>
  </si>
  <si>
    <t>212792311R</t>
  </si>
  <si>
    <t>Odvodnění - prostup zdi plastové potrubí HDPE DN 100, vč. T-kusu</t>
  </si>
  <si>
    <t>1234271900</t>
  </si>
  <si>
    <t>8*1,1</t>
  </si>
  <si>
    <t>46</t>
  </si>
  <si>
    <t>212972111</t>
  </si>
  <si>
    <t>Opláštění drenážních trub filtrační textilií DN 65</t>
  </si>
  <si>
    <t>-1695397543</t>
  </si>
  <si>
    <t>https://podminky.urs.cz/item/CS_URS_2025_01/212972111</t>
  </si>
  <si>
    <t>47</t>
  </si>
  <si>
    <t>212972112</t>
  </si>
  <si>
    <t>Opláštění drenážních trub filtrační textilií DN 100</t>
  </si>
  <si>
    <t>-692569238</t>
  </si>
  <si>
    <t>https://podminky.urs.cz/item/CS_URS_2025_01/212972112</t>
  </si>
  <si>
    <t>48</t>
  </si>
  <si>
    <t>224511114</t>
  </si>
  <si>
    <t>Maloprofilové vrty průběžným sacím vrtáním průměru přes 195 do 245 mm do úklonu 45° v hl 0 až 25 m v hornině tř. III a IV</t>
  </si>
  <si>
    <t>-311043209</t>
  </si>
  <si>
    <t>https://podminky.urs.cz/item/CS_URS_2025_01/224511114</t>
  </si>
  <si>
    <t>"pro záporové pažení</t>
  </si>
  <si>
    <t>49</t>
  </si>
  <si>
    <t>274313811</t>
  </si>
  <si>
    <t>Základy z betonu prostého pasy betonu kamenem neprokládaného tř. C 25/30</t>
  </si>
  <si>
    <t>50436518</t>
  </si>
  <si>
    <t>https://podminky.urs.cz/item/CS_URS_2025_01/274313811</t>
  </si>
  <si>
    <t>1,1*0,25*0,6*2 "základ zídky KB blok viz situace</t>
  </si>
  <si>
    <t>50</t>
  </si>
  <si>
    <t>274351121</t>
  </si>
  <si>
    <t>Bednění základů pasů rovné zřízení</t>
  </si>
  <si>
    <t>461770729</t>
  </si>
  <si>
    <t>https://podminky.urs.cz/item/CS_URS_2025_01/274351121</t>
  </si>
  <si>
    <t>1,1*0,6*4+0,25*0,6*4</t>
  </si>
  <si>
    <t>51</t>
  </si>
  <si>
    <t>274351122</t>
  </si>
  <si>
    <t>Bednění základů pasů rovné odstranění</t>
  </si>
  <si>
    <t>1330957304</t>
  </si>
  <si>
    <t>https://podminky.urs.cz/item/CS_URS_2025_01/274351122</t>
  </si>
  <si>
    <t>52</t>
  </si>
  <si>
    <t>281604111</t>
  </si>
  <si>
    <t>Injektování aktivovanými směsmi vzestupné, tlakem do 0,60 MPa</t>
  </si>
  <si>
    <t>hod</t>
  </si>
  <si>
    <t>714463856</t>
  </si>
  <si>
    <t>https://podminky.urs.cz/item/CS_URS_2025_01/281604111</t>
  </si>
  <si>
    <t>4+2+5 "zalití zápor aktivovanou cement. směsí</t>
  </si>
  <si>
    <t>53</t>
  </si>
  <si>
    <t>58521130</t>
  </si>
  <si>
    <t>cement portlandský CEM I 42,5MPa</t>
  </si>
  <si>
    <t>217645649</t>
  </si>
  <si>
    <t>PI*0,11*0,11*(3,6*4+3,0*2+3,2*5)*3,3/2,3*1,6</t>
  </si>
  <si>
    <t>Svislé a kompletní konstrukce</t>
  </si>
  <si>
    <t>54</t>
  </si>
  <si>
    <t>311113212</t>
  </si>
  <si>
    <t>Nadzákladové zdi z betonových tvárnic ztraceného bednění štípaných včetně výplně z betonu třídy C 16/20 přírodních, tloušťky zdiva 200 mm</t>
  </si>
  <si>
    <t>1528846125</t>
  </si>
  <si>
    <t>https://podminky.urs.cz/item/CS_URS_2025_01/311113212</t>
  </si>
  <si>
    <t>1,1*(0,4+0,55) "viz výkres D.4.2</t>
  </si>
  <si>
    <t>55</t>
  </si>
  <si>
    <t>327324128R1</t>
  </si>
  <si>
    <t>Opěrné zdi a valy z betonu železového odolný proti agresivnímu prostředí tř. C 30/37 XF4</t>
  </si>
  <si>
    <t>1440041537</t>
  </si>
  <si>
    <t>38,1 "dřík</t>
  </si>
  <si>
    <t>28,5 "základ</t>
  </si>
  <si>
    <t>56</t>
  </si>
  <si>
    <t>327351211</t>
  </si>
  <si>
    <t>Bednění opěrných zdí a valů svislých i skloněných, výšky do 20 m zřízení</t>
  </si>
  <si>
    <t>-88306546</t>
  </si>
  <si>
    <t>https://podminky.urs.cz/item/CS_URS_2025_01/327351211</t>
  </si>
  <si>
    <t>57</t>
  </si>
  <si>
    <t>327351221</t>
  </si>
  <si>
    <t>Bednění opěrných zdí a valů svislých i skloněných, výšky do 20 m odstranění</t>
  </si>
  <si>
    <t>1690641334</t>
  </si>
  <si>
    <t>https://podminky.urs.cz/item/CS_URS_2025_01/327351221</t>
  </si>
  <si>
    <t>58</t>
  </si>
  <si>
    <t>28610003</t>
  </si>
  <si>
    <t>trubka tlaková hrdlovaná vodovodní PVC dl 6m DN 150</t>
  </si>
  <si>
    <t>220592461</t>
  </si>
  <si>
    <t>1,5 "průchodky pro plyn do niky dl. 750 a 300 mm</t>
  </si>
  <si>
    <t>59</t>
  </si>
  <si>
    <t>327361006</t>
  </si>
  <si>
    <t>Výztuž opěrných zdí a valů průměru do 12 mm, z oceli 10 505 (R) nebo BSt 500</t>
  </si>
  <si>
    <t>-1896385006</t>
  </si>
  <si>
    <t>https://podminky.urs.cz/item/CS_URS_2025_01/327361006</t>
  </si>
  <si>
    <t>36,4/0,2*0,7*0,89*1,1/1000 "provázání základu a dříku</t>
  </si>
  <si>
    <t>60</t>
  </si>
  <si>
    <t>327361040</t>
  </si>
  <si>
    <t>Výztuž opěrných zdí a valů ze sítí svařovaných</t>
  </si>
  <si>
    <t>1241617877</t>
  </si>
  <si>
    <t>https://podminky.urs.cz/item/CS_URS_2025_01/327361040</t>
  </si>
  <si>
    <t>dřík+základ Kari 8/100</t>
  </si>
  <si>
    <t>(3,85+4,6)*1,44</t>
  </si>
  <si>
    <t>(3,83+4,45)*5,0</t>
  </si>
  <si>
    <t>(3,8+4,3)*10,0</t>
  </si>
  <si>
    <t>(4,05+5,25)*5,0</t>
  </si>
  <si>
    <t>(4,25+6,1)*5,0</t>
  </si>
  <si>
    <t>(4,1+5,3)*5,0</t>
  </si>
  <si>
    <t>(3,5+3,3)*5,0</t>
  </si>
  <si>
    <t>Mezisoučet</t>
  </si>
  <si>
    <t>313,818*7,667*1,1/1000 "m2 x kg/m2</t>
  </si>
  <si>
    <t>61</t>
  </si>
  <si>
    <t>33817111R</t>
  </si>
  <si>
    <t>Osazování sloupků a vzpěr plotových ocelových trubkových nebo profilovaných výšky do 2,00 m na patní plech</t>
  </si>
  <si>
    <t>1618365692</t>
  </si>
  <si>
    <t xml:space="preserve">Poznámka k položce:_x000D_
1. V cenách nejsou započteny náklady na sloupky a vzpěry. Jejich dodání se oceňuje ve specifikaci._x000D_
2. Výškou sloupku se rozumí jeho délka před osazením._x000D_
_x000D_
</t>
  </si>
  <si>
    <t>62</t>
  </si>
  <si>
    <t>5534225R</t>
  </si>
  <si>
    <t>sloupek plotový průběžný Pz a komaxitové 1500/80x3,0 mm</t>
  </si>
  <si>
    <t>-1751509926</t>
  </si>
  <si>
    <t>Vodorovné konstrukce</t>
  </si>
  <si>
    <t>63</t>
  </si>
  <si>
    <t>451315114</t>
  </si>
  <si>
    <t>Podkladní a výplňové vrstvy z betonu prostého tloušťky do 100 mm, z betonu C 12/15</t>
  </si>
  <si>
    <t>1170406584</t>
  </si>
  <si>
    <t>https://podminky.urs.cz/item/CS_URS_2025_01/451315114</t>
  </si>
  <si>
    <t>1*37 "tl. 80 mm - pod základ zdi</t>
  </si>
  <si>
    <t>Komunikace pozemní</t>
  </si>
  <si>
    <t>64</t>
  </si>
  <si>
    <t>564851111</t>
  </si>
  <si>
    <t>Podklad ze štěrkodrti ŠD s rozprostřením a zhutněním plochy přes 100 m2, po zhutnění tl. 150 mm</t>
  </si>
  <si>
    <t>-807468520</t>
  </si>
  <si>
    <t>https://podminky.urs.cz/item/CS_URS_2025_01/564851111</t>
  </si>
  <si>
    <t>43,66*1,0 "ŠD A</t>
  </si>
  <si>
    <t>43,66*0,9 "ŠD B</t>
  </si>
  <si>
    <t>65</t>
  </si>
  <si>
    <t>564871111</t>
  </si>
  <si>
    <t>Podklad ze štěrkodrti ŠD s rozprostřením a zhutněním plochy přes 100 m2, po zhutnění tl. 250 mm</t>
  </si>
  <si>
    <t>-1232509543</t>
  </si>
  <si>
    <t>https://podminky.urs.cz/item/CS_URS_2025_01/564871111</t>
  </si>
  <si>
    <t>51,0 "zámková dlažba</t>
  </si>
  <si>
    <t>66</t>
  </si>
  <si>
    <t>565135121</t>
  </si>
  <si>
    <t>Asfaltový beton vrstva podkladní ACP 16 (obalované kamenivo střednězrnné - OKS) s rozprostřením a zhutněním v pruhu šířky přes 3 m, po zhutnění tl. 50 mm</t>
  </si>
  <si>
    <t>-2066955731</t>
  </si>
  <si>
    <t>https://podminky.urs.cz/item/CS_URS_2025_01/565135121</t>
  </si>
  <si>
    <t>43,66*1,5</t>
  </si>
  <si>
    <t>67</t>
  </si>
  <si>
    <t>573111112</t>
  </si>
  <si>
    <t>Postřik infiltrační PI z asfaltu silničního s posypem kamenivem, v množství 1,00 kg/m2</t>
  </si>
  <si>
    <t>411556159</t>
  </si>
  <si>
    <t>https://podminky.urs.cz/item/CS_URS_2025_01/573111112</t>
  </si>
  <si>
    <t>65,49 "0,8 kg/m2</t>
  </si>
  <si>
    <t>68</t>
  </si>
  <si>
    <t>573231106</t>
  </si>
  <si>
    <t>Postřik spojovací PS bez posypu kamenivem ze silniční emulze, v množství 0,30 kg/m2</t>
  </si>
  <si>
    <t>1479408199</t>
  </si>
  <si>
    <t>https://podminky.urs.cz/item/CS_URS_2025_01/573231106</t>
  </si>
  <si>
    <t>69</t>
  </si>
  <si>
    <t>577134121</t>
  </si>
  <si>
    <t>Asfaltový beton vrstva obrusná ACO 11 (ABS) s rozprostřením a se zhutněním z nemodifikovaného asfaltu v pruhu šířky přes 3 m tř. I (ACO 11+), po zhutnění tl. 40 mm</t>
  </si>
  <si>
    <t>-807600412</t>
  </si>
  <si>
    <t>https://podminky.urs.cz/item/CS_URS_2025_01/577134121</t>
  </si>
  <si>
    <t>70</t>
  </si>
  <si>
    <t>5841211R</t>
  </si>
  <si>
    <t>Osazení, pronájem a demontáž (vč. dopravy) silničních panelů (1000 x x2000 x x215 mm)</t>
  </si>
  <si>
    <t>-394491979</t>
  </si>
  <si>
    <t>36*1,0*2,0 "prac. lavice při vrtání zápor</t>
  </si>
  <si>
    <t>71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</si>
  <si>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</si>
  <si>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</si>
  <si>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-711476721</t>
  </si>
  <si>
    <t>https://podminky.urs.cz/item/CS_URS_2025_01/596212210</t>
  </si>
  <si>
    <t>72</t>
  </si>
  <si>
    <t>59245013</t>
  </si>
  <si>
    <t>dlažba zámková betonová tvaru I 200x165mm tl 80mm přírodní</t>
  </si>
  <si>
    <t>1760189317</t>
  </si>
  <si>
    <t>51,0*0,2 "doplnění původní dlažby</t>
  </si>
  <si>
    <t>Trubní vedení</t>
  </si>
  <si>
    <t>73</t>
  </si>
  <si>
    <t>899950R</t>
  </si>
  <si>
    <t>Oprava spadiště kanalizační přípojky</t>
  </si>
  <si>
    <t>1441000983</t>
  </si>
  <si>
    <t>Ostatní konstrukce a práce-bourání</t>
  </si>
  <si>
    <t>74</t>
  </si>
  <si>
    <t>278383112R</t>
  </si>
  <si>
    <t>Zálivka pod kotevní desky s bedněním a odbedněním, s úpravou povrchu z cementové zálivkové hmoty půdorysná plocha základu do 1 m2, tloušťka vrstvy 25 mm</t>
  </si>
  <si>
    <t>-242742376</t>
  </si>
  <si>
    <t>18*0,2*0,2 "pod patní plech plot. sloupků</t>
  </si>
  <si>
    <t>75</t>
  </si>
  <si>
    <t>9111221R</t>
  </si>
  <si>
    <t xml:space="preserve">Výroba dílů ocelových do 50 kg - ocel. patky plotových sloupků svařování </t>
  </si>
  <si>
    <t>1307051657</t>
  </si>
  <si>
    <t>76</t>
  </si>
  <si>
    <t>13611228</t>
  </si>
  <si>
    <t>plech ocelový hladký jakost S235JR tl 10mm tabule</t>
  </si>
  <si>
    <t>906193466</t>
  </si>
  <si>
    <t>Poznámka k položce:_x000D_
Hmotnost 160 kg/kus</t>
  </si>
  <si>
    <t xml:space="preserve"> (0,2*0,2+0,03*0,03*2)*13*80,0/1000  "patní plech</t>
  </si>
  <si>
    <t>77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</si>
  <si>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</si>
  <si>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</si>
  <si>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-855959485</t>
  </si>
  <si>
    <t>https://podminky.urs.cz/item/CS_URS_2025_01/919732211</t>
  </si>
  <si>
    <t>78</t>
  </si>
  <si>
    <t>919735112</t>
  </si>
  <si>
    <t>Řezání stávajícího živičného krytu nebo podkladu hloubky přes 50 do 100 mm</t>
  </si>
  <si>
    <t>114982041</t>
  </si>
  <si>
    <t>https://podminky.urs.cz/item/CS_URS_2025_01/919735112</t>
  </si>
  <si>
    <t>46,0 "zaříznutí stávajícího asf. krytu</t>
  </si>
  <si>
    <t>79</t>
  </si>
  <si>
    <t>931992122</t>
  </si>
  <si>
    <t>Výplň dilatačních spár z polystyrenu extrudovaného, tloušťky 30 mm</t>
  </si>
  <si>
    <t>1930224532</t>
  </si>
  <si>
    <t>https://podminky.urs.cz/item/CS_URS_2025_01/931992122</t>
  </si>
  <si>
    <t>1,7+1,62+1,6+2,6+2,38+0,66</t>
  </si>
  <si>
    <t>80</t>
  </si>
  <si>
    <t>931994142</t>
  </si>
  <si>
    <t>Těsnění spáry betonové konstrukce pásy, profily, tmely tmelem polyuretanovým spáry dilatační do 4,0 cm2</t>
  </si>
  <si>
    <t>2121931542</t>
  </si>
  <si>
    <t>https://podminky.urs.cz/item/CS_URS_2025_01/931994142</t>
  </si>
  <si>
    <t>4,5+4,25+4,21+4,3+5,53+4,51</t>
  </si>
  <si>
    <t>81</t>
  </si>
  <si>
    <t>941111121</t>
  </si>
  <si>
    <t>Lešení řadové trubkové lehké pracovní s podlahami s provozním zatížením tř. 3 do 200 kg/m2 šířky tř. W09 od 0,9 do 1,2 m, výšky výšky do 10 m montáž</t>
  </si>
  <si>
    <t>-920139546</t>
  </si>
  <si>
    <t>https://podminky.urs.cz/item/CS_URS_2025_01/941111121</t>
  </si>
  <si>
    <t>36,44*2,0</t>
  </si>
  <si>
    <t>82</t>
  </si>
  <si>
    <t>941111221</t>
  </si>
  <si>
    <t>Lešení řadové trubkové lehké pracovní s podlahami s provozním zatížením tř. 3 do 200 kg/m2 šířky tř. W09 od 0,9 do 1,2 m, výšky výšky do 10 m příplatek k ceně za každý den použití</t>
  </si>
  <si>
    <t>-2061114467</t>
  </si>
  <si>
    <t>https://podminky.urs.cz/item/CS_URS_2025_01/941111221</t>
  </si>
  <si>
    <t>72,88*30</t>
  </si>
  <si>
    <t>83</t>
  </si>
  <si>
    <t>941111821</t>
  </si>
  <si>
    <t>Lešení řadové trubkové lehké pracovní s podlahami s provozním zatížením tř. 3 do 200 kg/m2 šířky tř. W09 od 0,9 do 1,2 m, výšky výšky do 10 m demontáž</t>
  </si>
  <si>
    <t>-1992292262</t>
  </si>
  <si>
    <t>https://podminky.urs.cz/item/CS_URS_2025_01/941111821</t>
  </si>
  <si>
    <t>84</t>
  </si>
  <si>
    <t>953961113</t>
  </si>
  <si>
    <t>Kotva chemická s vyvrtáním otvoru do betonu, železobetonu nebo tvrdého kamene tmel, velikost M 12, hloubka 110 mm</t>
  </si>
  <si>
    <t>-1234952865</t>
  </si>
  <si>
    <t>https://podminky.urs.cz/item/CS_URS_2025_01/953961113</t>
  </si>
  <si>
    <t>18*4 "sloupky plotu</t>
  </si>
  <si>
    <t>85</t>
  </si>
  <si>
    <t>953965121R</t>
  </si>
  <si>
    <t>Kotva chemická s vyvrtáním otvoru kotevní šrouby nerez pro chemické kotvy, velikost M 12, délka 160 mm</t>
  </si>
  <si>
    <t>-2036479151</t>
  </si>
  <si>
    <t>86</t>
  </si>
  <si>
    <t>961021311</t>
  </si>
  <si>
    <t>Bourání základů ze zdiva kamenného na jakoukoli maltu</t>
  </si>
  <si>
    <t>-757678952</t>
  </si>
  <si>
    <t>https://podminky.urs.cz/item/CS_URS_2025_01/961021311</t>
  </si>
  <si>
    <t>rozebrání původní zdi</t>
  </si>
  <si>
    <t>38,0</t>
  </si>
  <si>
    <t>87</t>
  </si>
  <si>
    <t>985331212</t>
  </si>
  <si>
    <t>Dodatečné vlepování betonářské výztuže včetně vyvrtání a vyčištění otvoru chemickou maltou průměr výztuže 10 mm</t>
  </si>
  <si>
    <t>1269490210</t>
  </si>
  <si>
    <t>https://podminky.urs.cz/item/CS_URS_2025_01/985331212</t>
  </si>
  <si>
    <t>rozšíření základu původní zdi ve staničení 1,3 až 16,0 - 4 ks/m2</t>
  </si>
  <si>
    <t>(16-1,3)*0,8*4*0,15 "provázání stávajícího prahu a dobetonávky</t>
  </si>
  <si>
    <t>88</t>
  </si>
  <si>
    <t>13021013</t>
  </si>
  <si>
    <t>tyč ocelová kruhová žebírková DIN 488 jakost B500B (10 505) výztuž do betonu D 12mm</t>
  </si>
  <si>
    <t>732113571</t>
  </si>
  <si>
    <t>Poznámka k položce:_x000D_
Hmotnost: 0,62 kg/m</t>
  </si>
  <si>
    <t>(16-1,3)*0,8*4*0,30*0,888/1000</t>
  </si>
  <si>
    <t>997</t>
  </si>
  <si>
    <t>Přesun sutě</t>
  </si>
  <si>
    <t>89</t>
  </si>
  <si>
    <t>997013501</t>
  </si>
  <si>
    <t>Odvoz suti a vybouraných hmot na skládku nebo meziskládku se složením, na vzdálenost do 1 km</t>
  </si>
  <si>
    <t>1117576134</t>
  </si>
  <si>
    <t>https://podminky.urs.cz/item/CS_URS_2025_01/997013501</t>
  </si>
  <si>
    <t>90</t>
  </si>
  <si>
    <t>997013509</t>
  </si>
  <si>
    <t>Odvoz suti a vybouraných hmot na skládku nebo meziskládku se složením, na vzdálenost Příplatek k ceně za každý další započatý 1 km přes 1 km</t>
  </si>
  <si>
    <t>2007021174</t>
  </si>
  <si>
    <t>https://podminky.urs.cz/item/CS_URS_2025_01/997013509</t>
  </si>
  <si>
    <t>95*14 'Přepočtené koeficientem množství</t>
  </si>
  <si>
    <t>91</t>
  </si>
  <si>
    <t>997013601R</t>
  </si>
  <si>
    <t>Poplatek za uložení stavebního odpadu na skládce (skládkovné) z prostého betonu zatříděného do Katalogu odpadů pod kódem 17 01 01</t>
  </si>
  <si>
    <t>780502626</t>
  </si>
  <si>
    <t>https://podminky.urs.cz/item/CS_URS_2025_01/997013601R</t>
  </si>
  <si>
    <t>92</t>
  </si>
  <si>
    <t>997221551</t>
  </si>
  <si>
    <t>Vodorovná doprava suti bez naložení, ale se složením a s hrubým urovnáním ze sypkých materiálů, na vzdálenost do 1 km</t>
  </si>
  <si>
    <t>1257727692</t>
  </si>
  <si>
    <t>https://podminky.urs.cz/item/CS_URS_2025_01/997221551</t>
  </si>
  <si>
    <t>14,256 "kam. drcené</t>
  </si>
  <si>
    <t>7,643 "frézování</t>
  </si>
  <si>
    <t>6,874 "frézování</t>
  </si>
  <si>
    <t>93</t>
  </si>
  <si>
    <t>997221559</t>
  </si>
  <si>
    <t>Vodorovná doprava suti bez naložení, ale se složením a s hrubým urovnáním Příplatek k ceně za každý další započatý 1 km přes 1 km</t>
  </si>
  <si>
    <t>-1118833333</t>
  </si>
  <si>
    <t>https://podminky.urs.cz/item/CS_URS_2025_01/997221559</t>
  </si>
  <si>
    <t>28,773*14 'Přepočtené koeficientem množství</t>
  </si>
  <si>
    <t>94</t>
  </si>
  <si>
    <t>997221645R</t>
  </si>
  <si>
    <t>Poplatek za uložení stavebního odpadu na skládce (skládkovné) asfaltového bez obsahu dehtu zatříděného do Katalogu odpadů pod kódem 17 03 02</t>
  </si>
  <si>
    <t>815812799</t>
  </si>
  <si>
    <t>https://podminky.urs.cz/item/CS_URS_2025_01/997221645R</t>
  </si>
  <si>
    <t>95</t>
  </si>
  <si>
    <t>997221655R</t>
  </si>
  <si>
    <t>-1224515425</t>
  </si>
  <si>
    <t>https://podminky.urs.cz/item/CS_URS_2025_01/997221655R</t>
  </si>
  <si>
    <t>998</t>
  </si>
  <si>
    <t>Přesun hmot</t>
  </si>
  <si>
    <t>96</t>
  </si>
  <si>
    <t>998153131</t>
  </si>
  <si>
    <t>Přesun hmot pro zdi a valy samostatné se svislou nosnou konstrukcí zděnou nebo monolitickou betonovou tyčovou nebo plošnou vodorovná dopravní vzdálenost do 50 m, pro zdi základní výšky do 12 m</t>
  </si>
  <si>
    <t>594258708</t>
  </si>
  <si>
    <t>https://podminky.urs.cz/item/CS_URS_2025_01/998153131</t>
  </si>
  <si>
    <t>PSV</t>
  </si>
  <si>
    <t>Práce a dodávky PSV</t>
  </si>
  <si>
    <t>711</t>
  </si>
  <si>
    <t>Izolace proti vodě, vlhkosti a plynům</t>
  </si>
  <si>
    <t>97</t>
  </si>
  <si>
    <t>711112001</t>
  </si>
  <si>
    <t>Provedení izolace proti zemní vlhkosti natěradly a tmely za studena na ploše svislé S nátěrem penetračním</t>
  </si>
  <si>
    <t>-1691597044</t>
  </si>
  <si>
    <t>https://podminky.urs.cz/item/CS_URS_2025_01/711112001</t>
  </si>
  <si>
    <t>36,44*0,8+48,175+0,66+1,69</t>
  </si>
  <si>
    <t>98</t>
  </si>
  <si>
    <t>11163150</t>
  </si>
  <si>
    <t>lak penetrační asfaltový</t>
  </si>
  <si>
    <t>2020992726</t>
  </si>
  <si>
    <t>79,677*0,00035 'Přepočtené koeficientem množství</t>
  </si>
  <si>
    <t>99</t>
  </si>
  <si>
    <t>711112002</t>
  </si>
  <si>
    <t>Provedení izolace proti zemní vlhkosti natěradly a tmely za studena na ploše svislé S nátěrem lakem asfaltovým</t>
  </si>
  <si>
    <t>-95445144</t>
  </si>
  <si>
    <t>https://podminky.urs.cz/item/CS_URS_2025_01/711112002</t>
  </si>
  <si>
    <t>79,677*2</t>
  </si>
  <si>
    <t>100</t>
  </si>
  <si>
    <t>11163152</t>
  </si>
  <si>
    <t>lak hydroizolační asfaltový</t>
  </si>
  <si>
    <t>-677829829</t>
  </si>
  <si>
    <t>159,354*0,00045 'Přepočtené koeficientem množství</t>
  </si>
  <si>
    <t>101</t>
  </si>
  <si>
    <t>711132101</t>
  </si>
  <si>
    <t>Provedení izolace proti zemní vlhkosti pásy na sucho AIP nebo tkaniny na ploše svislé S</t>
  </si>
  <si>
    <t>-1011959929</t>
  </si>
  <si>
    <t>https://podminky.urs.cz/item/CS_URS_2025_01/711132101</t>
  </si>
  <si>
    <t>20,9 "těsnění pažin</t>
  </si>
  <si>
    <t>102</t>
  </si>
  <si>
    <t>693110001</t>
  </si>
  <si>
    <t>drenážní geokompozit INTERDRAIN GMFL</t>
  </si>
  <si>
    <t>M2</t>
  </si>
  <si>
    <t>-747775052</t>
  </si>
  <si>
    <t>20,9*1,1 'Přepočtené koeficientem množství</t>
  </si>
  <si>
    <t>103</t>
  </si>
  <si>
    <t>998711101</t>
  </si>
  <si>
    <t>Přesun hmot pro izolace proti vodě, vlhkosti a plynům stanovený z hmotnosti přesunovaného materiálu vodorovná dopravní vzdálenost do 50 m základní v objektech výšky do 6 m</t>
  </si>
  <si>
    <t>2093783611</t>
  </si>
  <si>
    <t>https://podminky.urs.cz/item/CS_URS_2025_01/998711101</t>
  </si>
  <si>
    <t>SO 04.1 - Přeložka plynovodu</t>
  </si>
  <si>
    <t xml:space="preserve"> </t>
  </si>
  <si>
    <t>Zdeněk Nitka - AT</t>
  </si>
  <si>
    <t>822-1 - Pozemní komunikace - provizorní přeložka</t>
  </si>
  <si>
    <t>800 - 1 - Zemní práce - provizorní přeložka</t>
  </si>
  <si>
    <t>827 - 1 - 827 - 1</t>
  </si>
  <si>
    <t>C 23M - Potrubní vedení - provizorní přeložka</t>
  </si>
  <si>
    <t>D1 - Ostatní práce plynárenské - provizorní přeložka</t>
  </si>
  <si>
    <t>D2 - Pozemní komunikace, zabezpečení - přeložka</t>
  </si>
  <si>
    <t>D3 - Zemní práce - přeložka</t>
  </si>
  <si>
    <t>D4 - Potrubní vedení - přeložka</t>
  </si>
  <si>
    <t>D5 - Ostatní práce plynárenské - přeložka</t>
  </si>
  <si>
    <t>822-1</t>
  </si>
  <si>
    <t>Pozemní komunikace - provizorní přeložka</t>
  </si>
  <si>
    <t>113107124</t>
  </si>
  <si>
    <t>Rozebrání podkladu z kameniva tl. do 400</t>
  </si>
  <si>
    <t>(10,0*1,4)</t>
  </si>
  <si>
    <t>997221571</t>
  </si>
  <si>
    <t>Vodorovná doprava suti do 1 km</t>
  </si>
  <si>
    <t>(14,0*0,772)</t>
  </si>
  <si>
    <t>997221569</t>
  </si>
  <si>
    <t xml:space="preserve">Příplatek za další km </t>
  </si>
  <si>
    <t>10,808*9</t>
  </si>
  <si>
    <t>997221815</t>
  </si>
  <si>
    <t>Skládkovné suť netříděná</t>
  </si>
  <si>
    <t>596211120</t>
  </si>
  <si>
    <t>Kladení dlažby do ŠD (zámkové tl. 80)</t>
  </si>
  <si>
    <t>ZD001</t>
  </si>
  <si>
    <t>Dodávka zámkové dlažby (náhrada)</t>
  </si>
  <si>
    <t>800 - 1</t>
  </si>
  <si>
    <t>Zemní práce - provizorní přeložka</t>
  </si>
  <si>
    <t>119001401</t>
  </si>
  <si>
    <t>Dočasné zajištění potrubí</t>
  </si>
  <si>
    <t>119001421</t>
  </si>
  <si>
    <t>Dočasné zajištění kabelů</t>
  </si>
  <si>
    <t>120001101</t>
  </si>
  <si>
    <t>Příplatek za ztížení vykopávky</t>
  </si>
  <si>
    <t>(6,0*0,8*1,2)</t>
  </si>
  <si>
    <t>131303102</t>
  </si>
  <si>
    <t>Hloubení nezapažených jam v horň. tř. 4</t>
  </si>
  <si>
    <t>(3,0*1,4*1,4)*2</t>
  </si>
  <si>
    <t>131303109</t>
  </si>
  <si>
    <t>Příplatek za lepivost - pol.č.4 -50%</t>
  </si>
  <si>
    <t>151101101</t>
  </si>
  <si>
    <t>Zřízení pažení příložné do hl. 2,0 m</t>
  </si>
  <si>
    <t>(12,0*1,5)</t>
  </si>
  <si>
    <t>151101111</t>
  </si>
  <si>
    <t>Odstranění pažení - pol. č.6</t>
  </si>
  <si>
    <t>132301101</t>
  </si>
  <si>
    <t>Hloubení rýh š. do 600mm v horň. tř. 4</t>
  </si>
  <si>
    <t>(50,0*0,6*0,55)</t>
  </si>
  <si>
    <t>131301109</t>
  </si>
  <si>
    <t>161101102</t>
  </si>
  <si>
    <t>Svislé přemístění výkopku z hor.4-</t>
  </si>
  <si>
    <t>162701105</t>
  </si>
  <si>
    <t>Vodorov. přemístění výkop. z hor. 4, 10km</t>
  </si>
  <si>
    <t>Poznámka k položce:_x000D_
(obsyp, lože, zásyp)</t>
  </si>
  <si>
    <t>13,02 "(obsyp, lože, zásyp)</t>
  </si>
  <si>
    <t>167101101</t>
  </si>
  <si>
    <t>Nakládání výkopku z hor. 4</t>
  </si>
  <si>
    <t>171201201</t>
  </si>
  <si>
    <t>Uložení sypaniny na skládku</t>
  </si>
  <si>
    <t>174101101</t>
  </si>
  <si>
    <t>Zásyp rýh a šachet se zhutněním-ŠD</t>
  </si>
  <si>
    <t>(6,0*1,4*0,8)</t>
  </si>
  <si>
    <t>175111101</t>
  </si>
  <si>
    <t>Obsyp potrubí se zhutněním - písek</t>
  </si>
  <si>
    <t>(6,0*1,4*0,30)</t>
  </si>
  <si>
    <t>58337306</t>
  </si>
  <si>
    <t>Štěrkopísek (A3),fr. 0-8 - obsyp</t>
  </si>
  <si>
    <t>58344155</t>
  </si>
  <si>
    <t>Štěrkodrť,fr. 0-22 - zásyp</t>
  </si>
  <si>
    <t>(6,72*1,2*1,65) "zhutnění, hmotnost</t>
  </si>
  <si>
    <t>171201211</t>
  </si>
  <si>
    <t>Skládkovné-poplatek za uložení pol.č.11</t>
  </si>
  <si>
    <t>13,02*2,0</t>
  </si>
  <si>
    <t>827 - 1</t>
  </si>
  <si>
    <t>451572111</t>
  </si>
  <si>
    <t>Lože pod potrubí z kopaného písku</t>
  </si>
  <si>
    <t xml:space="preserve">tl. min.100mm </t>
  </si>
  <si>
    <t>(6,0*1,4*0,15)</t>
  </si>
  <si>
    <t>(50,0*0,6*0,05)</t>
  </si>
  <si>
    <t>181411132</t>
  </si>
  <si>
    <t>Založení trávníku</t>
  </si>
  <si>
    <t>5724700</t>
  </si>
  <si>
    <t>Osivo travní směs (102,0x0,05)</t>
  </si>
  <si>
    <t>102,0*0,015</t>
  </si>
  <si>
    <t>131301101</t>
  </si>
  <si>
    <t>(25,0*0,6*0,4) "(pro vytažení potrubí)</t>
  </si>
  <si>
    <t>174101101.1</t>
  </si>
  <si>
    <t>Zásyp rýh a šachet se zhutněním zemina</t>
  </si>
  <si>
    <t>21,24 "provizorní potrubí + vyjmutí</t>
  </si>
  <si>
    <t>NC001</t>
  </si>
  <si>
    <t>Ochrana potrubí dn 63 u stěny oplocení a potrubí dn 32 do a z kiosku-mont+dem.</t>
  </si>
  <si>
    <t>ks</t>
  </si>
  <si>
    <t>131301109.1</t>
  </si>
  <si>
    <t>Příplatek za lepivost - pol.č.22 -50%</t>
  </si>
  <si>
    <t>89972211R</t>
  </si>
  <si>
    <t>Výstražná folie</t>
  </si>
  <si>
    <t>C 23M</t>
  </si>
  <si>
    <t>Potrubní vedení - provizorní přeložka</t>
  </si>
  <si>
    <t>230205025</t>
  </si>
  <si>
    <t>Montáž trub PE do O 32 mm</t>
  </si>
  <si>
    <t>230205042</t>
  </si>
  <si>
    <t>Montáž trub PE do O 63 mm</t>
  </si>
  <si>
    <t>230205225</t>
  </si>
  <si>
    <t>Montáž trubních dílů do PE O 32 mm</t>
  </si>
  <si>
    <t>230205242</t>
  </si>
  <si>
    <t>Montáž trubních dílů PE do O 63 mm</t>
  </si>
  <si>
    <t>TR001</t>
  </si>
  <si>
    <t>Trubka PE- těžká řada (SDR11) O 32x3,0mm, PE 100 s ochran. pláštěm</t>
  </si>
  <si>
    <t>Poznámka k položce:_x000D_
O 32x3,0mm, PE 100 s ochran. pláštěm</t>
  </si>
  <si>
    <t>TR002</t>
  </si>
  <si>
    <t>Trubka PE- těžká řada (SDR11) O 63x5,8mm, PE 100 s ochran. pláštěm</t>
  </si>
  <si>
    <t>TR003</t>
  </si>
  <si>
    <t>Trubka PE-ochranná min. SDR 26 O 110x4,3mm,</t>
  </si>
  <si>
    <t xml:space="preserve">Poznámka k položce:_x000D_
_x000D_
</t>
  </si>
  <si>
    <t>TV001</t>
  </si>
  <si>
    <t>PE elsvař. koleno - 90st O63 (PE100)</t>
  </si>
  <si>
    <t>TV002</t>
  </si>
  <si>
    <t>PE elsvař. koleno - 45st O63 (PE100)</t>
  </si>
  <si>
    <t>TV003</t>
  </si>
  <si>
    <t>PE elsvař. koleno - 90st O32 (PE100)</t>
  </si>
  <si>
    <t>TV004</t>
  </si>
  <si>
    <t>Elektrospojka O 32 (PE100)</t>
  </si>
  <si>
    <t>TV005</t>
  </si>
  <si>
    <t>Elektrospojka O 63 (PE100)</t>
  </si>
  <si>
    <t>TV006</t>
  </si>
  <si>
    <t>Elektrotvarovka navrtávací O 63/32 (PE100)</t>
  </si>
  <si>
    <t>TV006.1</t>
  </si>
  <si>
    <t>Přechod ocel/PE - zemní DN 50/dn 63PE</t>
  </si>
  <si>
    <t>TV007</t>
  </si>
  <si>
    <t>Přechod ocel/PE - zemní DN 25/dn 32PE</t>
  </si>
  <si>
    <t>TV008</t>
  </si>
  <si>
    <t>Přechod ocel/PE-nadzemní DN25/dn32PE</t>
  </si>
  <si>
    <t>TV009</t>
  </si>
  <si>
    <t>Navrtávací tvarovka DN 50/DN 100</t>
  </si>
  <si>
    <t>NC002</t>
  </si>
  <si>
    <t>Dno klenuté DN 100</t>
  </si>
  <si>
    <t>NC003</t>
  </si>
  <si>
    <t>Trubka ocel. L 245NE-ME, DN 25 izol. PE</t>
  </si>
  <si>
    <t>23020003</t>
  </si>
  <si>
    <t>Montáž. Plyn přípojky DN 25</t>
  </si>
  <si>
    <t>104</t>
  </si>
  <si>
    <t>230200311-S</t>
  </si>
  <si>
    <t>Nasunutí potrubí DN50 do chráničky</t>
  </si>
  <si>
    <t>106</t>
  </si>
  <si>
    <t>Fa001</t>
  </si>
  <si>
    <t>Přesuvný kus (1/2) DN 100</t>
  </si>
  <si>
    <t>108</t>
  </si>
  <si>
    <t>230200412</t>
  </si>
  <si>
    <t>Navrtávka DN 50</t>
  </si>
  <si>
    <t>kpl.</t>
  </si>
  <si>
    <t>110</t>
  </si>
  <si>
    <t>230200311</t>
  </si>
  <si>
    <t>Přerušení průtoku plynu balony - DN 100</t>
  </si>
  <si>
    <t>112</t>
  </si>
  <si>
    <t>NC004</t>
  </si>
  <si>
    <t>Odpoj stáv. potrubí DN 100</t>
  </si>
  <si>
    <t>114</t>
  </si>
  <si>
    <t>NC005</t>
  </si>
  <si>
    <t>Odpoj - propoj stáv. potrubí DN 25 (DP)</t>
  </si>
  <si>
    <t>116</t>
  </si>
  <si>
    <t>230082066</t>
  </si>
  <si>
    <t>Odstranění potrubí DN 100</t>
  </si>
  <si>
    <t>118</t>
  </si>
  <si>
    <t>NC006</t>
  </si>
  <si>
    <t>Kiosek montovaný betonový (plastový) dočasný (nika min. 500x500x300mm)</t>
  </si>
  <si>
    <t>120</t>
  </si>
  <si>
    <t>K001</t>
  </si>
  <si>
    <t>Osazení kiosku vč. úpravy</t>
  </si>
  <si>
    <t>122</t>
  </si>
  <si>
    <t>723160204</t>
  </si>
  <si>
    <t>Přípojka k plynoměru DN 25</t>
  </si>
  <si>
    <t>124</t>
  </si>
  <si>
    <t>723231164</t>
  </si>
  <si>
    <t>Uzávěr DN 25</t>
  </si>
  <si>
    <t>126</t>
  </si>
  <si>
    <t>D1</t>
  </si>
  <si>
    <t>Ostatní práce plynárenské - provizorní přeložka</t>
  </si>
  <si>
    <t>230230016</t>
  </si>
  <si>
    <t>Provedení hlavní tlakové zkoušky</t>
  </si>
  <si>
    <t>128</t>
  </si>
  <si>
    <t>Dod.001</t>
  </si>
  <si>
    <t>Příprava TZ vč. potřeb. tvarovek a napojení</t>
  </si>
  <si>
    <t>130</t>
  </si>
  <si>
    <t>Dod.002</t>
  </si>
  <si>
    <t>Odzkoušení propojů</t>
  </si>
  <si>
    <t>132</t>
  </si>
  <si>
    <t>NC007</t>
  </si>
  <si>
    <t>Revize zařízení</t>
  </si>
  <si>
    <t>134</t>
  </si>
  <si>
    <t>D2</t>
  </si>
  <si>
    <t>Pozemní komunikace, zabezpečení - přeložka</t>
  </si>
  <si>
    <t>113106171</t>
  </si>
  <si>
    <t>Rozebrání zámk.dlažby kom. pro pěší</t>
  </si>
  <si>
    <t>136</t>
  </si>
  <si>
    <t>D3</t>
  </si>
  <si>
    <t>Zemní práce - přeložka</t>
  </si>
  <si>
    <t>138</t>
  </si>
  <si>
    <t>140</t>
  </si>
  <si>
    <t>142</t>
  </si>
  <si>
    <t>131303102.1</t>
  </si>
  <si>
    <t>Hloubení zapažených jam v horň. tř.2</t>
  </si>
  <si>
    <t>144</t>
  </si>
  <si>
    <t>(3,0*1,4*1,3)*2</t>
  </si>
  <si>
    <t>132301201</t>
  </si>
  <si>
    <t>Hloubení rýh š. přes 600 mm, v hor. 4</t>
  </si>
  <si>
    <t>146</t>
  </si>
  <si>
    <t xml:space="preserve">(41,0*0,8*0,90) </t>
  </si>
  <si>
    <t>132301209</t>
  </si>
  <si>
    <t>Příplatek za lepivost hor. 4 - 50%</t>
  </si>
  <si>
    <t>148</t>
  </si>
  <si>
    <t>150</t>
  </si>
  <si>
    <t>151101111.1</t>
  </si>
  <si>
    <t>Odstranění pažení</t>
  </si>
  <si>
    <t>152</t>
  </si>
  <si>
    <t>161101101</t>
  </si>
  <si>
    <t>Svislé přemístění výkopku z hor.</t>
  </si>
  <si>
    <t>154</t>
  </si>
  <si>
    <t>156</t>
  </si>
  <si>
    <t>34,98 "(obsyp, lože, zásyp) jen 50% ze šachet</t>
  </si>
  <si>
    <t>167101101.1</t>
  </si>
  <si>
    <t>Nakládání výkopku z hor. 4+2</t>
  </si>
  <si>
    <t>158</t>
  </si>
  <si>
    <t>160</t>
  </si>
  <si>
    <t>162</t>
  </si>
  <si>
    <t>164</t>
  </si>
  <si>
    <t>(41,0*0,8*0,35)+(6,0*1,4*0,50)</t>
  </si>
  <si>
    <t>166</t>
  </si>
  <si>
    <t>(15,68*1,2*1,9) "zhutnění, hmotnost</t>
  </si>
  <si>
    <t>168</t>
  </si>
  <si>
    <t>(12,70*1,2*1,65) "zhutnění, hmotnost</t>
  </si>
  <si>
    <t>171201211.1</t>
  </si>
  <si>
    <t>Skládkovné-poplatek za uložení</t>
  </si>
  <si>
    <t>170</t>
  </si>
  <si>
    <t>34,98*2,0</t>
  </si>
  <si>
    <t>172</t>
  </si>
  <si>
    <t>tl. min.100mm</t>
  </si>
  <si>
    <t>(41,0*0,8*0,15)</t>
  </si>
  <si>
    <t>(6,0*1,4*0,2)</t>
  </si>
  <si>
    <t>174</t>
  </si>
  <si>
    <t>D4</t>
  </si>
  <si>
    <t>Potrubní vedení - přeložka</t>
  </si>
  <si>
    <t>230205035</t>
  </si>
  <si>
    <t>Montáž trub PE do O 50 mm</t>
  </si>
  <si>
    <t>176</t>
  </si>
  <si>
    <t>230205056</t>
  </si>
  <si>
    <t>Montáž trub PE do O 110 mm (na tupo)</t>
  </si>
  <si>
    <t>178</t>
  </si>
  <si>
    <t>230205125</t>
  </si>
  <si>
    <t>Montáž trub PE do Ř 160 mm</t>
  </si>
  <si>
    <t>180</t>
  </si>
  <si>
    <t>230205235</t>
  </si>
  <si>
    <t>Montáž trubních dílů do PE O 50 mm</t>
  </si>
  <si>
    <t>182</t>
  </si>
  <si>
    <t>184</t>
  </si>
  <si>
    <t>230205255</t>
  </si>
  <si>
    <t>Montáž trubních dílů do PE O 110 mm</t>
  </si>
  <si>
    <t>186</t>
  </si>
  <si>
    <t>GC001</t>
  </si>
  <si>
    <t>Trubka PE- těžká řada (SDR11) O 50x4,6mm, PE 100 s OP</t>
  </si>
  <si>
    <t>256</t>
  </si>
  <si>
    <t>188</t>
  </si>
  <si>
    <t>GC002</t>
  </si>
  <si>
    <t>Trubka PE- střednětěžká řada (SDR17,6) O 110x6,3mm, PE 100</t>
  </si>
  <si>
    <t>190</t>
  </si>
  <si>
    <t>GC003</t>
  </si>
  <si>
    <t>Trubka PE-ochranná trubka, min SDR 26 O 160x6,2</t>
  </si>
  <si>
    <t>192</t>
  </si>
  <si>
    <t>23020-0118-S</t>
  </si>
  <si>
    <t>Nasunutí potrubní sekce do chráničky</t>
  </si>
  <si>
    <t>194</t>
  </si>
  <si>
    <t>GF001</t>
  </si>
  <si>
    <t>PE elsvař. Tkus přípojk. O50/110 (PE100)</t>
  </si>
  <si>
    <t>196</t>
  </si>
  <si>
    <t>GF002</t>
  </si>
  <si>
    <t>Elektrospojka O 50 (PE100)</t>
  </si>
  <si>
    <t>198</t>
  </si>
  <si>
    <t>GF003</t>
  </si>
  <si>
    <t>Elektrospojka O 110 (PE100)</t>
  </si>
  <si>
    <t>200</t>
  </si>
  <si>
    <t>GF004</t>
  </si>
  <si>
    <t>Elektrospojka O 160 (PE100)</t>
  </si>
  <si>
    <t>202</t>
  </si>
  <si>
    <t>GF005</t>
  </si>
  <si>
    <t>Elektrovíčko O 63 (PE100)</t>
  </si>
  <si>
    <t>204</t>
  </si>
  <si>
    <t>GF006</t>
  </si>
  <si>
    <t>Elektrokoleno O 50 (PE100)</t>
  </si>
  <si>
    <t>206</t>
  </si>
  <si>
    <t>GF007</t>
  </si>
  <si>
    <t>208</t>
  </si>
  <si>
    <t>105</t>
  </si>
  <si>
    <t>T001</t>
  </si>
  <si>
    <t>Přechod ocel/PE-zemní DN 100/dn110PE</t>
  </si>
  <si>
    <t>210</t>
  </si>
  <si>
    <t>T002</t>
  </si>
  <si>
    <t>Přechod ocel/PE-nadzemní DN40/dn50PE</t>
  </si>
  <si>
    <t>212</t>
  </si>
  <si>
    <t>107</t>
  </si>
  <si>
    <t>Fa002</t>
  </si>
  <si>
    <t>214</t>
  </si>
  <si>
    <t>230200004</t>
  </si>
  <si>
    <t>Montáž. plyn přípojky DN 32-potrubí OPZ</t>
  </si>
  <si>
    <t>216</t>
  </si>
  <si>
    <t>109</t>
  </si>
  <si>
    <t>NC008</t>
  </si>
  <si>
    <t>Trubka ocel. L 245NE-ME, DN 32 izol. PE</t>
  </si>
  <si>
    <t>218</t>
  </si>
  <si>
    <t>NC009</t>
  </si>
  <si>
    <t>Odpoj-propoj stáv. potrubí DN 25/32(OPZ)</t>
  </si>
  <si>
    <t>220</t>
  </si>
  <si>
    <t>111</t>
  </si>
  <si>
    <t>230200331</t>
  </si>
  <si>
    <t>Přerušení průtoku plynu balony - DN 100 opětovné</t>
  </si>
  <si>
    <t>222</t>
  </si>
  <si>
    <t>NC010</t>
  </si>
  <si>
    <t>Odpoj-propoj stáv. potrubí DN 100</t>
  </si>
  <si>
    <t>224</t>
  </si>
  <si>
    <t>113</t>
  </si>
  <si>
    <t>230200354</t>
  </si>
  <si>
    <t>Přerušení průtoku - trnování do DN 50</t>
  </si>
  <si>
    <t>226</t>
  </si>
  <si>
    <t>NC011</t>
  </si>
  <si>
    <t>Zaslepení bypasů dn 63PE</t>
  </si>
  <si>
    <t>228</t>
  </si>
  <si>
    <t>115</t>
  </si>
  <si>
    <t>230082066.1</t>
  </si>
  <si>
    <t>Odstranění potrubí DN 100 do 50 kg</t>
  </si>
  <si>
    <t>230</t>
  </si>
  <si>
    <t>230081022-S</t>
  </si>
  <si>
    <t>Odstranění potrubí PE do DN 25 do10 kg</t>
  </si>
  <si>
    <t>232</t>
  </si>
  <si>
    <t>117</t>
  </si>
  <si>
    <t>230081044-S</t>
  </si>
  <si>
    <t>Odstranění potrubí PE do DN 50 do10 kg</t>
  </si>
  <si>
    <t>234</t>
  </si>
  <si>
    <t>NC012</t>
  </si>
  <si>
    <t>Odstranění kiosku provizorního</t>
  </si>
  <si>
    <t>236</t>
  </si>
  <si>
    <t>119</t>
  </si>
  <si>
    <t>238</t>
  </si>
  <si>
    <t>240</t>
  </si>
  <si>
    <t>121</t>
  </si>
  <si>
    <t>230210012</t>
  </si>
  <si>
    <t>Montáž opláštění natavením - zesílené</t>
  </si>
  <si>
    <t>242</t>
  </si>
  <si>
    <t>230210014</t>
  </si>
  <si>
    <t>Montáž opláštění za studena - zesílené</t>
  </si>
  <si>
    <t>244</t>
  </si>
  <si>
    <t>123</t>
  </si>
  <si>
    <t>NC013</t>
  </si>
  <si>
    <t>Tepelně smrštitelná páska</t>
  </si>
  <si>
    <t>246</t>
  </si>
  <si>
    <t>NC014</t>
  </si>
  <si>
    <t>Izolační páska za studena</t>
  </si>
  <si>
    <t>248</t>
  </si>
  <si>
    <t>125</t>
  </si>
  <si>
    <t>NC015</t>
  </si>
  <si>
    <t>Napojení signal. vodiče na potrubí</t>
  </si>
  <si>
    <t>250</t>
  </si>
  <si>
    <t>D5</t>
  </si>
  <si>
    <t>Ostatní práce plynárenské - přeložka</t>
  </si>
  <si>
    <t>Dod003</t>
  </si>
  <si>
    <t>Signalizační vodič CU.Y. 2,5 mm2</t>
  </si>
  <si>
    <t>252</t>
  </si>
  <si>
    <t>127</t>
  </si>
  <si>
    <t>230230021S</t>
  </si>
  <si>
    <t>254</t>
  </si>
  <si>
    <t>Dod004</t>
  </si>
  <si>
    <t>129</t>
  </si>
  <si>
    <t>Dod005</t>
  </si>
  <si>
    <t>Odzkoušení propojů a odpojů</t>
  </si>
  <si>
    <t>258</t>
  </si>
  <si>
    <t>Dod006</t>
  </si>
  <si>
    <t>Tlaková zkouška rozvodu OPZ</t>
  </si>
  <si>
    <t>260</t>
  </si>
  <si>
    <t>131</t>
  </si>
  <si>
    <t>NC016</t>
  </si>
  <si>
    <t>Proměření vodiče</t>
  </si>
  <si>
    <t>262</t>
  </si>
  <si>
    <t>NC017</t>
  </si>
  <si>
    <t>Geodetické zaměření</t>
  </si>
  <si>
    <t>264</t>
  </si>
  <si>
    <t>133</t>
  </si>
  <si>
    <t>NC018</t>
  </si>
  <si>
    <t>Revize zařízení - přeložka</t>
  </si>
  <si>
    <t>266</t>
  </si>
  <si>
    <t>NC019</t>
  </si>
  <si>
    <t>Revize zařízení - OPZ</t>
  </si>
  <si>
    <t>268</t>
  </si>
  <si>
    <t>135</t>
  </si>
  <si>
    <t>NC020</t>
  </si>
  <si>
    <t>Technické práce (doklady-přejímka-ostat.)</t>
  </si>
  <si>
    <t>270</t>
  </si>
  <si>
    <t>VON 04 - Vedejší a ostatní náklady pro SO 04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</si>
  <si>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</si>
  <si>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</si>
  <si>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</si>
  <si>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</si>
  <si>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</si>
  <si>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</si>
  <si>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</si>
  <si>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</si>
  <si>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012002000</t>
  </si>
  <si>
    <t>Zeměměřičské práce</t>
  </si>
  <si>
    <t>Kč</t>
  </si>
  <si>
    <t>1024</t>
  </si>
  <si>
    <t>1334088344</t>
  </si>
  <si>
    <t>https://podminky.urs.cz/item/CS_URS_2025_01/012002000</t>
  </si>
  <si>
    <t>- vytýčení inženýrských sítí</t>
  </si>
  <si>
    <t>- geodet. zaměření před, během a po výstavbě</t>
  </si>
  <si>
    <t>013002000</t>
  </si>
  <si>
    <t>Projektové práce</t>
  </si>
  <si>
    <t>847318428</t>
  </si>
  <si>
    <t>https://podminky.urs.cz/item/CS_URS_2025_01/013002000</t>
  </si>
  <si>
    <t>- pasportizace pozemků a staveb dotčených výstavbou</t>
  </si>
  <si>
    <t>- Zajištění opatření vyplývajících z potřeb plnění opatření dle plánu BOZP</t>
  </si>
  <si>
    <t>- dokumentace skutečného provedení stavby</t>
  </si>
  <si>
    <t>VRN3</t>
  </si>
  <si>
    <t>Zařízení staveniště</t>
  </si>
  <si>
    <t>030001000</t>
  </si>
  <si>
    <t>-727889789</t>
  </si>
  <si>
    <t>https://podminky.urs.cz/item/CS_URS_2025_01/030001000</t>
  </si>
  <si>
    <t>- stavební buňky, chemické WC, sklad materiálu apod.</t>
  </si>
  <si>
    <t>- elektrocentrála, dovoz záměsové vody</t>
  </si>
  <si>
    <t>- plocha pro mezideponii vč. ochranné geotextilie</t>
  </si>
  <si>
    <t>- zabezpečení staveniště proti vstupu nepovolaných osob</t>
  </si>
  <si>
    <t>- označení či oplocení ZS</t>
  </si>
  <si>
    <t>- uvedení ploch a staveb dotčených výstavbou do dohodnutého stavu</t>
  </si>
  <si>
    <t>034303000</t>
  </si>
  <si>
    <t>Dopravní značení na staveništi</t>
  </si>
  <si>
    <t>1172386518</t>
  </si>
  <si>
    <t>https://podminky.urs.cz/item/CS_URS_2025_01/034303000</t>
  </si>
  <si>
    <t>dočasné dopravní značení vč. semaforů</t>
  </si>
  <si>
    <t>VRN4</t>
  </si>
  <si>
    <t>Inženýrská činnost</t>
  </si>
  <si>
    <t>041002000</t>
  </si>
  <si>
    <t>Dozory</t>
  </si>
  <si>
    <t>2034382389</t>
  </si>
  <si>
    <t>https://podminky.urs.cz/item/CS_URS_2025_01/041002000</t>
  </si>
  <si>
    <t>- dozor geotechnika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</si>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</sst>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183111313" TargetMode="External"/><Relationship Id="rId21" Type="http://schemas.openxmlformats.org/officeDocument/2006/relationships/hyperlink" Target="https://podminky.urs.cz/item/CS_URS_2025_01/171201221R" TargetMode="External"/><Relationship Id="rId42" Type="http://schemas.openxmlformats.org/officeDocument/2006/relationships/hyperlink" Target="https://podminky.urs.cz/item/CS_URS_2025_01/327361006" TargetMode="External"/><Relationship Id="rId47" Type="http://schemas.openxmlformats.org/officeDocument/2006/relationships/hyperlink" Target="https://podminky.urs.cz/item/CS_URS_2025_01/565135121" TargetMode="External"/><Relationship Id="rId63" Type="http://schemas.openxmlformats.org/officeDocument/2006/relationships/hyperlink" Target="https://podminky.urs.cz/item/CS_URS_2025_01/997013509" TargetMode="External"/><Relationship Id="rId68" Type="http://schemas.openxmlformats.org/officeDocument/2006/relationships/hyperlink" Target="https://podminky.urs.cz/item/CS_URS_2025_01/997221655R" TargetMode="External"/><Relationship Id="rId2" Type="http://schemas.openxmlformats.org/officeDocument/2006/relationships/hyperlink" Target="https://podminky.urs.cz/item/CS_URS_2025_01/112151111" TargetMode="External"/><Relationship Id="rId16" Type="http://schemas.openxmlformats.org/officeDocument/2006/relationships/hyperlink" Target="https://podminky.urs.cz/item/CS_URS_2025_01/162301951" TargetMode="External"/><Relationship Id="rId29" Type="http://schemas.openxmlformats.org/officeDocument/2006/relationships/hyperlink" Target="https://podminky.urs.cz/item/CS_URS_2025_01/211971121" TargetMode="External"/><Relationship Id="rId11" Type="http://schemas.openxmlformats.org/officeDocument/2006/relationships/hyperlink" Target="https://podminky.urs.cz/item/CS_URS_2025_01/151721111" TargetMode="External"/><Relationship Id="rId24" Type="http://schemas.openxmlformats.org/officeDocument/2006/relationships/hyperlink" Target="https://podminky.urs.cz/item/CS_URS_2025_01/181411131" TargetMode="External"/><Relationship Id="rId32" Type="http://schemas.openxmlformats.org/officeDocument/2006/relationships/hyperlink" Target="https://podminky.urs.cz/item/CS_URS_2025_01/212972111" TargetMode="External"/><Relationship Id="rId37" Type="http://schemas.openxmlformats.org/officeDocument/2006/relationships/hyperlink" Target="https://podminky.urs.cz/item/CS_URS_2025_01/274351122" TargetMode="External"/><Relationship Id="rId40" Type="http://schemas.openxmlformats.org/officeDocument/2006/relationships/hyperlink" Target="https://podminky.urs.cz/item/CS_URS_2025_01/327351211" TargetMode="External"/><Relationship Id="rId45" Type="http://schemas.openxmlformats.org/officeDocument/2006/relationships/hyperlink" Target="https://podminky.urs.cz/item/CS_URS_2025_01/564851111" TargetMode="External"/><Relationship Id="rId53" Type="http://schemas.openxmlformats.org/officeDocument/2006/relationships/hyperlink" Target="https://podminky.urs.cz/item/CS_URS_2025_01/919735112" TargetMode="External"/><Relationship Id="rId58" Type="http://schemas.openxmlformats.org/officeDocument/2006/relationships/hyperlink" Target="https://podminky.urs.cz/item/CS_URS_2025_01/941111821" TargetMode="External"/><Relationship Id="rId66" Type="http://schemas.openxmlformats.org/officeDocument/2006/relationships/hyperlink" Target="https://podminky.urs.cz/item/CS_URS_2025_01/997221559" TargetMode="External"/><Relationship Id="rId74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113107223" TargetMode="External"/><Relationship Id="rId61" Type="http://schemas.openxmlformats.org/officeDocument/2006/relationships/hyperlink" Target="https://podminky.urs.cz/item/CS_URS_2025_01/985331212" TargetMode="External"/><Relationship Id="rId19" Type="http://schemas.openxmlformats.org/officeDocument/2006/relationships/hyperlink" Target="https://podminky.urs.cz/item/CS_URS_2025_01/162751139" TargetMode="External"/><Relationship Id="rId14" Type="http://schemas.openxmlformats.org/officeDocument/2006/relationships/hyperlink" Target="https://podminky.urs.cz/item/CS_URS_2025_01/162201421" TargetMode="External"/><Relationship Id="rId22" Type="http://schemas.openxmlformats.org/officeDocument/2006/relationships/hyperlink" Target="https://podminky.urs.cz/item/CS_URS_2025_01/174151101" TargetMode="External"/><Relationship Id="rId27" Type="http://schemas.openxmlformats.org/officeDocument/2006/relationships/hyperlink" Target="https://podminky.urs.cz/item/CS_URS_2025_01/184102113" TargetMode="External"/><Relationship Id="rId30" Type="http://schemas.openxmlformats.org/officeDocument/2006/relationships/hyperlink" Target="https://podminky.urs.cz/item/CS_URS_2025_01/212755211" TargetMode="External"/><Relationship Id="rId35" Type="http://schemas.openxmlformats.org/officeDocument/2006/relationships/hyperlink" Target="https://podminky.urs.cz/item/CS_URS_2025_01/274313811" TargetMode="External"/><Relationship Id="rId43" Type="http://schemas.openxmlformats.org/officeDocument/2006/relationships/hyperlink" Target="https://podminky.urs.cz/item/CS_URS_2025_01/327361040" TargetMode="External"/><Relationship Id="rId48" Type="http://schemas.openxmlformats.org/officeDocument/2006/relationships/hyperlink" Target="https://podminky.urs.cz/item/CS_URS_2025_01/573111112" TargetMode="External"/><Relationship Id="rId56" Type="http://schemas.openxmlformats.org/officeDocument/2006/relationships/hyperlink" Target="https://podminky.urs.cz/item/CS_URS_2025_01/941111121" TargetMode="External"/><Relationship Id="rId64" Type="http://schemas.openxmlformats.org/officeDocument/2006/relationships/hyperlink" Target="https://podminky.urs.cz/item/CS_URS_2025_01/997013601R" TargetMode="External"/><Relationship Id="rId69" Type="http://schemas.openxmlformats.org/officeDocument/2006/relationships/hyperlink" Target="https://podminky.urs.cz/item/CS_URS_2025_01/998153131" TargetMode="External"/><Relationship Id="rId8" Type="http://schemas.openxmlformats.org/officeDocument/2006/relationships/hyperlink" Target="https://podminky.urs.cz/item/CS_URS_2025_01/121151103" TargetMode="External"/><Relationship Id="rId51" Type="http://schemas.openxmlformats.org/officeDocument/2006/relationships/hyperlink" Target="https://podminky.urs.cz/item/CS_URS_2025_01/596212210" TargetMode="External"/><Relationship Id="rId72" Type="http://schemas.openxmlformats.org/officeDocument/2006/relationships/hyperlink" Target="https://podminky.urs.cz/item/CS_URS_2025_01/711132101" TargetMode="External"/><Relationship Id="rId3" Type="http://schemas.openxmlformats.org/officeDocument/2006/relationships/hyperlink" Target="https://podminky.urs.cz/item/CS_URS_2025_01/112155311" TargetMode="External"/><Relationship Id="rId12" Type="http://schemas.openxmlformats.org/officeDocument/2006/relationships/hyperlink" Target="https://podminky.urs.cz/item/CS_URS_2025_01/162201401" TargetMode="External"/><Relationship Id="rId17" Type="http://schemas.openxmlformats.org/officeDocument/2006/relationships/hyperlink" Target="https://podminky.urs.cz/item/CS_URS_2025_01/162301971" TargetMode="External"/><Relationship Id="rId25" Type="http://schemas.openxmlformats.org/officeDocument/2006/relationships/hyperlink" Target="https://podminky.urs.cz/item/CS_URS_2025_01/183101314" TargetMode="External"/><Relationship Id="rId33" Type="http://schemas.openxmlformats.org/officeDocument/2006/relationships/hyperlink" Target="https://podminky.urs.cz/item/CS_URS_2025_01/212972112" TargetMode="External"/><Relationship Id="rId38" Type="http://schemas.openxmlformats.org/officeDocument/2006/relationships/hyperlink" Target="https://podminky.urs.cz/item/CS_URS_2025_01/281604111" TargetMode="External"/><Relationship Id="rId46" Type="http://schemas.openxmlformats.org/officeDocument/2006/relationships/hyperlink" Target="https://podminky.urs.cz/item/CS_URS_2025_01/564871111" TargetMode="External"/><Relationship Id="rId59" Type="http://schemas.openxmlformats.org/officeDocument/2006/relationships/hyperlink" Target="https://podminky.urs.cz/item/CS_URS_2025_01/953961113" TargetMode="External"/><Relationship Id="rId67" Type="http://schemas.openxmlformats.org/officeDocument/2006/relationships/hyperlink" Target="https://podminky.urs.cz/item/CS_URS_2025_01/997221645R" TargetMode="External"/><Relationship Id="rId20" Type="http://schemas.openxmlformats.org/officeDocument/2006/relationships/hyperlink" Target="https://podminky.urs.cz/item/CS_URS_2025_01/171152111" TargetMode="External"/><Relationship Id="rId41" Type="http://schemas.openxmlformats.org/officeDocument/2006/relationships/hyperlink" Target="https://podminky.urs.cz/item/CS_URS_2025_01/327351221" TargetMode="External"/><Relationship Id="rId54" Type="http://schemas.openxmlformats.org/officeDocument/2006/relationships/hyperlink" Target="https://podminky.urs.cz/item/CS_URS_2025_01/931992122" TargetMode="External"/><Relationship Id="rId62" Type="http://schemas.openxmlformats.org/officeDocument/2006/relationships/hyperlink" Target="https://podminky.urs.cz/item/CS_URS_2025_01/997013501" TargetMode="External"/><Relationship Id="rId70" Type="http://schemas.openxmlformats.org/officeDocument/2006/relationships/hyperlink" Target="https://podminky.urs.cz/item/CS_URS_2025_01/711112001" TargetMode="External"/><Relationship Id="rId1" Type="http://schemas.openxmlformats.org/officeDocument/2006/relationships/hyperlink" Target="https://podminky.urs.cz/item/CS_URS_2025_01/111251101" TargetMode="External"/><Relationship Id="rId6" Type="http://schemas.openxmlformats.org/officeDocument/2006/relationships/hyperlink" Target="https://podminky.urs.cz/item/CS_URS_2025_01/113154522" TargetMode="External"/><Relationship Id="rId15" Type="http://schemas.openxmlformats.org/officeDocument/2006/relationships/hyperlink" Target="https://podminky.urs.cz/item/CS_URS_2025_01/162301931" TargetMode="External"/><Relationship Id="rId23" Type="http://schemas.openxmlformats.org/officeDocument/2006/relationships/hyperlink" Target="https://podminky.urs.cz/item/CS_URS_2025_01/181351003" TargetMode="External"/><Relationship Id="rId28" Type="http://schemas.openxmlformats.org/officeDocument/2006/relationships/hyperlink" Target="https://podminky.urs.cz/item/CS_URS_2025_01/184102211" TargetMode="External"/><Relationship Id="rId36" Type="http://schemas.openxmlformats.org/officeDocument/2006/relationships/hyperlink" Target="https://podminky.urs.cz/item/CS_URS_2025_01/274351121" TargetMode="External"/><Relationship Id="rId49" Type="http://schemas.openxmlformats.org/officeDocument/2006/relationships/hyperlink" Target="https://podminky.urs.cz/item/CS_URS_2025_01/573231106" TargetMode="External"/><Relationship Id="rId57" Type="http://schemas.openxmlformats.org/officeDocument/2006/relationships/hyperlink" Target="https://podminky.urs.cz/item/CS_URS_2025_01/941111221" TargetMode="External"/><Relationship Id="rId10" Type="http://schemas.openxmlformats.org/officeDocument/2006/relationships/hyperlink" Target="https://podminky.urs.cz/item/CS_URS_2025_01/151711111" TargetMode="External"/><Relationship Id="rId31" Type="http://schemas.openxmlformats.org/officeDocument/2006/relationships/hyperlink" Target="https://podminky.urs.cz/item/CS_URS_2025_01/212755214" TargetMode="External"/><Relationship Id="rId44" Type="http://schemas.openxmlformats.org/officeDocument/2006/relationships/hyperlink" Target="https://podminky.urs.cz/item/CS_URS_2025_01/451315114" TargetMode="External"/><Relationship Id="rId52" Type="http://schemas.openxmlformats.org/officeDocument/2006/relationships/hyperlink" Target="https://podminky.urs.cz/item/CS_URS_2025_01/919732211" TargetMode="External"/><Relationship Id="rId60" Type="http://schemas.openxmlformats.org/officeDocument/2006/relationships/hyperlink" Target="https://podminky.urs.cz/item/CS_URS_2025_01/961021311" TargetMode="External"/><Relationship Id="rId65" Type="http://schemas.openxmlformats.org/officeDocument/2006/relationships/hyperlink" Target="https://podminky.urs.cz/item/CS_URS_2025_01/997221551" TargetMode="External"/><Relationship Id="rId73" Type="http://schemas.openxmlformats.org/officeDocument/2006/relationships/hyperlink" Target="https://podminky.urs.cz/item/CS_URS_2025_01/998711101" TargetMode="External"/><Relationship Id="rId4" Type="http://schemas.openxmlformats.org/officeDocument/2006/relationships/hyperlink" Target="https://podminky.urs.cz/item/CS_URS_2025_01/112251101" TargetMode="External"/><Relationship Id="rId9" Type="http://schemas.openxmlformats.org/officeDocument/2006/relationships/hyperlink" Target="https://podminky.urs.cz/item/CS_URS_2025_01/131351103" TargetMode="External"/><Relationship Id="rId13" Type="http://schemas.openxmlformats.org/officeDocument/2006/relationships/hyperlink" Target="https://podminky.urs.cz/item/CS_URS_2025_01/162201411" TargetMode="External"/><Relationship Id="rId18" Type="http://schemas.openxmlformats.org/officeDocument/2006/relationships/hyperlink" Target="https://podminky.urs.cz/item/CS_URS_2025_01/162751137" TargetMode="External"/><Relationship Id="rId39" Type="http://schemas.openxmlformats.org/officeDocument/2006/relationships/hyperlink" Target="https://podminky.urs.cz/item/CS_URS_2025_01/311113212" TargetMode="External"/><Relationship Id="rId34" Type="http://schemas.openxmlformats.org/officeDocument/2006/relationships/hyperlink" Target="https://podminky.urs.cz/item/CS_URS_2025_01/224511114" TargetMode="External"/><Relationship Id="rId50" Type="http://schemas.openxmlformats.org/officeDocument/2006/relationships/hyperlink" Target="https://podminky.urs.cz/item/CS_URS_2025_01/577134121" TargetMode="External"/><Relationship Id="rId55" Type="http://schemas.openxmlformats.org/officeDocument/2006/relationships/hyperlink" Target="https://podminky.urs.cz/item/CS_URS_2025_01/931994142" TargetMode="External"/><Relationship Id="rId7" Type="http://schemas.openxmlformats.org/officeDocument/2006/relationships/hyperlink" Target="https://podminky.urs.cz/item/CS_URS_2025_01/113154523" TargetMode="External"/><Relationship Id="rId71" Type="http://schemas.openxmlformats.org/officeDocument/2006/relationships/hyperlink" Target="https://podminky.urs.cz/item/CS_URS_2025_01/7111120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30001000" TargetMode="External"/><Relationship Id="rId2" Type="http://schemas.openxmlformats.org/officeDocument/2006/relationships/hyperlink" Target="https://podminky.urs.cz/item/CS_URS_2025_01/013002000" TargetMode="External"/><Relationship Id="rId1" Type="http://schemas.openxmlformats.org/officeDocument/2006/relationships/hyperlink" Target="https://podminky.urs.cz/item/CS_URS_2025_01/012002000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5_01/041002000" TargetMode="External"/><Relationship Id="rId4" Type="http://schemas.openxmlformats.org/officeDocument/2006/relationships/hyperlink" Target="https://podminky.urs.cz/item/CS_URS_2025_01/034303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>
      <selection activeCell="BE5" sqref="BE5:BE3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82" t="s">
        <v>14</v>
      </c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R5" s="21"/>
      <c r="BE5" s="279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84" t="s">
        <v>17</v>
      </c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R6" s="21"/>
      <c r="BE6" s="280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21</v>
      </c>
      <c r="AR7" s="21"/>
      <c r="BE7" s="280"/>
      <c r="BS7" s="18" t="s">
        <v>6</v>
      </c>
    </row>
    <row r="8" spans="1:74" ht="12" customHeight="1">
      <c r="B8" s="21"/>
      <c r="D8" s="28" t="s">
        <v>22</v>
      </c>
      <c r="K8" s="26" t="s">
        <v>23</v>
      </c>
      <c r="AK8" s="28" t="s">
        <v>24</v>
      </c>
      <c r="AN8" s="328">
        <v>45726</v>
      </c>
      <c r="AR8" s="21"/>
      <c r="BE8" s="280"/>
      <c r="BS8" s="18" t="s">
        <v>6</v>
      </c>
    </row>
    <row r="9" spans="1:74" ht="14.45" customHeight="1">
      <c r="B9" s="21"/>
      <c r="AR9" s="21"/>
      <c r="BE9" s="280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21</v>
      </c>
      <c r="AR10" s="21"/>
      <c r="BE10" s="280"/>
      <c r="BS10" s="18" t="s">
        <v>6</v>
      </c>
    </row>
    <row r="11" spans="1:74" ht="18.399999999999999" customHeight="1">
      <c r="B11" s="21"/>
      <c r="E11" s="26" t="s">
        <v>27</v>
      </c>
      <c r="AK11" s="28" t="s">
        <v>28</v>
      </c>
      <c r="AN11" s="26" t="s">
        <v>21</v>
      </c>
      <c r="AR11" s="21"/>
      <c r="BE11" s="280"/>
      <c r="BS11" s="18" t="s">
        <v>6</v>
      </c>
    </row>
    <row r="12" spans="1:74" ht="6.95" customHeight="1">
      <c r="B12" s="21"/>
      <c r="AR12" s="21"/>
      <c r="BE12" s="280"/>
      <c r="BS12" s="18" t="s">
        <v>6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280"/>
      <c r="BS13" s="18" t="s">
        <v>6</v>
      </c>
    </row>
    <row r="14" spans="1:74" ht="12.75">
      <c r="B14" s="21"/>
      <c r="E14" s="285" t="s">
        <v>30</v>
      </c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" t="s">
        <v>28</v>
      </c>
      <c r="AN14" s="30" t="s">
        <v>30</v>
      </c>
      <c r="AR14" s="21"/>
      <c r="BE14" s="280"/>
      <c r="BS14" s="18" t="s">
        <v>6</v>
      </c>
    </row>
    <row r="15" spans="1:74" ht="6.95" customHeight="1">
      <c r="B15" s="21"/>
      <c r="AR15" s="21"/>
      <c r="BE15" s="280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21</v>
      </c>
      <c r="AR16" s="21"/>
      <c r="BE16" s="280"/>
      <c r="BS16" s="18" t="s">
        <v>4</v>
      </c>
    </row>
    <row r="17" spans="2:71" ht="18.399999999999999" customHeight="1">
      <c r="B17" s="21"/>
      <c r="E17" s="26" t="s">
        <v>32</v>
      </c>
      <c r="AK17" s="28" t="s">
        <v>28</v>
      </c>
      <c r="AN17" s="26" t="s">
        <v>21</v>
      </c>
      <c r="AR17" s="21"/>
      <c r="BE17" s="280"/>
      <c r="BS17" s="18" t="s">
        <v>33</v>
      </c>
    </row>
    <row r="18" spans="2:71" ht="6.95" customHeight="1">
      <c r="B18" s="21"/>
      <c r="AR18" s="21"/>
      <c r="BE18" s="280"/>
      <c r="BS18" s="18" t="s">
        <v>6</v>
      </c>
    </row>
    <row r="19" spans="2:71" ht="12" customHeight="1">
      <c r="B19" s="21"/>
      <c r="D19" s="28" t="s">
        <v>34</v>
      </c>
      <c r="AK19" s="28" t="s">
        <v>26</v>
      </c>
      <c r="AN19" s="26" t="s">
        <v>21</v>
      </c>
      <c r="AR19" s="21"/>
      <c r="BE19" s="280"/>
      <c r="BS19" s="18" t="s">
        <v>6</v>
      </c>
    </row>
    <row r="20" spans="2:71" ht="18.399999999999999" customHeight="1">
      <c r="B20" s="21"/>
      <c r="E20" s="26" t="s">
        <v>35</v>
      </c>
      <c r="AK20" s="28" t="s">
        <v>28</v>
      </c>
      <c r="AN20" s="26" t="s">
        <v>21</v>
      </c>
      <c r="AR20" s="21"/>
      <c r="BE20" s="280"/>
      <c r="BS20" s="18" t="s">
        <v>4</v>
      </c>
    </row>
    <row r="21" spans="2:71" ht="6.95" customHeight="1">
      <c r="B21" s="21"/>
      <c r="AR21" s="21"/>
      <c r="BE21" s="280"/>
    </row>
    <row r="22" spans="2:71" ht="12" customHeight="1">
      <c r="B22" s="21"/>
      <c r="D22" s="28" t="s">
        <v>36</v>
      </c>
      <c r="AR22" s="21"/>
      <c r="BE22" s="280"/>
    </row>
    <row r="23" spans="2:71" ht="47.25" customHeight="1">
      <c r="B23" s="21"/>
      <c r="E23" s="287" t="s">
        <v>37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R23" s="21"/>
      <c r="BE23" s="280"/>
    </row>
    <row r="24" spans="2:71" ht="6.95" customHeight="1">
      <c r="B24" s="21"/>
      <c r="AR24" s="21"/>
      <c r="BE24" s="280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0"/>
    </row>
    <row r="26" spans="2:71" s="1" customFormat="1" ht="25.9" customHeight="1">
      <c r="B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88">
        <f>ROUND(AG54,2)</f>
        <v>0</v>
      </c>
      <c r="AL26" s="289"/>
      <c r="AM26" s="289"/>
      <c r="AN26" s="289"/>
      <c r="AO26" s="289"/>
      <c r="AR26" s="33"/>
      <c r="BE26" s="280"/>
    </row>
    <row r="27" spans="2:71" s="1" customFormat="1" ht="6.95" customHeight="1">
      <c r="B27" s="33"/>
      <c r="AR27" s="33"/>
      <c r="BE27" s="280"/>
    </row>
    <row r="28" spans="2:71" s="1" customFormat="1" ht="12.75">
      <c r="B28" s="33"/>
      <c r="L28" s="290" t="s">
        <v>39</v>
      </c>
      <c r="M28" s="290"/>
      <c r="N28" s="290"/>
      <c r="O28" s="290"/>
      <c r="P28" s="290"/>
      <c r="W28" s="290" t="s">
        <v>40</v>
      </c>
      <c r="X28" s="290"/>
      <c r="Y28" s="290"/>
      <c r="Z28" s="290"/>
      <c r="AA28" s="290"/>
      <c r="AB28" s="290"/>
      <c r="AC28" s="290"/>
      <c r="AD28" s="290"/>
      <c r="AE28" s="290"/>
      <c r="AK28" s="290" t="s">
        <v>41</v>
      </c>
      <c r="AL28" s="290"/>
      <c r="AM28" s="290"/>
      <c r="AN28" s="290"/>
      <c r="AO28" s="290"/>
      <c r="AR28" s="33"/>
      <c r="BE28" s="280"/>
    </row>
    <row r="29" spans="2:71" s="2" customFormat="1" ht="14.45" customHeight="1">
      <c r="B29" s="37"/>
      <c r="D29" s="28" t="s">
        <v>42</v>
      </c>
      <c r="F29" s="28" t="s">
        <v>43</v>
      </c>
      <c r="L29" s="293">
        <v>0.21</v>
      </c>
      <c r="M29" s="292"/>
      <c r="N29" s="292"/>
      <c r="O29" s="292"/>
      <c r="P29" s="292"/>
      <c r="W29" s="291">
        <f>ROUND(AZ54, 2)</f>
        <v>0</v>
      </c>
      <c r="X29" s="292"/>
      <c r="Y29" s="292"/>
      <c r="Z29" s="292"/>
      <c r="AA29" s="292"/>
      <c r="AB29" s="292"/>
      <c r="AC29" s="292"/>
      <c r="AD29" s="292"/>
      <c r="AE29" s="292"/>
      <c r="AK29" s="291">
        <f>ROUND(AV54, 2)</f>
        <v>0</v>
      </c>
      <c r="AL29" s="292"/>
      <c r="AM29" s="292"/>
      <c r="AN29" s="292"/>
      <c r="AO29" s="292"/>
      <c r="AR29" s="37"/>
      <c r="BE29" s="281"/>
    </row>
    <row r="30" spans="2:71" s="2" customFormat="1" ht="14.45" customHeight="1">
      <c r="B30" s="37"/>
      <c r="F30" s="28" t="s">
        <v>44</v>
      </c>
      <c r="L30" s="293">
        <v>0.12</v>
      </c>
      <c r="M30" s="292"/>
      <c r="N30" s="292"/>
      <c r="O30" s="292"/>
      <c r="P30" s="292"/>
      <c r="W30" s="291">
        <f>ROUND(BA54, 2)</f>
        <v>0</v>
      </c>
      <c r="X30" s="292"/>
      <c r="Y30" s="292"/>
      <c r="Z30" s="292"/>
      <c r="AA30" s="292"/>
      <c r="AB30" s="292"/>
      <c r="AC30" s="292"/>
      <c r="AD30" s="292"/>
      <c r="AE30" s="292"/>
      <c r="AK30" s="291">
        <f>ROUND(AW54, 2)</f>
        <v>0</v>
      </c>
      <c r="AL30" s="292"/>
      <c r="AM30" s="292"/>
      <c r="AN30" s="292"/>
      <c r="AO30" s="292"/>
      <c r="AR30" s="37"/>
      <c r="BE30" s="281"/>
    </row>
    <row r="31" spans="2:71" s="2" customFormat="1" ht="14.45" hidden="1" customHeight="1">
      <c r="B31" s="37"/>
      <c r="F31" s="28" t="s">
        <v>45</v>
      </c>
      <c r="L31" s="293">
        <v>0.21</v>
      </c>
      <c r="M31" s="292"/>
      <c r="N31" s="292"/>
      <c r="O31" s="292"/>
      <c r="P31" s="292"/>
      <c r="W31" s="291">
        <f>ROUND(BB54, 2)</f>
        <v>0</v>
      </c>
      <c r="X31" s="292"/>
      <c r="Y31" s="292"/>
      <c r="Z31" s="292"/>
      <c r="AA31" s="292"/>
      <c r="AB31" s="292"/>
      <c r="AC31" s="292"/>
      <c r="AD31" s="292"/>
      <c r="AE31" s="292"/>
      <c r="AK31" s="291">
        <v>0</v>
      </c>
      <c r="AL31" s="292"/>
      <c r="AM31" s="292"/>
      <c r="AN31" s="292"/>
      <c r="AO31" s="292"/>
      <c r="AR31" s="37"/>
      <c r="BE31" s="281"/>
    </row>
    <row r="32" spans="2:71" s="2" customFormat="1" ht="14.45" hidden="1" customHeight="1">
      <c r="B32" s="37"/>
      <c r="F32" s="28" t="s">
        <v>46</v>
      </c>
      <c r="L32" s="293">
        <v>0.12</v>
      </c>
      <c r="M32" s="292"/>
      <c r="N32" s="292"/>
      <c r="O32" s="292"/>
      <c r="P32" s="292"/>
      <c r="W32" s="291">
        <f>ROUND(BC54, 2)</f>
        <v>0</v>
      </c>
      <c r="X32" s="292"/>
      <c r="Y32" s="292"/>
      <c r="Z32" s="292"/>
      <c r="AA32" s="292"/>
      <c r="AB32" s="292"/>
      <c r="AC32" s="292"/>
      <c r="AD32" s="292"/>
      <c r="AE32" s="292"/>
      <c r="AK32" s="291">
        <v>0</v>
      </c>
      <c r="AL32" s="292"/>
      <c r="AM32" s="292"/>
      <c r="AN32" s="292"/>
      <c r="AO32" s="292"/>
      <c r="AR32" s="37"/>
      <c r="BE32" s="281"/>
    </row>
    <row r="33" spans="2:44" s="2" customFormat="1" ht="14.45" hidden="1" customHeight="1">
      <c r="B33" s="37"/>
      <c r="F33" s="28" t="s">
        <v>47</v>
      </c>
      <c r="L33" s="293">
        <v>0</v>
      </c>
      <c r="M33" s="292"/>
      <c r="N33" s="292"/>
      <c r="O33" s="292"/>
      <c r="P33" s="292"/>
      <c r="W33" s="291">
        <f>ROUND(BD54, 2)</f>
        <v>0</v>
      </c>
      <c r="X33" s="292"/>
      <c r="Y33" s="292"/>
      <c r="Z33" s="292"/>
      <c r="AA33" s="292"/>
      <c r="AB33" s="292"/>
      <c r="AC33" s="292"/>
      <c r="AD33" s="292"/>
      <c r="AE33" s="292"/>
      <c r="AK33" s="291">
        <v>0</v>
      </c>
      <c r="AL33" s="292"/>
      <c r="AM33" s="292"/>
      <c r="AN33" s="292"/>
      <c r="AO33" s="292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49</v>
      </c>
      <c r="U35" s="40"/>
      <c r="V35" s="40"/>
      <c r="W35" s="40"/>
      <c r="X35" s="294" t="s">
        <v>50</v>
      </c>
      <c r="Y35" s="295"/>
      <c r="Z35" s="295"/>
      <c r="AA35" s="295"/>
      <c r="AB35" s="295"/>
      <c r="AC35" s="40"/>
      <c r="AD35" s="40"/>
      <c r="AE35" s="40"/>
      <c r="AF35" s="40"/>
      <c r="AG35" s="40"/>
      <c r="AH35" s="40"/>
      <c r="AI35" s="40"/>
      <c r="AJ35" s="40"/>
      <c r="AK35" s="296">
        <f>SUM(AK26:AK33)</f>
        <v>0</v>
      </c>
      <c r="AL35" s="295"/>
      <c r="AM35" s="295"/>
      <c r="AN35" s="295"/>
      <c r="AO35" s="297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51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17_175</v>
      </c>
      <c r="AR44" s="46"/>
    </row>
    <row r="45" spans="2:44" s="4" customFormat="1" ht="36.950000000000003" customHeight="1">
      <c r="B45" s="47"/>
      <c r="C45" s="48" t="s">
        <v>16</v>
      </c>
      <c r="L45" s="298" t="str">
        <f>K6</f>
        <v>Opravy opěrných zdí</v>
      </c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  <c r="AO45" s="299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22</v>
      </c>
      <c r="L47" s="49" t="str">
        <f>IF(K8="","",K8)</f>
        <v xml:space="preserve">Ústí nad Labem </v>
      </c>
      <c r="AI47" s="28" t="s">
        <v>24</v>
      </c>
      <c r="AM47" s="300">
        <f>IF(AN8= "","",AN8)</f>
        <v>45726</v>
      </c>
      <c r="AN47" s="300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Statutární město Ústí nad Labem</v>
      </c>
      <c r="AI49" s="28" t="s">
        <v>31</v>
      </c>
      <c r="AM49" s="301" t="str">
        <f>IF(E17="","",E17)</f>
        <v>AZ Consult spol. s r.o.</v>
      </c>
      <c r="AN49" s="302"/>
      <c r="AO49" s="302"/>
      <c r="AP49" s="302"/>
      <c r="AR49" s="33"/>
      <c r="AS49" s="303" t="s">
        <v>52</v>
      </c>
      <c r="AT49" s="304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29</v>
      </c>
      <c r="L50" s="3" t="str">
        <f>IF(E14= "Vyplň údaj","",E14)</f>
        <v/>
      </c>
      <c r="AI50" s="28" t="s">
        <v>34</v>
      </c>
      <c r="AM50" s="301" t="str">
        <f>IF(E20="","",E20)</f>
        <v>Dagmar Sedláčková</v>
      </c>
      <c r="AN50" s="302"/>
      <c r="AO50" s="302"/>
      <c r="AP50" s="302"/>
      <c r="AR50" s="33"/>
      <c r="AS50" s="305"/>
      <c r="AT50" s="306"/>
      <c r="BD50" s="54"/>
    </row>
    <row r="51" spans="1:91" s="1" customFormat="1" ht="10.9" customHeight="1">
      <c r="B51" s="33"/>
      <c r="AR51" s="33"/>
      <c r="AS51" s="305"/>
      <c r="AT51" s="306"/>
      <c r="BD51" s="54"/>
    </row>
    <row r="52" spans="1:91" s="1" customFormat="1" ht="29.25" customHeight="1">
      <c r="B52" s="33"/>
      <c r="C52" s="307" t="s">
        <v>53</v>
      </c>
      <c r="D52" s="308"/>
      <c r="E52" s="308"/>
      <c r="F52" s="308"/>
      <c r="G52" s="308"/>
      <c r="H52" s="55"/>
      <c r="I52" s="309" t="s">
        <v>54</v>
      </c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10" t="s">
        <v>55</v>
      </c>
      <c r="AH52" s="308"/>
      <c r="AI52" s="308"/>
      <c r="AJ52" s="308"/>
      <c r="AK52" s="308"/>
      <c r="AL52" s="308"/>
      <c r="AM52" s="308"/>
      <c r="AN52" s="309" t="s">
        <v>56</v>
      </c>
      <c r="AO52" s="308"/>
      <c r="AP52" s="308"/>
      <c r="AQ52" s="56" t="s">
        <v>57</v>
      </c>
      <c r="AR52" s="33"/>
      <c r="AS52" s="57" t="s">
        <v>58</v>
      </c>
      <c r="AT52" s="58" t="s">
        <v>59</v>
      </c>
      <c r="AU52" s="58" t="s">
        <v>60</v>
      </c>
      <c r="AV52" s="58" t="s">
        <v>61</v>
      </c>
      <c r="AW52" s="58" t="s">
        <v>62</v>
      </c>
      <c r="AX52" s="58" t="s">
        <v>63</v>
      </c>
      <c r="AY52" s="58" t="s">
        <v>64</v>
      </c>
      <c r="AZ52" s="58" t="s">
        <v>65</v>
      </c>
      <c r="BA52" s="58" t="s">
        <v>66</v>
      </c>
      <c r="BB52" s="58" t="s">
        <v>67</v>
      </c>
      <c r="BC52" s="58" t="s">
        <v>68</v>
      </c>
      <c r="BD52" s="59" t="s">
        <v>69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14">
        <f>ROUND(SUM(AG55:AG57),2)</f>
        <v>0</v>
      </c>
      <c r="AH54" s="314"/>
      <c r="AI54" s="314"/>
      <c r="AJ54" s="314"/>
      <c r="AK54" s="314"/>
      <c r="AL54" s="314"/>
      <c r="AM54" s="314"/>
      <c r="AN54" s="315">
        <f>SUM(AG54,AT54)</f>
        <v>0</v>
      </c>
      <c r="AO54" s="315"/>
      <c r="AP54" s="315"/>
      <c r="AQ54" s="65" t="s">
        <v>21</v>
      </c>
      <c r="AR54" s="61"/>
      <c r="AS54" s="66">
        <f>ROUND(SUM(AS55:AS57),2)</f>
        <v>0</v>
      </c>
      <c r="AT54" s="67">
        <f>ROUND(SUM(AV54:AW54),2)</f>
        <v>0</v>
      </c>
      <c r="AU54" s="68">
        <f>ROUND(SUM(AU55:AU57),5)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ROUND(SUM(AZ55:AZ57),2)</f>
        <v>0</v>
      </c>
      <c r="BA54" s="67">
        <f>ROUND(SUM(BA55:BA57),2)</f>
        <v>0</v>
      </c>
      <c r="BB54" s="67">
        <f>ROUND(SUM(BB55:BB57),2)</f>
        <v>0</v>
      </c>
      <c r="BC54" s="67">
        <f>ROUND(SUM(BC55:BC57),2)</f>
        <v>0</v>
      </c>
      <c r="BD54" s="69">
        <f>ROUND(SUM(BD55:BD57),2)</f>
        <v>0</v>
      </c>
      <c r="BS54" s="70" t="s">
        <v>71</v>
      </c>
      <c r="BT54" s="70" t="s">
        <v>72</v>
      </c>
      <c r="BU54" s="71" t="s">
        <v>73</v>
      </c>
      <c r="BV54" s="70" t="s">
        <v>74</v>
      </c>
      <c r="BW54" s="70" t="s">
        <v>5</v>
      </c>
      <c r="BX54" s="70" t="s">
        <v>75</v>
      </c>
      <c r="CL54" s="70" t="s">
        <v>19</v>
      </c>
    </row>
    <row r="55" spans="1:91" s="6" customFormat="1" ht="16.5" customHeight="1">
      <c r="A55" s="72" t="s">
        <v>76</v>
      </c>
      <c r="B55" s="73"/>
      <c r="C55" s="74"/>
      <c r="D55" s="313" t="s">
        <v>77</v>
      </c>
      <c r="E55" s="313"/>
      <c r="F55" s="313"/>
      <c r="G55" s="313"/>
      <c r="H55" s="313"/>
      <c r="I55" s="75"/>
      <c r="J55" s="313" t="s">
        <v>78</v>
      </c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311">
        <f>'SO 04 - ul. Žitná'!J30</f>
        <v>0</v>
      </c>
      <c r="AH55" s="312"/>
      <c r="AI55" s="312"/>
      <c r="AJ55" s="312"/>
      <c r="AK55" s="312"/>
      <c r="AL55" s="312"/>
      <c r="AM55" s="312"/>
      <c r="AN55" s="311">
        <f>SUM(AG55,AT55)</f>
        <v>0</v>
      </c>
      <c r="AO55" s="312"/>
      <c r="AP55" s="312"/>
      <c r="AQ55" s="76" t="s">
        <v>79</v>
      </c>
      <c r="AR55" s="73"/>
      <c r="AS55" s="77">
        <v>0</v>
      </c>
      <c r="AT55" s="78">
        <f>ROUND(SUM(AV55:AW55),2)</f>
        <v>0</v>
      </c>
      <c r="AU55" s="79">
        <f>'SO 04 - ul. Žitná'!P91</f>
        <v>0</v>
      </c>
      <c r="AV55" s="78">
        <f>'SO 04 - ul. Žitná'!J33</f>
        <v>0</v>
      </c>
      <c r="AW55" s="78">
        <f>'SO 04 - ul. Žitná'!J34</f>
        <v>0</v>
      </c>
      <c r="AX55" s="78">
        <f>'SO 04 - ul. Žitná'!J35</f>
        <v>0</v>
      </c>
      <c r="AY55" s="78">
        <f>'SO 04 - ul. Žitná'!J36</f>
        <v>0</v>
      </c>
      <c r="AZ55" s="78">
        <f>'SO 04 - ul. Žitná'!F33</f>
        <v>0</v>
      </c>
      <c r="BA55" s="78">
        <f>'SO 04 - ul. Žitná'!F34</f>
        <v>0</v>
      </c>
      <c r="BB55" s="78">
        <f>'SO 04 - ul. Žitná'!F35</f>
        <v>0</v>
      </c>
      <c r="BC55" s="78">
        <f>'SO 04 - ul. Žitná'!F36</f>
        <v>0</v>
      </c>
      <c r="BD55" s="80">
        <f>'SO 04 - ul. Žitná'!F37</f>
        <v>0</v>
      </c>
      <c r="BT55" s="81" t="s">
        <v>80</v>
      </c>
      <c r="BV55" s="81" t="s">
        <v>74</v>
      </c>
      <c r="BW55" s="81" t="s">
        <v>81</v>
      </c>
      <c r="BX55" s="81" t="s">
        <v>5</v>
      </c>
      <c r="CL55" s="81" t="s">
        <v>21</v>
      </c>
      <c r="CM55" s="81" t="s">
        <v>82</v>
      </c>
    </row>
    <row r="56" spans="1:91" s="6" customFormat="1" ht="24.75" customHeight="1">
      <c r="A56" s="72" t="s">
        <v>76</v>
      </c>
      <c r="B56" s="73"/>
      <c r="C56" s="74"/>
      <c r="D56" s="313" t="s">
        <v>83</v>
      </c>
      <c r="E56" s="313"/>
      <c r="F56" s="313"/>
      <c r="G56" s="313"/>
      <c r="H56" s="313"/>
      <c r="I56" s="75"/>
      <c r="J56" s="313" t="s">
        <v>84</v>
      </c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  <c r="AG56" s="311">
        <f>'SO 04.1 - Přeložka plynovodu'!J30</f>
        <v>0</v>
      </c>
      <c r="AH56" s="312"/>
      <c r="AI56" s="312"/>
      <c r="AJ56" s="312"/>
      <c r="AK56" s="312"/>
      <c r="AL56" s="312"/>
      <c r="AM56" s="312"/>
      <c r="AN56" s="311">
        <f>SUM(AG56,AT56)</f>
        <v>0</v>
      </c>
      <c r="AO56" s="312"/>
      <c r="AP56" s="312"/>
      <c r="AQ56" s="76" t="s">
        <v>79</v>
      </c>
      <c r="AR56" s="73"/>
      <c r="AS56" s="77">
        <v>0</v>
      </c>
      <c r="AT56" s="78">
        <f>ROUND(SUM(AV56:AW56),2)</f>
        <v>0</v>
      </c>
      <c r="AU56" s="79">
        <f>'SO 04.1 - Přeložka plynovodu'!P89</f>
        <v>0</v>
      </c>
      <c r="AV56" s="78">
        <f>'SO 04.1 - Přeložka plynovodu'!J33</f>
        <v>0</v>
      </c>
      <c r="AW56" s="78">
        <f>'SO 04.1 - Přeložka plynovodu'!J34</f>
        <v>0</v>
      </c>
      <c r="AX56" s="78">
        <f>'SO 04.1 - Přeložka plynovodu'!J35</f>
        <v>0</v>
      </c>
      <c r="AY56" s="78">
        <f>'SO 04.1 - Přeložka plynovodu'!J36</f>
        <v>0</v>
      </c>
      <c r="AZ56" s="78">
        <f>'SO 04.1 - Přeložka plynovodu'!F33</f>
        <v>0</v>
      </c>
      <c r="BA56" s="78">
        <f>'SO 04.1 - Přeložka plynovodu'!F34</f>
        <v>0</v>
      </c>
      <c r="BB56" s="78">
        <f>'SO 04.1 - Přeložka plynovodu'!F35</f>
        <v>0</v>
      </c>
      <c r="BC56" s="78">
        <f>'SO 04.1 - Přeložka plynovodu'!F36</f>
        <v>0</v>
      </c>
      <c r="BD56" s="80">
        <f>'SO 04.1 - Přeložka plynovodu'!F37</f>
        <v>0</v>
      </c>
      <c r="BT56" s="81" t="s">
        <v>80</v>
      </c>
      <c r="BV56" s="81" t="s">
        <v>74</v>
      </c>
      <c r="BW56" s="81" t="s">
        <v>85</v>
      </c>
      <c r="BX56" s="81" t="s">
        <v>5</v>
      </c>
      <c r="CL56" s="81" t="s">
        <v>21</v>
      </c>
      <c r="CM56" s="81" t="s">
        <v>82</v>
      </c>
    </row>
    <row r="57" spans="1:91" s="6" customFormat="1" ht="24.75" customHeight="1">
      <c r="A57" s="72" t="s">
        <v>76</v>
      </c>
      <c r="B57" s="73"/>
      <c r="C57" s="74"/>
      <c r="D57" s="313" t="s">
        <v>86</v>
      </c>
      <c r="E57" s="313"/>
      <c r="F57" s="313"/>
      <c r="G57" s="313"/>
      <c r="H57" s="313"/>
      <c r="I57" s="75"/>
      <c r="J57" s="313" t="s">
        <v>87</v>
      </c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1">
        <f>'VON 04 - Vedejší a ostatn...'!J30</f>
        <v>0</v>
      </c>
      <c r="AH57" s="312"/>
      <c r="AI57" s="312"/>
      <c r="AJ57" s="312"/>
      <c r="AK57" s="312"/>
      <c r="AL57" s="312"/>
      <c r="AM57" s="312"/>
      <c r="AN57" s="311">
        <f>SUM(AG57,AT57)</f>
        <v>0</v>
      </c>
      <c r="AO57" s="312"/>
      <c r="AP57" s="312"/>
      <c r="AQ57" s="76" t="s">
        <v>88</v>
      </c>
      <c r="AR57" s="73"/>
      <c r="AS57" s="82">
        <v>0</v>
      </c>
      <c r="AT57" s="83">
        <f>ROUND(SUM(AV57:AW57),2)</f>
        <v>0</v>
      </c>
      <c r="AU57" s="84">
        <f>'VON 04 - Vedejší a ostatn...'!P83</f>
        <v>0</v>
      </c>
      <c r="AV57" s="83">
        <f>'VON 04 - Vedejší a ostatn...'!J33</f>
        <v>0</v>
      </c>
      <c r="AW57" s="83">
        <f>'VON 04 - Vedejší a ostatn...'!J34</f>
        <v>0</v>
      </c>
      <c r="AX57" s="83">
        <f>'VON 04 - Vedejší a ostatn...'!J35</f>
        <v>0</v>
      </c>
      <c r="AY57" s="83">
        <f>'VON 04 - Vedejší a ostatn...'!J36</f>
        <v>0</v>
      </c>
      <c r="AZ57" s="83">
        <f>'VON 04 - Vedejší a ostatn...'!F33</f>
        <v>0</v>
      </c>
      <c r="BA57" s="83">
        <f>'VON 04 - Vedejší a ostatn...'!F34</f>
        <v>0</v>
      </c>
      <c r="BB57" s="83">
        <f>'VON 04 - Vedejší a ostatn...'!F35</f>
        <v>0</v>
      </c>
      <c r="BC57" s="83">
        <f>'VON 04 - Vedejší a ostatn...'!F36</f>
        <v>0</v>
      </c>
      <c r="BD57" s="85">
        <f>'VON 04 - Vedejší a ostatn...'!F37</f>
        <v>0</v>
      </c>
      <c r="BT57" s="81" t="s">
        <v>80</v>
      </c>
      <c r="BV57" s="81" t="s">
        <v>74</v>
      </c>
      <c r="BW57" s="81" t="s">
        <v>89</v>
      </c>
      <c r="BX57" s="81" t="s">
        <v>5</v>
      </c>
      <c r="CL57" s="81" t="s">
        <v>21</v>
      </c>
      <c r="CM57" s="81" t="s">
        <v>82</v>
      </c>
    </row>
    <row r="58" spans="1:91" s="1" customFormat="1" ht="30" customHeight="1">
      <c r="B58" s="33"/>
      <c r="AR58" s="33"/>
    </row>
    <row r="59" spans="1:91" s="1" customFormat="1" ht="6.95" customHeight="1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33"/>
    </row>
  </sheetData>
  <sheetProtection algorithmName="SHA-512" hashValue="fXjoS6ek9MpKlC/rGZCcawJONN7sUILnHq5iML0lF75MCW5obTE5Sz9CP2tYXJPQuEuz9uybfLNk83nqLlTGlA==" saltValue="AhdiCtJgrqmN0mrlaKYQqydIVTPqTRPToboOQ3exbdq8wldzxqEsaKNYVbnkKEP9zoGMCddMO05SLNuy5m+wqg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04 - ul. Žitná'!C2" display="/" xr:uid="{00000000-0004-0000-0000-000000000000}"/>
    <hyperlink ref="A56" location="'SO 04.1 - Přeložka plynovodu'!C2" display="/" xr:uid="{00000000-0004-0000-0000-000001000000}"/>
    <hyperlink ref="A57" location="'VON 04 - Vedejší a ostatn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9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81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90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6" t="str">
        <f>'Rekapitulace stavby'!K6</f>
        <v>Opravy opěrných zdí</v>
      </c>
      <c r="F7" s="317"/>
      <c r="G7" s="317"/>
      <c r="H7" s="317"/>
      <c r="L7" s="21"/>
    </row>
    <row r="8" spans="2:46" s="1" customFormat="1" ht="12" customHeight="1">
      <c r="B8" s="33"/>
      <c r="D8" s="28" t="s">
        <v>91</v>
      </c>
      <c r="L8" s="33"/>
    </row>
    <row r="9" spans="2:46" s="1" customFormat="1" ht="16.5" customHeight="1">
      <c r="B9" s="33"/>
      <c r="E9" s="298" t="s">
        <v>92</v>
      </c>
      <c r="F9" s="318"/>
      <c r="G9" s="318"/>
      <c r="H9" s="318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21</v>
      </c>
      <c r="I11" s="28" t="s">
        <v>20</v>
      </c>
      <c r="J11" s="26" t="s">
        <v>21</v>
      </c>
      <c r="L11" s="33"/>
    </row>
    <row r="12" spans="2:46" s="1" customFormat="1" ht="12" customHeight="1">
      <c r="B12" s="33"/>
      <c r="D12" s="28" t="s">
        <v>22</v>
      </c>
      <c r="F12" s="26" t="s">
        <v>93</v>
      </c>
      <c r="I12" s="28" t="s">
        <v>24</v>
      </c>
      <c r="J12" s="50">
        <f>'Rekapitulace stavby'!AN8</f>
        <v>45726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21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21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9" t="str">
        <f>'Rekapitulace stavby'!E14</f>
        <v>Vyplň údaj</v>
      </c>
      <c r="F18" s="282"/>
      <c r="G18" s="282"/>
      <c r="H18" s="282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21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21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21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21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87" t="s">
        <v>21</v>
      </c>
      <c r="F27" s="287"/>
      <c r="G27" s="287"/>
      <c r="H27" s="287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ROUND(J91,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ROUND((SUM(BE91:BE390)),  2)</f>
        <v>0</v>
      </c>
      <c r="I33" s="90">
        <v>0.21</v>
      </c>
      <c r="J33" s="89">
        <f>ROUND(((SUM(BE91:BE390))*I33),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ROUND((SUM(BF91:BF390)),  2)</f>
        <v>0</v>
      </c>
      <c r="I34" s="90">
        <v>0.12</v>
      </c>
      <c r="J34" s="89">
        <f>ROUND(((SUM(BF91:BF390))*I34),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ROUND((SUM(BG91:BG390)),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ROUND((SUM(BH91:BH390)),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ROUND((SUM(BI91:BI390)),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94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6" t="str">
        <f>E7</f>
        <v>Opravy opěrných zdí</v>
      </c>
      <c r="F48" s="317"/>
      <c r="G48" s="317"/>
      <c r="H48" s="317"/>
      <c r="L48" s="33"/>
    </row>
    <row r="49" spans="2:47" s="1" customFormat="1" ht="12" customHeight="1">
      <c r="B49" s="33"/>
      <c r="C49" s="28" t="s">
        <v>91</v>
      </c>
      <c r="L49" s="33"/>
    </row>
    <row r="50" spans="2:47" s="1" customFormat="1" ht="16.5" customHeight="1">
      <c r="B50" s="33"/>
      <c r="E50" s="298" t="str">
        <f>E9</f>
        <v>SO 04 - ul. Žitná</v>
      </c>
      <c r="F50" s="318"/>
      <c r="G50" s="318"/>
      <c r="H50" s="318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22</v>
      </c>
      <c r="F52" s="26" t="str">
        <f>F12</f>
        <v>Ústí nad Labem - Mojžíř</v>
      </c>
      <c r="I52" s="28" t="s">
        <v>24</v>
      </c>
      <c r="J52" s="50">
        <f>IF(J12="","",J12)</f>
        <v>45726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Statutární město Ústí nad Labem</v>
      </c>
      <c r="I54" s="28" t="s">
        <v>31</v>
      </c>
      <c r="J54" s="31" t="str">
        <f>E21</f>
        <v>AZ Consult spol. s r.o.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Dagmar Sedláčková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J91</f>
        <v>0</v>
      </c>
      <c r="L59" s="33"/>
      <c r="AU59" s="18" t="s">
        <v>97</v>
      </c>
    </row>
    <row r="60" spans="2:47" s="8" customFormat="1" ht="24.95" customHeight="1">
      <c r="B60" s="100"/>
      <c r="D60" s="101" t="s">
        <v>98</v>
      </c>
      <c r="E60" s="102"/>
      <c r="F60" s="102"/>
      <c r="G60" s="102"/>
      <c r="H60" s="102"/>
      <c r="I60" s="102"/>
      <c r="J60" s="103">
        <f>J92</f>
        <v>0</v>
      </c>
      <c r="L60" s="100"/>
    </row>
    <row r="61" spans="2:47" s="9" customFormat="1" ht="19.899999999999999" customHeight="1">
      <c r="B61" s="104"/>
      <c r="D61" s="105" t="s">
        <v>99</v>
      </c>
      <c r="E61" s="106"/>
      <c r="F61" s="106"/>
      <c r="G61" s="106"/>
      <c r="H61" s="106"/>
      <c r="I61" s="106"/>
      <c r="J61" s="107">
        <f>J93</f>
        <v>0</v>
      </c>
      <c r="L61" s="104"/>
    </row>
    <row r="62" spans="2:47" s="9" customFormat="1" ht="19.899999999999999" customHeight="1">
      <c r="B62" s="104"/>
      <c r="D62" s="105" t="s">
        <v>100</v>
      </c>
      <c r="E62" s="106"/>
      <c r="F62" s="106"/>
      <c r="G62" s="106"/>
      <c r="H62" s="106"/>
      <c r="I62" s="106"/>
      <c r="J62" s="107">
        <f>J196</f>
        <v>0</v>
      </c>
      <c r="L62" s="104"/>
    </row>
    <row r="63" spans="2:47" s="9" customFormat="1" ht="19.899999999999999" customHeight="1">
      <c r="B63" s="104"/>
      <c r="D63" s="105" t="s">
        <v>101</v>
      </c>
      <c r="E63" s="106"/>
      <c r="F63" s="106"/>
      <c r="G63" s="106"/>
      <c r="H63" s="106"/>
      <c r="I63" s="106"/>
      <c r="J63" s="107">
        <f>J239</f>
        <v>0</v>
      </c>
      <c r="L63" s="104"/>
    </row>
    <row r="64" spans="2:47" s="9" customFormat="1" ht="19.899999999999999" customHeight="1">
      <c r="B64" s="104"/>
      <c r="D64" s="105" t="s">
        <v>102</v>
      </c>
      <c r="E64" s="106"/>
      <c r="F64" s="106"/>
      <c r="G64" s="106"/>
      <c r="H64" s="106"/>
      <c r="I64" s="106"/>
      <c r="J64" s="107">
        <f>J271</f>
        <v>0</v>
      </c>
      <c r="L64" s="104"/>
    </row>
    <row r="65" spans="2:12" s="9" customFormat="1" ht="19.899999999999999" customHeight="1">
      <c r="B65" s="104"/>
      <c r="D65" s="105" t="s">
        <v>103</v>
      </c>
      <c r="E65" s="106"/>
      <c r="F65" s="106"/>
      <c r="G65" s="106"/>
      <c r="H65" s="106"/>
      <c r="I65" s="106"/>
      <c r="J65" s="107">
        <f>J275</f>
        <v>0</v>
      </c>
      <c r="L65" s="104"/>
    </row>
    <row r="66" spans="2:12" s="9" customFormat="1" ht="19.899999999999999" customHeight="1">
      <c r="B66" s="104"/>
      <c r="D66" s="105" t="s">
        <v>104</v>
      </c>
      <c r="E66" s="106"/>
      <c r="F66" s="106"/>
      <c r="G66" s="106"/>
      <c r="H66" s="106"/>
      <c r="I66" s="106"/>
      <c r="J66" s="107">
        <f>J300</f>
        <v>0</v>
      </c>
      <c r="L66" s="104"/>
    </row>
    <row r="67" spans="2:12" s="9" customFormat="1" ht="19.899999999999999" customHeight="1">
      <c r="B67" s="104"/>
      <c r="D67" s="105" t="s">
        <v>105</v>
      </c>
      <c r="E67" s="106"/>
      <c r="F67" s="106"/>
      <c r="G67" s="106"/>
      <c r="H67" s="106"/>
      <c r="I67" s="106"/>
      <c r="J67" s="107">
        <f>J302</f>
        <v>0</v>
      </c>
      <c r="L67" s="104"/>
    </row>
    <row r="68" spans="2:12" s="9" customFormat="1" ht="19.899999999999999" customHeight="1">
      <c r="B68" s="104"/>
      <c r="D68" s="105" t="s">
        <v>106</v>
      </c>
      <c r="E68" s="106"/>
      <c r="F68" s="106"/>
      <c r="G68" s="106"/>
      <c r="H68" s="106"/>
      <c r="I68" s="106"/>
      <c r="J68" s="107">
        <f>J345</f>
        <v>0</v>
      </c>
      <c r="L68" s="104"/>
    </row>
    <row r="69" spans="2:12" s="9" customFormat="1" ht="19.899999999999999" customHeight="1">
      <c r="B69" s="104"/>
      <c r="D69" s="105" t="s">
        <v>107</v>
      </c>
      <c r="E69" s="106"/>
      <c r="F69" s="106"/>
      <c r="G69" s="106"/>
      <c r="H69" s="106"/>
      <c r="I69" s="106"/>
      <c r="J69" s="107">
        <f>J369</f>
        <v>0</v>
      </c>
      <c r="L69" s="104"/>
    </row>
    <row r="70" spans="2:12" s="8" customFormat="1" ht="24.95" customHeight="1">
      <c r="B70" s="100"/>
      <c r="D70" s="101" t="s">
        <v>108</v>
      </c>
      <c r="E70" s="102"/>
      <c r="F70" s="102"/>
      <c r="G70" s="102"/>
      <c r="H70" s="102"/>
      <c r="I70" s="102"/>
      <c r="J70" s="103">
        <f>J372</f>
        <v>0</v>
      </c>
      <c r="L70" s="100"/>
    </row>
    <row r="71" spans="2:12" s="9" customFormat="1" ht="19.899999999999999" customHeight="1">
      <c r="B71" s="104"/>
      <c r="D71" s="105" t="s">
        <v>109</v>
      </c>
      <c r="E71" s="106"/>
      <c r="F71" s="106"/>
      <c r="G71" s="106"/>
      <c r="H71" s="106"/>
      <c r="I71" s="106"/>
      <c r="J71" s="107">
        <f>J373</f>
        <v>0</v>
      </c>
      <c r="L71" s="104"/>
    </row>
    <row r="72" spans="2:12" s="1" customFormat="1" ht="21.75" customHeight="1">
      <c r="B72" s="33"/>
      <c r="L72" s="33"/>
    </row>
    <row r="73" spans="2:12" s="1" customFormat="1" ht="6.95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5" customHeight="1">
      <c r="B78" s="33"/>
      <c r="C78" s="22" t="s">
        <v>110</v>
      </c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16.5" customHeight="1">
      <c r="B81" s="33"/>
      <c r="E81" s="316" t="str">
        <f>E7</f>
        <v>Opravy opěrných zdí</v>
      </c>
      <c r="F81" s="317"/>
      <c r="G81" s="317"/>
      <c r="H81" s="317"/>
      <c r="L81" s="33"/>
    </row>
    <row r="82" spans="2:65" s="1" customFormat="1" ht="12" customHeight="1">
      <c r="B82" s="33"/>
      <c r="C82" s="28" t="s">
        <v>91</v>
      </c>
      <c r="L82" s="33"/>
    </row>
    <row r="83" spans="2:65" s="1" customFormat="1" ht="16.5" customHeight="1">
      <c r="B83" s="33"/>
      <c r="E83" s="298" t="str">
        <f>E9</f>
        <v>SO 04 - ul. Žitná</v>
      </c>
      <c r="F83" s="318"/>
      <c r="G83" s="318"/>
      <c r="H83" s="318"/>
      <c r="L83" s="33"/>
    </row>
    <row r="84" spans="2:65" s="1" customFormat="1" ht="6.95" customHeight="1">
      <c r="B84" s="33"/>
      <c r="L84" s="33"/>
    </row>
    <row r="85" spans="2:65" s="1" customFormat="1" ht="12" customHeight="1">
      <c r="B85" s="33"/>
      <c r="C85" s="28" t="s">
        <v>22</v>
      </c>
      <c r="F85" s="26" t="str">
        <f>F12</f>
        <v>Ústí nad Labem - Mojžíř</v>
      </c>
      <c r="I85" s="28" t="s">
        <v>24</v>
      </c>
      <c r="J85" s="50">
        <f>IF(J12="","",J12)</f>
        <v>45726</v>
      </c>
      <c r="L85" s="33"/>
    </row>
    <row r="86" spans="2:65" s="1" customFormat="1" ht="6.95" customHeight="1">
      <c r="B86" s="33"/>
      <c r="L86" s="33"/>
    </row>
    <row r="87" spans="2:65" s="1" customFormat="1" ht="25.7" customHeight="1">
      <c r="B87" s="33"/>
      <c r="C87" s="28" t="s">
        <v>25</v>
      </c>
      <c r="F87" s="26" t="str">
        <f>E15</f>
        <v>Statutární město Ústí nad Labem</v>
      </c>
      <c r="I87" s="28" t="s">
        <v>31</v>
      </c>
      <c r="J87" s="31" t="str">
        <f>E21</f>
        <v>AZ Consult spol. s r.o.</v>
      </c>
      <c r="L87" s="33"/>
    </row>
    <row r="88" spans="2:65" s="1" customFormat="1" ht="15.2" customHeight="1">
      <c r="B88" s="33"/>
      <c r="C88" s="28" t="s">
        <v>29</v>
      </c>
      <c r="F88" s="26" t="str">
        <f>IF(E18="","",E18)</f>
        <v>Vyplň údaj</v>
      </c>
      <c r="I88" s="28" t="s">
        <v>34</v>
      </c>
      <c r="J88" s="31" t="str">
        <f>E24</f>
        <v>Dagmar Sedláčková</v>
      </c>
      <c r="L88" s="33"/>
    </row>
    <row r="89" spans="2:65" s="1" customFormat="1" ht="10.35" customHeight="1">
      <c r="B89" s="33"/>
      <c r="L89" s="33"/>
    </row>
    <row r="90" spans="2:65" s="10" customFormat="1" ht="29.25" customHeight="1">
      <c r="B90" s="108"/>
      <c r="C90" s="109" t="s">
        <v>111</v>
      </c>
      <c r="D90" s="110" t="s">
        <v>57</v>
      </c>
      <c r="E90" s="110" t="s">
        <v>53</v>
      </c>
      <c r="F90" s="110" t="s">
        <v>54</v>
      </c>
      <c r="G90" s="110" t="s">
        <v>112</v>
      </c>
      <c r="H90" s="110" t="s">
        <v>113</v>
      </c>
      <c r="I90" s="110" t="s">
        <v>114</v>
      </c>
      <c r="J90" s="110" t="s">
        <v>96</v>
      </c>
      <c r="K90" s="111" t="s">
        <v>115</v>
      </c>
      <c r="L90" s="108"/>
      <c r="M90" s="57" t="s">
        <v>21</v>
      </c>
      <c r="N90" s="58" t="s">
        <v>42</v>
      </c>
      <c r="O90" s="58" t="s">
        <v>116</v>
      </c>
      <c r="P90" s="58" t="s">
        <v>117</v>
      </c>
      <c r="Q90" s="58" t="s">
        <v>118</v>
      </c>
      <c r="R90" s="58" t="s">
        <v>119</v>
      </c>
      <c r="S90" s="58" t="s">
        <v>120</v>
      </c>
      <c r="T90" s="59" t="s">
        <v>121</v>
      </c>
    </row>
    <row r="91" spans="2:65" s="1" customFormat="1" ht="22.9" customHeight="1">
      <c r="B91" s="33"/>
      <c r="C91" s="62" t="s">
        <v>122</v>
      </c>
      <c r="J91" s="112">
        <f>BK91</f>
        <v>0</v>
      </c>
      <c r="L91" s="33"/>
      <c r="M91" s="60"/>
      <c r="N91" s="51"/>
      <c r="O91" s="51"/>
      <c r="P91" s="113">
        <f>P92+P372</f>
        <v>0</v>
      </c>
      <c r="Q91" s="51"/>
      <c r="R91" s="113">
        <f>R92+R372</f>
        <v>23.316252700000003</v>
      </c>
      <c r="S91" s="51"/>
      <c r="T91" s="114">
        <f>T92+T372</f>
        <v>122.25790000000001</v>
      </c>
      <c r="AT91" s="18" t="s">
        <v>71</v>
      </c>
      <c r="AU91" s="18" t="s">
        <v>97</v>
      </c>
      <c r="BK91" s="115">
        <f>BK92+BK372</f>
        <v>0</v>
      </c>
    </row>
    <row r="92" spans="2:65" s="11" customFormat="1" ht="25.9" customHeight="1">
      <c r="B92" s="116"/>
      <c r="D92" s="117" t="s">
        <v>71</v>
      </c>
      <c r="E92" s="118" t="s">
        <v>123</v>
      </c>
      <c r="F92" s="118" t="s">
        <v>124</v>
      </c>
      <c r="I92" s="119"/>
      <c r="J92" s="120">
        <f>BK92</f>
        <v>0</v>
      </c>
      <c r="L92" s="116"/>
      <c r="M92" s="121"/>
      <c r="P92" s="122">
        <f>P93+P196+P239+P271+P275+P300+P302+P345+P369</f>
        <v>0</v>
      </c>
      <c r="R92" s="122">
        <f>R93+R196+R239+R271+R275+R300+R302+R345+R369</f>
        <v>23.216252700000002</v>
      </c>
      <c r="T92" s="123">
        <f>T93+T196+T239+T271+T275+T300+T302+T345+T369</f>
        <v>122.25790000000001</v>
      </c>
      <c r="AR92" s="117" t="s">
        <v>80</v>
      </c>
      <c r="AT92" s="124" t="s">
        <v>71</v>
      </c>
      <c r="AU92" s="124" t="s">
        <v>72</v>
      </c>
      <c r="AY92" s="117" t="s">
        <v>125</v>
      </c>
      <c r="BK92" s="125">
        <f>BK93+BK196+BK239+BK271+BK275+BK300+BK302+BK345+BK369</f>
        <v>0</v>
      </c>
    </row>
    <row r="93" spans="2:65" s="11" customFormat="1" ht="22.9" customHeight="1">
      <c r="B93" s="116"/>
      <c r="D93" s="117" t="s">
        <v>71</v>
      </c>
      <c r="E93" s="126" t="s">
        <v>80</v>
      </c>
      <c r="F93" s="126" t="s">
        <v>126</v>
      </c>
      <c r="I93" s="119"/>
      <c r="J93" s="127">
        <f>BK93</f>
        <v>0</v>
      </c>
      <c r="L93" s="116"/>
      <c r="M93" s="121"/>
      <c r="P93" s="122">
        <f>SUM(P94:P195)</f>
        <v>0</v>
      </c>
      <c r="R93" s="122">
        <f>SUM(R94:R195)</f>
        <v>1.8507310000000001</v>
      </c>
      <c r="T93" s="123">
        <f>SUM(T94:T195)</f>
        <v>27.257899999999999</v>
      </c>
      <c r="AR93" s="117" t="s">
        <v>80</v>
      </c>
      <c r="AT93" s="124" t="s">
        <v>71</v>
      </c>
      <c r="AU93" s="124" t="s">
        <v>80</v>
      </c>
      <c r="AY93" s="117" t="s">
        <v>125</v>
      </c>
      <c r="BK93" s="125">
        <f>SUM(BK94:BK195)</f>
        <v>0</v>
      </c>
    </row>
    <row r="94" spans="2:65" s="1" customFormat="1" ht="24.2" customHeight="1">
      <c r="B94" s="33"/>
      <c r="C94" s="128" t="s">
        <v>80</v>
      </c>
      <c r="D94" s="128" t="s">
        <v>127</v>
      </c>
      <c r="E94" s="129" t="s">
        <v>128</v>
      </c>
      <c r="F94" s="130" t="s">
        <v>129</v>
      </c>
      <c r="G94" s="131" t="s">
        <v>130</v>
      </c>
      <c r="H94" s="132">
        <v>2</v>
      </c>
      <c r="I94" s="133"/>
      <c r="J94" s="134">
        <f>ROUND(I94*H94,2)</f>
        <v>0</v>
      </c>
      <c r="K94" s="130" t="s">
        <v>131</v>
      </c>
      <c r="L94" s="33"/>
      <c r="M94" s="135" t="s">
        <v>21</v>
      </c>
      <c r="N94" s="136" t="s">
        <v>43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132</v>
      </c>
      <c r="AT94" s="139" t="s">
        <v>127</v>
      </c>
      <c r="AU94" s="139" t="s">
        <v>82</v>
      </c>
      <c r="AY94" s="18" t="s">
        <v>125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8" t="s">
        <v>80</v>
      </c>
      <c r="BK94" s="140">
        <f>ROUND(I94*H94,2)</f>
        <v>0</v>
      </c>
      <c r="BL94" s="18" t="s">
        <v>132</v>
      </c>
      <c r="BM94" s="139" t="s">
        <v>133</v>
      </c>
    </row>
    <row r="95" spans="2:65" s="1" customFormat="1" ht="11.25">
      <c r="B95" s="33"/>
      <c r="D95" s="141" t="s">
        <v>134</v>
      </c>
      <c r="F95" s="142" t="s">
        <v>135</v>
      </c>
      <c r="I95" s="143"/>
      <c r="L95" s="33"/>
      <c r="M95" s="144"/>
      <c r="T95" s="54"/>
      <c r="AT95" s="18" t="s">
        <v>134</v>
      </c>
      <c r="AU95" s="18" t="s">
        <v>82</v>
      </c>
    </row>
    <row r="96" spans="2:65" s="1" customFormat="1" ht="21.75" customHeight="1">
      <c r="B96" s="33"/>
      <c r="C96" s="128" t="s">
        <v>82</v>
      </c>
      <c r="D96" s="128" t="s">
        <v>127</v>
      </c>
      <c r="E96" s="129" t="s">
        <v>136</v>
      </c>
      <c r="F96" s="130" t="s">
        <v>137</v>
      </c>
      <c r="G96" s="131" t="s">
        <v>138</v>
      </c>
      <c r="H96" s="132">
        <v>1</v>
      </c>
      <c r="I96" s="133"/>
      <c r="J96" s="134">
        <f>ROUND(I96*H96,2)</f>
        <v>0</v>
      </c>
      <c r="K96" s="130" t="s">
        <v>131</v>
      </c>
      <c r="L96" s="33"/>
      <c r="M96" s="135" t="s">
        <v>21</v>
      </c>
      <c r="N96" s="136" t="s">
        <v>43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132</v>
      </c>
      <c r="AT96" s="139" t="s">
        <v>127</v>
      </c>
      <c r="AU96" s="139" t="s">
        <v>82</v>
      </c>
      <c r="AY96" s="18" t="s">
        <v>125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80</v>
      </c>
      <c r="BK96" s="140">
        <f>ROUND(I96*H96,2)</f>
        <v>0</v>
      </c>
      <c r="BL96" s="18" t="s">
        <v>132</v>
      </c>
      <c r="BM96" s="139" t="s">
        <v>139</v>
      </c>
    </row>
    <row r="97" spans="2:65" s="1" customFormat="1" ht="11.25">
      <c r="B97" s="33"/>
      <c r="D97" s="141" t="s">
        <v>134</v>
      </c>
      <c r="F97" s="142" t="s">
        <v>140</v>
      </c>
      <c r="I97" s="143"/>
      <c r="L97" s="33"/>
      <c r="M97" s="144"/>
      <c r="T97" s="54"/>
      <c r="AT97" s="18" t="s">
        <v>134</v>
      </c>
      <c r="AU97" s="18" t="s">
        <v>82</v>
      </c>
    </row>
    <row r="98" spans="2:65" s="1" customFormat="1" ht="21.75" customHeight="1">
      <c r="B98" s="33"/>
      <c r="C98" s="128" t="s">
        <v>141</v>
      </c>
      <c r="D98" s="128" t="s">
        <v>127</v>
      </c>
      <c r="E98" s="129" t="s">
        <v>142</v>
      </c>
      <c r="F98" s="130" t="s">
        <v>143</v>
      </c>
      <c r="G98" s="131" t="s">
        <v>130</v>
      </c>
      <c r="H98" s="132">
        <v>2</v>
      </c>
      <c r="I98" s="133"/>
      <c r="J98" s="134">
        <f>ROUND(I98*H98,2)</f>
        <v>0</v>
      </c>
      <c r="K98" s="130" t="s">
        <v>131</v>
      </c>
      <c r="L98" s="33"/>
      <c r="M98" s="135" t="s">
        <v>21</v>
      </c>
      <c r="N98" s="136" t="s">
        <v>43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132</v>
      </c>
      <c r="AT98" s="139" t="s">
        <v>127</v>
      </c>
      <c r="AU98" s="139" t="s">
        <v>82</v>
      </c>
      <c r="AY98" s="18" t="s">
        <v>125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80</v>
      </c>
      <c r="BK98" s="140">
        <f>ROUND(I98*H98,2)</f>
        <v>0</v>
      </c>
      <c r="BL98" s="18" t="s">
        <v>132</v>
      </c>
      <c r="BM98" s="139" t="s">
        <v>144</v>
      </c>
    </row>
    <row r="99" spans="2:65" s="1" customFormat="1" ht="11.25">
      <c r="B99" s="33"/>
      <c r="D99" s="141" t="s">
        <v>134</v>
      </c>
      <c r="F99" s="142" t="s">
        <v>145</v>
      </c>
      <c r="I99" s="143"/>
      <c r="L99" s="33"/>
      <c r="M99" s="144"/>
      <c r="T99" s="54"/>
      <c r="AT99" s="18" t="s">
        <v>134</v>
      </c>
      <c r="AU99" s="18" t="s">
        <v>82</v>
      </c>
    </row>
    <row r="100" spans="2:65" s="1" customFormat="1" ht="16.5" customHeight="1">
      <c r="B100" s="33"/>
      <c r="C100" s="128" t="s">
        <v>132</v>
      </c>
      <c r="D100" s="128" t="s">
        <v>127</v>
      </c>
      <c r="E100" s="129" t="s">
        <v>146</v>
      </c>
      <c r="F100" s="130" t="s">
        <v>147</v>
      </c>
      <c r="G100" s="131" t="s">
        <v>138</v>
      </c>
      <c r="H100" s="132">
        <v>1</v>
      </c>
      <c r="I100" s="133"/>
      <c r="J100" s="134">
        <f>ROUND(I100*H100,2)</f>
        <v>0</v>
      </c>
      <c r="K100" s="130" t="s">
        <v>131</v>
      </c>
      <c r="L100" s="33"/>
      <c r="M100" s="135" t="s">
        <v>21</v>
      </c>
      <c r="N100" s="136" t="s">
        <v>43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132</v>
      </c>
      <c r="AT100" s="139" t="s">
        <v>127</v>
      </c>
      <c r="AU100" s="139" t="s">
        <v>82</v>
      </c>
      <c r="AY100" s="18" t="s">
        <v>125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80</v>
      </c>
      <c r="BK100" s="140">
        <f>ROUND(I100*H100,2)</f>
        <v>0</v>
      </c>
      <c r="BL100" s="18" t="s">
        <v>132</v>
      </c>
      <c r="BM100" s="139" t="s">
        <v>148</v>
      </c>
    </row>
    <row r="101" spans="2:65" s="1" customFormat="1" ht="11.25">
      <c r="B101" s="33"/>
      <c r="D101" s="141" t="s">
        <v>134</v>
      </c>
      <c r="F101" s="142" t="s">
        <v>149</v>
      </c>
      <c r="I101" s="143"/>
      <c r="L101" s="33"/>
      <c r="M101" s="144"/>
      <c r="T101" s="54"/>
      <c r="AT101" s="18" t="s">
        <v>134</v>
      </c>
      <c r="AU101" s="18" t="s">
        <v>82</v>
      </c>
    </row>
    <row r="102" spans="2:65" s="1" customFormat="1" ht="37.9" customHeight="1">
      <c r="B102" s="33"/>
      <c r="C102" s="128" t="s">
        <v>150</v>
      </c>
      <c r="D102" s="128" t="s">
        <v>127</v>
      </c>
      <c r="E102" s="129" t="s">
        <v>151</v>
      </c>
      <c r="F102" s="130" t="s">
        <v>152</v>
      </c>
      <c r="G102" s="131" t="s">
        <v>130</v>
      </c>
      <c r="H102" s="132">
        <v>32.4</v>
      </c>
      <c r="I102" s="133"/>
      <c r="J102" s="134">
        <f>ROUND(I102*H102,2)</f>
        <v>0</v>
      </c>
      <c r="K102" s="130" t="s">
        <v>131</v>
      </c>
      <c r="L102" s="33"/>
      <c r="M102" s="135" t="s">
        <v>21</v>
      </c>
      <c r="N102" s="136" t="s">
        <v>43</v>
      </c>
      <c r="P102" s="137">
        <f>O102*H102</f>
        <v>0</v>
      </c>
      <c r="Q102" s="137">
        <v>0</v>
      </c>
      <c r="R102" s="137">
        <f>Q102*H102</f>
        <v>0</v>
      </c>
      <c r="S102" s="137">
        <v>0.44</v>
      </c>
      <c r="T102" s="138">
        <f>S102*H102</f>
        <v>14.256</v>
      </c>
      <c r="AR102" s="139" t="s">
        <v>132</v>
      </c>
      <c r="AT102" s="139" t="s">
        <v>127</v>
      </c>
      <c r="AU102" s="139" t="s">
        <v>82</v>
      </c>
      <c r="AY102" s="18" t="s">
        <v>125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8" t="s">
        <v>80</v>
      </c>
      <c r="BK102" s="140">
        <f>ROUND(I102*H102,2)</f>
        <v>0</v>
      </c>
      <c r="BL102" s="18" t="s">
        <v>132</v>
      </c>
      <c r="BM102" s="139" t="s">
        <v>153</v>
      </c>
    </row>
    <row r="103" spans="2:65" s="1" customFormat="1" ht="11.25">
      <c r="B103" s="33"/>
      <c r="D103" s="141" t="s">
        <v>134</v>
      </c>
      <c r="F103" s="142" t="s">
        <v>154</v>
      </c>
      <c r="I103" s="143"/>
      <c r="L103" s="33"/>
      <c r="M103" s="144"/>
      <c r="T103" s="54"/>
      <c r="AT103" s="18" t="s">
        <v>134</v>
      </c>
      <c r="AU103" s="18" t="s">
        <v>82</v>
      </c>
    </row>
    <row r="104" spans="2:65" s="12" customFormat="1" ht="11.25">
      <c r="B104" s="145"/>
      <c r="D104" s="146" t="s">
        <v>155</v>
      </c>
      <c r="E104" s="147" t="s">
        <v>21</v>
      </c>
      <c r="F104" s="148" t="s">
        <v>156</v>
      </c>
      <c r="H104" s="149">
        <v>32.4</v>
      </c>
      <c r="I104" s="150"/>
      <c r="L104" s="145"/>
      <c r="M104" s="151"/>
      <c r="T104" s="152"/>
      <c r="AT104" s="147" t="s">
        <v>155</v>
      </c>
      <c r="AU104" s="147" t="s">
        <v>82</v>
      </c>
      <c r="AV104" s="12" t="s">
        <v>82</v>
      </c>
      <c r="AW104" s="12" t="s">
        <v>33</v>
      </c>
      <c r="AX104" s="12" t="s">
        <v>80</v>
      </c>
      <c r="AY104" s="147" t="s">
        <v>125</v>
      </c>
    </row>
    <row r="105" spans="2:65" s="1" customFormat="1" ht="24.2" customHeight="1">
      <c r="B105" s="33"/>
      <c r="C105" s="128" t="s">
        <v>157</v>
      </c>
      <c r="D105" s="128" t="s">
        <v>127</v>
      </c>
      <c r="E105" s="129" t="s">
        <v>158</v>
      </c>
      <c r="F105" s="130" t="s">
        <v>159</v>
      </c>
      <c r="G105" s="131" t="s">
        <v>130</v>
      </c>
      <c r="H105" s="132">
        <v>74.2</v>
      </c>
      <c r="I105" s="133"/>
      <c r="J105" s="134">
        <f>ROUND(I105*H105,2)</f>
        <v>0</v>
      </c>
      <c r="K105" s="130" t="s">
        <v>131</v>
      </c>
      <c r="L105" s="33"/>
      <c r="M105" s="135" t="s">
        <v>21</v>
      </c>
      <c r="N105" s="136" t="s">
        <v>43</v>
      </c>
      <c r="P105" s="137">
        <f>O105*H105</f>
        <v>0</v>
      </c>
      <c r="Q105" s="137">
        <v>1.0000000000000001E-5</v>
      </c>
      <c r="R105" s="137">
        <f>Q105*H105</f>
        <v>7.4200000000000004E-4</v>
      </c>
      <c r="S105" s="137">
        <v>9.1999999999999998E-2</v>
      </c>
      <c r="T105" s="138">
        <f>S105*H105</f>
        <v>6.8264000000000005</v>
      </c>
      <c r="AR105" s="139" t="s">
        <v>132</v>
      </c>
      <c r="AT105" s="139" t="s">
        <v>127</v>
      </c>
      <c r="AU105" s="139" t="s">
        <v>82</v>
      </c>
      <c r="AY105" s="18" t="s">
        <v>125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8" t="s">
        <v>80</v>
      </c>
      <c r="BK105" s="140">
        <f>ROUND(I105*H105,2)</f>
        <v>0</v>
      </c>
      <c r="BL105" s="18" t="s">
        <v>132</v>
      </c>
      <c r="BM105" s="139" t="s">
        <v>160</v>
      </c>
    </row>
    <row r="106" spans="2:65" s="1" customFormat="1" ht="11.25">
      <c r="B106" s="33"/>
      <c r="D106" s="141" t="s">
        <v>134</v>
      </c>
      <c r="F106" s="142" t="s">
        <v>161</v>
      </c>
      <c r="I106" s="143"/>
      <c r="L106" s="33"/>
      <c r="M106" s="144"/>
      <c r="T106" s="54"/>
      <c r="AT106" s="18" t="s">
        <v>134</v>
      </c>
      <c r="AU106" s="18" t="s">
        <v>82</v>
      </c>
    </row>
    <row r="107" spans="2:65" s="12" customFormat="1" ht="11.25">
      <c r="B107" s="145"/>
      <c r="D107" s="146" t="s">
        <v>155</v>
      </c>
      <c r="E107" s="147" t="s">
        <v>21</v>
      </c>
      <c r="F107" s="148" t="s">
        <v>162</v>
      </c>
      <c r="H107" s="149">
        <v>74.2</v>
      </c>
      <c r="I107" s="150"/>
      <c r="L107" s="145"/>
      <c r="M107" s="151"/>
      <c r="T107" s="152"/>
      <c r="AT107" s="147" t="s">
        <v>155</v>
      </c>
      <c r="AU107" s="147" t="s">
        <v>82</v>
      </c>
      <c r="AV107" s="12" t="s">
        <v>82</v>
      </c>
      <c r="AW107" s="12" t="s">
        <v>33</v>
      </c>
      <c r="AX107" s="12" t="s">
        <v>80</v>
      </c>
      <c r="AY107" s="147" t="s">
        <v>125</v>
      </c>
    </row>
    <row r="108" spans="2:65" s="1" customFormat="1" ht="24.2" customHeight="1">
      <c r="B108" s="33"/>
      <c r="C108" s="128" t="s">
        <v>163</v>
      </c>
      <c r="D108" s="128" t="s">
        <v>127</v>
      </c>
      <c r="E108" s="129" t="s">
        <v>164</v>
      </c>
      <c r="F108" s="130" t="s">
        <v>165</v>
      </c>
      <c r="G108" s="131" t="s">
        <v>130</v>
      </c>
      <c r="H108" s="132">
        <v>53.7</v>
      </c>
      <c r="I108" s="133"/>
      <c r="J108" s="134">
        <f>ROUND(I108*H108,2)</f>
        <v>0</v>
      </c>
      <c r="K108" s="130" t="s">
        <v>131</v>
      </c>
      <c r="L108" s="33"/>
      <c r="M108" s="135" t="s">
        <v>21</v>
      </c>
      <c r="N108" s="136" t="s">
        <v>43</v>
      </c>
      <c r="P108" s="137">
        <f>O108*H108</f>
        <v>0</v>
      </c>
      <c r="Q108" s="137">
        <v>1.0000000000000001E-5</v>
      </c>
      <c r="R108" s="137">
        <f>Q108*H108</f>
        <v>5.3700000000000004E-4</v>
      </c>
      <c r="S108" s="137">
        <v>0.115</v>
      </c>
      <c r="T108" s="138">
        <f>S108*H108</f>
        <v>6.1755000000000004</v>
      </c>
      <c r="AR108" s="139" t="s">
        <v>132</v>
      </c>
      <c r="AT108" s="139" t="s">
        <v>127</v>
      </c>
      <c r="AU108" s="139" t="s">
        <v>82</v>
      </c>
      <c r="AY108" s="18" t="s">
        <v>125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80</v>
      </c>
      <c r="BK108" s="140">
        <f>ROUND(I108*H108,2)</f>
        <v>0</v>
      </c>
      <c r="BL108" s="18" t="s">
        <v>132</v>
      </c>
      <c r="BM108" s="139" t="s">
        <v>166</v>
      </c>
    </row>
    <row r="109" spans="2:65" s="1" customFormat="1" ht="11.25">
      <c r="B109" s="33"/>
      <c r="D109" s="141" t="s">
        <v>134</v>
      </c>
      <c r="F109" s="142" t="s">
        <v>167</v>
      </c>
      <c r="I109" s="143"/>
      <c r="L109" s="33"/>
      <c r="M109" s="144"/>
      <c r="T109" s="54"/>
      <c r="AT109" s="18" t="s">
        <v>134</v>
      </c>
      <c r="AU109" s="18" t="s">
        <v>82</v>
      </c>
    </row>
    <row r="110" spans="2:65" s="12" customFormat="1" ht="11.25">
      <c r="B110" s="145"/>
      <c r="D110" s="146" t="s">
        <v>155</v>
      </c>
      <c r="E110" s="147" t="s">
        <v>21</v>
      </c>
      <c r="F110" s="148" t="s">
        <v>168</v>
      </c>
      <c r="H110" s="149">
        <v>53.7</v>
      </c>
      <c r="I110" s="150"/>
      <c r="L110" s="145"/>
      <c r="M110" s="151"/>
      <c r="T110" s="152"/>
      <c r="AT110" s="147" t="s">
        <v>155</v>
      </c>
      <c r="AU110" s="147" t="s">
        <v>82</v>
      </c>
      <c r="AV110" s="12" t="s">
        <v>82</v>
      </c>
      <c r="AW110" s="12" t="s">
        <v>33</v>
      </c>
      <c r="AX110" s="12" t="s">
        <v>80</v>
      </c>
      <c r="AY110" s="147" t="s">
        <v>125</v>
      </c>
    </row>
    <row r="111" spans="2:65" s="1" customFormat="1" ht="16.5" customHeight="1">
      <c r="B111" s="33"/>
      <c r="C111" s="128" t="s">
        <v>169</v>
      </c>
      <c r="D111" s="128" t="s">
        <v>127</v>
      </c>
      <c r="E111" s="129" t="s">
        <v>170</v>
      </c>
      <c r="F111" s="130" t="s">
        <v>171</v>
      </c>
      <c r="G111" s="131" t="s">
        <v>130</v>
      </c>
      <c r="H111" s="132">
        <v>30.6</v>
      </c>
      <c r="I111" s="133"/>
      <c r="J111" s="134">
        <f>ROUND(I111*H111,2)</f>
        <v>0</v>
      </c>
      <c r="K111" s="130" t="s">
        <v>131</v>
      </c>
      <c r="L111" s="33"/>
      <c r="M111" s="135" t="s">
        <v>21</v>
      </c>
      <c r="N111" s="136" t="s">
        <v>43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132</v>
      </c>
      <c r="AT111" s="139" t="s">
        <v>127</v>
      </c>
      <c r="AU111" s="139" t="s">
        <v>82</v>
      </c>
      <c r="AY111" s="18" t="s">
        <v>125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8" t="s">
        <v>80</v>
      </c>
      <c r="BK111" s="140">
        <f>ROUND(I111*H111,2)</f>
        <v>0</v>
      </c>
      <c r="BL111" s="18" t="s">
        <v>132</v>
      </c>
      <c r="BM111" s="139" t="s">
        <v>172</v>
      </c>
    </row>
    <row r="112" spans="2:65" s="1" customFormat="1" ht="11.25">
      <c r="B112" s="33"/>
      <c r="D112" s="141" t="s">
        <v>134</v>
      </c>
      <c r="F112" s="142" t="s">
        <v>173</v>
      </c>
      <c r="I112" s="143"/>
      <c r="L112" s="33"/>
      <c r="M112" s="144"/>
      <c r="T112" s="54"/>
      <c r="AT112" s="18" t="s">
        <v>134</v>
      </c>
      <c r="AU112" s="18" t="s">
        <v>82</v>
      </c>
    </row>
    <row r="113" spans="2:65" s="12" customFormat="1" ht="11.25">
      <c r="B113" s="145"/>
      <c r="D113" s="146" t="s">
        <v>155</v>
      </c>
      <c r="E113" s="147" t="s">
        <v>21</v>
      </c>
      <c r="F113" s="148" t="s">
        <v>174</v>
      </c>
      <c r="H113" s="149">
        <v>30.6</v>
      </c>
      <c r="I113" s="150"/>
      <c r="L113" s="145"/>
      <c r="M113" s="151"/>
      <c r="T113" s="152"/>
      <c r="AT113" s="147" t="s">
        <v>155</v>
      </c>
      <c r="AU113" s="147" t="s">
        <v>82</v>
      </c>
      <c r="AV113" s="12" t="s">
        <v>82</v>
      </c>
      <c r="AW113" s="12" t="s">
        <v>33</v>
      </c>
      <c r="AX113" s="12" t="s">
        <v>80</v>
      </c>
      <c r="AY113" s="147" t="s">
        <v>125</v>
      </c>
    </row>
    <row r="114" spans="2:65" s="1" customFormat="1" ht="24.2" customHeight="1">
      <c r="B114" s="33"/>
      <c r="C114" s="128" t="s">
        <v>175</v>
      </c>
      <c r="D114" s="128" t="s">
        <v>127</v>
      </c>
      <c r="E114" s="129" t="s">
        <v>176</v>
      </c>
      <c r="F114" s="130" t="s">
        <v>177</v>
      </c>
      <c r="G114" s="131" t="s">
        <v>178</v>
      </c>
      <c r="H114" s="132">
        <v>98.5</v>
      </c>
      <c r="I114" s="133"/>
      <c r="J114" s="134">
        <f>ROUND(I114*H114,2)</f>
        <v>0</v>
      </c>
      <c r="K114" s="130" t="s">
        <v>131</v>
      </c>
      <c r="L114" s="33"/>
      <c r="M114" s="135" t="s">
        <v>21</v>
      </c>
      <c r="N114" s="136" t="s">
        <v>43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132</v>
      </c>
      <c r="AT114" s="139" t="s">
        <v>127</v>
      </c>
      <c r="AU114" s="139" t="s">
        <v>82</v>
      </c>
      <c r="AY114" s="18" t="s">
        <v>125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80</v>
      </c>
      <c r="BK114" s="140">
        <f>ROUND(I114*H114,2)</f>
        <v>0</v>
      </c>
      <c r="BL114" s="18" t="s">
        <v>132</v>
      </c>
      <c r="BM114" s="139" t="s">
        <v>179</v>
      </c>
    </row>
    <row r="115" spans="2:65" s="1" customFormat="1" ht="11.25">
      <c r="B115" s="33"/>
      <c r="D115" s="141" t="s">
        <v>134</v>
      </c>
      <c r="F115" s="142" t="s">
        <v>180</v>
      </c>
      <c r="I115" s="143"/>
      <c r="L115" s="33"/>
      <c r="M115" s="144"/>
      <c r="T115" s="54"/>
      <c r="AT115" s="18" t="s">
        <v>134</v>
      </c>
      <c r="AU115" s="18" t="s">
        <v>82</v>
      </c>
    </row>
    <row r="116" spans="2:65" s="12" customFormat="1" ht="11.25">
      <c r="B116" s="145"/>
      <c r="D116" s="146" t="s">
        <v>155</v>
      </c>
      <c r="E116" s="147" t="s">
        <v>21</v>
      </c>
      <c r="F116" s="148" t="s">
        <v>181</v>
      </c>
      <c r="H116" s="149">
        <v>98.5</v>
      </c>
      <c r="I116" s="150"/>
      <c r="L116" s="145"/>
      <c r="M116" s="151"/>
      <c r="T116" s="152"/>
      <c r="AT116" s="147" t="s">
        <v>155</v>
      </c>
      <c r="AU116" s="147" t="s">
        <v>82</v>
      </c>
      <c r="AV116" s="12" t="s">
        <v>82</v>
      </c>
      <c r="AW116" s="12" t="s">
        <v>33</v>
      </c>
      <c r="AX116" s="12" t="s">
        <v>80</v>
      </c>
      <c r="AY116" s="147" t="s">
        <v>125</v>
      </c>
    </row>
    <row r="117" spans="2:65" s="1" customFormat="1" ht="24.2" customHeight="1">
      <c r="B117" s="33"/>
      <c r="C117" s="128" t="s">
        <v>182</v>
      </c>
      <c r="D117" s="128" t="s">
        <v>127</v>
      </c>
      <c r="E117" s="129" t="s">
        <v>183</v>
      </c>
      <c r="F117" s="130" t="s">
        <v>184</v>
      </c>
      <c r="G117" s="131" t="s">
        <v>185</v>
      </c>
      <c r="H117" s="132">
        <v>54</v>
      </c>
      <c r="I117" s="133"/>
      <c r="J117" s="134">
        <f>ROUND(I117*H117,2)</f>
        <v>0</v>
      </c>
      <c r="K117" s="130" t="s">
        <v>131</v>
      </c>
      <c r="L117" s="33"/>
      <c r="M117" s="135" t="s">
        <v>21</v>
      </c>
      <c r="N117" s="136" t="s">
        <v>43</v>
      </c>
      <c r="P117" s="137">
        <f>O117*H117</f>
        <v>0</v>
      </c>
      <c r="Q117" s="137">
        <v>1.0200000000000001E-3</v>
      </c>
      <c r="R117" s="137">
        <f>Q117*H117</f>
        <v>5.5080000000000004E-2</v>
      </c>
      <c r="S117" s="137">
        <v>0</v>
      </c>
      <c r="T117" s="138">
        <f>S117*H117</f>
        <v>0</v>
      </c>
      <c r="AR117" s="139" t="s">
        <v>132</v>
      </c>
      <c r="AT117" s="139" t="s">
        <v>127</v>
      </c>
      <c r="AU117" s="139" t="s">
        <v>82</v>
      </c>
      <c r="AY117" s="18" t="s">
        <v>125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8" t="s">
        <v>80</v>
      </c>
      <c r="BK117" s="140">
        <f>ROUND(I117*H117,2)</f>
        <v>0</v>
      </c>
      <c r="BL117" s="18" t="s">
        <v>132</v>
      </c>
      <c r="BM117" s="139" t="s">
        <v>186</v>
      </c>
    </row>
    <row r="118" spans="2:65" s="1" customFormat="1" ht="11.25">
      <c r="B118" s="33"/>
      <c r="D118" s="141" t="s">
        <v>134</v>
      </c>
      <c r="F118" s="142" t="s">
        <v>187</v>
      </c>
      <c r="I118" s="143"/>
      <c r="L118" s="33"/>
      <c r="M118" s="144"/>
      <c r="T118" s="54"/>
      <c r="AT118" s="18" t="s">
        <v>134</v>
      </c>
      <c r="AU118" s="18" t="s">
        <v>82</v>
      </c>
    </row>
    <row r="119" spans="2:65" s="12" customFormat="1" ht="11.25">
      <c r="B119" s="145"/>
      <c r="D119" s="146" t="s">
        <v>155</v>
      </c>
      <c r="E119" s="147" t="s">
        <v>21</v>
      </c>
      <c r="F119" s="148" t="s">
        <v>188</v>
      </c>
      <c r="H119" s="149">
        <v>54</v>
      </c>
      <c r="I119" s="150"/>
      <c r="L119" s="145"/>
      <c r="M119" s="151"/>
      <c r="T119" s="152"/>
      <c r="AT119" s="147" t="s">
        <v>155</v>
      </c>
      <c r="AU119" s="147" t="s">
        <v>82</v>
      </c>
      <c r="AV119" s="12" t="s">
        <v>82</v>
      </c>
      <c r="AW119" s="12" t="s">
        <v>33</v>
      </c>
      <c r="AX119" s="12" t="s">
        <v>80</v>
      </c>
      <c r="AY119" s="147" t="s">
        <v>125</v>
      </c>
    </row>
    <row r="120" spans="2:65" s="1" customFormat="1" ht="16.5" customHeight="1">
      <c r="B120" s="33"/>
      <c r="C120" s="153" t="s">
        <v>189</v>
      </c>
      <c r="D120" s="153" t="s">
        <v>190</v>
      </c>
      <c r="E120" s="154" t="s">
        <v>191</v>
      </c>
      <c r="F120" s="155" t="s">
        <v>192</v>
      </c>
      <c r="G120" s="156" t="s">
        <v>193</v>
      </c>
      <c r="H120" s="157">
        <v>0.92800000000000005</v>
      </c>
      <c r="I120" s="158"/>
      <c r="J120" s="159">
        <f>ROUND(I120*H120,2)</f>
        <v>0</v>
      </c>
      <c r="K120" s="155" t="s">
        <v>131</v>
      </c>
      <c r="L120" s="160"/>
      <c r="M120" s="161" t="s">
        <v>21</v>
      </c>
      <c r="N120" s="162" t="s">
        <v>43</v>
      </c>
      <c r="P120" s="137">
        <f>O120*H120</f>
        <v>0</v>
      </c>
      <c r="Q120" s="137">
        <v>1</v>
      </c>
      <c r="R120" s="137">
        <f>Q120*H120</f>
        <v>0.92800000000000005</v>
      </c>
      <c r="S120" s="137">
        <v>0</v>
      </c>
      <c r="T120" s="138">
        <f>S120*H120</f>
        <v>0</v>
      </c>
      <c r="AR120" s="139" t="s">
        <v>169</v>
      </c>
      <c r="AT120" s="139" t="s">
        <v>190</v>
      </c>
      <c r="AU120" s="139" t="s">
        <v>82</v>
      </c>
      <c r="AY120" s="18" t="s">
        <v>125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80</v>
      </c>
      <c r="BK120" s="140">
        <f>ROUND(I120*H120,2)</f>
        <v>0</v>
      </c>
      <c r="BL120" s="18" t="s">
        <v>132</v>
      </c>
      <c r="BM120" s="139" t="s">
        <v>194</v>
      </c>
    </row>
    <row r="121" spans="2:65" s="1" customFormat="1" ht="19.5">
      <c r="B121" s="33"/>
      <c r="D121" s="146" t="s">
        <v>195</v>
      </c>
      <c r="F121" s="163" t="s">
        <v>196</v>
      </c>
      <c r="I121" s="143"/>
      <c r="L121" s="33"/>
      <c r="M121" s="144"/>
      <c r="T121" s="54"/>
      <c r="AT121" s="18" t="s">
        <v>195</v>
      </c>
      <c r="AU121" s="18" t="s">
        <v>82</v>
      </c>
    </row>
    <row r="122" spans="2:65" s="12" customFormat="1" ht="11.25">
      <c r="B122" s="145"/>
      <c r="D122" s="146" t="s">
        <v>155</v>
      </c>
      <c r="E122" s="147" t="s">
        <v>21</v>
      </c>
      <c r="F122" s="148" t="s">
        <v>197</v>
      </c>
      <c r="H122" s="149">
        <v>0.92800000000000005</v>
      </c>
      <c r="I122" s="150"/>
      <c r="L122" s="145"/>
      <c r="M122" s="151"/>
      <c r="T122" s="152"/>
      <c r="AT122" s="147" t="s">
        <v>155</v>
      </c>
      <c r="AU122" s="147" t="s">
        <v>82</v>
      </c>
      <c r="AV122" s="12" t="s">
        <v>82</v>
      </c>
      <c r="AW122" s="12" t="s">
        <v>33</v>
      </c>
      <c r="AX122" s="12" t="s">
        <v>80</v>
      </c>
      <c r="AY122" s="147" t="s">
        <v>125</v>
      </c>
    </row>
    <row r="123" spans="2:65" s="1" customFormat="1" ht="16.5" customHeight="1">
      <c r="B123" s="33"/>
      <c r="C123" s="153" t="s">
        <v>8</v>
      </c>
      <c r="D123" s="153" t="s">
        <v>190</v>
      </c>
      <c r="E123" s="154" t="s">
        <v>198</v>
      </c>
      <c r="F123" s="155" t="s">
        <v>199</v>
      </c>
      <c r="G123" s="156" t="s">
        <v>193</v>
      </c>
      <c r="H123" s="157">
        <v>1.2E-2</v>
      </c>
      <c r="I123" s="158"/>
      <c r="J123" s="159">
        <f>ROUND(I123*H123,2)</f>
        <v>0</v>
      </c>
      <c r="K123" s="155" t="s">
        <v>131</v>
      </c>
      <c r="L123" s="160"/>
      <c r="M123" s="161" t="s">
        <v>21</v>
      </c>
      <c r="N123" s="162" t="s">
        <v>43</v>
      </c>
      <c r="P123" s="137">
        <f>O123*H123</f>
        <v>0</v>
      </c>
      <c r="Q123" s="137">
        <v>1</v>
      </c>
      <c r="R123" s="137">
        <f>Q123*H123</f>
        <v>1.2E-2</v>
      </c>
      <c r="S123" s="137">
        <v>0</v>
      </c>
      <c r="T123" s="138">
        <f>S123*H123</f>
        <v>0</v>
      </c>
      <c r="AR123" s="139" t="s">
        <v>169</v>
      </c>
      <c r="AT123" s="139" t="s">
        <v>190</v>
      </c>
      <c r="AU123" s="139" t="s">
        <v>82</v>
      </c>
      <c r="AY123" s="18" t="s">
        <v>125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8" t="s">
        <v>80</v>
      </c>
      <c r="BK123" s="140">
        <f>ROUND(I123*H123,2)</f>
        <v>0</v>
      </c>
      <c r="BL123" s="18" t="s">
        <v>132</v>
      </c>
      <c r="BM123" s="139" t="s">
        <v>200</v>
      </c>
    </row>
    <row r="124" spans="2:65" s="13" customFormat="1" ht="11.25">
      <c r="B124" s="164"/>
      <c r="D124" s="146" t="s">
        <v>155</v>
      </c>
      <c r="E124" s="165" t="s">
        <v>21</v>
      </c>
      <c r="F124" s="166" t="s">
        <v>201</v>
      </c>
      <c r="H124" s="165" t="s">
        <v>21</v>
      </c>
      <c r="I124" s="167"/>
      <c r="L124" s="164"/>
      <c r="M124" s="168"/>
      <c r="T124" s="169"/>
      <c r="AT124" s="165" t="s">
        <v>155</v>
      </c>
      <c r="AU124" s="165" t="s">
        <v>82</v>
      </c>
      <c r="AV124" s="13" t="s">
        <v>80</v>
      </c>
      <c r="AW124" s="13" t="s">
        <v>33</v>
      </c>
      <c r="AX124" s="13" t="s">
        <v>72</v>
      </c>
      <c r="AY124" s="165" t="s">
        <v>125</v>
      </c>
    </row>
    <row r="125" spans="2:65" s="12" customFormat="1" ht="11.25">
      <c r="B125" s="145"/>
      <c r="D125" s="146" t="s">
        <v>155</v>
      </c>
      <c r="E125" s="147" t="s">
        <v>21</v>
      </c>
      <c r="F125" s="148" t="s">
        <v>202</v>
      </c>
      <c r="H125" s="149">
        <v>1.2E-2</v>
      </c>
      <c r="I125" s="150"/>
      <c r="L125" s="145"/>
      <c r="M125" s="151"/>
      <c r="T125" s="152"/>
      <c r="AT125" s="147" t="s">
        <v>155</v>
      </c>
      <c r="AU125" s="147" t="s">
        <v>82</v>
      </c>
      <c r="AV125" s="12" t="s">
        <v>82</v>
      </c>
      <c r="AW125" s="12" t="s">
        <v>33</v>
      </c>
      <c r="AX125" s="12" t="s">
        <v>80</v>
      </c>
      <c r="AY125" s="147" t="s">
        <v>125</v>
      </c>
    </row>
    <row r="126" spans="2:65" s="1" customFormat="1" ht="21.75" customHeight="1">
      <c r="B126" s="33"/>
      <c r="C126" s="128" t="s">
        <v>203</v>
      </c>
      <c r="D126" s="128" t="s">
        <v>127</v>
      </c>
      <c r="E126" s="129" t="s">
        <v>204</v>
      </c>
      <c r="F126" s="130" t="s">
        <v>205</v>
      </c>
      <c r="G126" s="131" t="s">
        <v>130</v>
      </c>
      <c r="H126" s="132">
        <v>20.9</v>
      </c>
      <c r="I126" s="133"/>
      <c r="J126" s="134">
        <f>ROUND(I126*H126,2)</f>
        <v>0</v>
      </c>
      <c r="K126" s="130" t="s">
        <v>131</v>
      </c>
      <c r="L126" s="33"/>
      <c r="M126" s="135" t="s">
        <v>21</v>
      </c>
      <c r="N126" s="136" t="s">
        <v>43</v>
      </c>
      <c r="P126" s="137">
        <f>O126*H126</f>
        <v>0</v>
      </c>
      <c r="Q126" s="137">
        <v>2.64E-2</v>
      </c>
      <c r="R126" s="137">
        <f>Q126*H126</f>
        <v>0.55175999999999992</v>
      </c>
      <c r="S126" s="137">
        <v>0</v>
      </c>
      <c r="T126" s="138">
        <f>S126*H126</f>
        <v>0</v>
      </c>
      <c r="AR126" s="139" t="s">
        <v>132</v>
      </c>
      <c r="AT126" s="139" t="s">
        <v>127</v>
      </c>
      <c r="AU126" s="139" t="s">
        <v>82</v>
      </c>
      <c r="AY126" s="18" t="s">
        <v>125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8" t="s">
        <v>80</v>
      </c>
      <c r="BK126" s="140">
        <f>ROUND(I126*H126,2)</f>
        <v>0</v>
      </c>
      <c r="BL126" s="18" t="s">
        <v>132</v>
      </c>
      <c r="BM126" s="139" t="s">
        <v>206</v>
      </c>
    </row>
    <row r="127" spans="2:65" s="1" customFormat="1" ht="11.25">
      <c r="B127" s="33"/>
      <c r="D127" s="141" t="s">
        <v>134</v>
      </c>
      <c r="F127" s="142" t="s">
        <v>207</v>
      </c>
      <c r="I127" s="143"/>
      <c r="L127" s="33"/>
      <c r="M127" s="144"/>
      <c r="T127" s="54"/>
      <c r="AT127" s="18" t="s">
        <v>134</v>
      </c>
      <c r="AU127" s="18" t="s">
        <v>82</v>
      </c>
    </row>
    <row r="128" spans="2:65" s="12" customFormat="1" ht="11.25">
      <c r="B128" s="145"/>
      <c r="D128" s="146" t="s">
        <v>155</v>
      </c>
      <c r="E128" s="147" t="s">
        <v>21</v>
      </c>
      <c r="F128" s="148" t="s">
        <v>208</v>
      </c>
      <c r="H128" s="149">
        <v>20.9</v>
      </c>
      <c r="I128" s="150"/>
      <c r="L128" s="145"/>
      <c r="M128" s="151"/>
      <c r="T128" s="152"/>
      <c r="AT128" s="147" t="s">
        <v>155</v>
      </c>
      <c r="AU128" s="147" t="s">
        <v>82</v>
      </c>
      <c r="AV128" s="12" t="s">
        <v>82</v>
      </c>
      <c r="AW128" s="12" t="s">
        <v>33</v>
      </c>
      <c r="AX128" s="12" t="s">
        <v>80</v>
      </c>
      <c r="AY128" s="147" t="s">
        <v>125</v>
      </c>
    </row>
    <row r="129" spans="2:65" s="1" customFormat="1" ht="24.2" customHeight="1">
      <c r="B129" s="33"/>
      <c r="C129" s="128" t="s">
        <v>209</v>
      </c>
      <c r="D129" s="128" t="s">
        <v>127</v>
      </c>
      <c r="E129" s="129" t="s">
        <v>210</v>
      </c>
      <c r="F129" s="130" t="s">
        <v>211</v>
      </c>
      <c r="G129" s="131" t="s">
        <v>138</v>
      </c>
      <c r="H129" s="132">
        <v>1</v>
      </c>
      <c r="I129" s="133"/>
      <c r="J129" s="134">
        <f>ROUND(I129*H129,2)</f>
        <v>0</v>
      </c>
      <c r="K129" s="130" t="s">
        <v>131</v>
      </c>
      <c r="L129" s="33"/>
      <c r="M129" s="135" t="s">
        <v>21</v>
      </c>
      <c r="N129" s="136" t="s">
        <v>43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132</v>
      </c>
      <c r="AT129" s="139" t="s">
        <v>127</v>
      </c>
      <c r="AU129" s="139" t="s">
        <v>82</v>
      </c>
      <c r="AY129" s="18" t="s">
        <v>125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80</v>
      </c>
      <c r="BK129" s="140">
        <f>ROUND(I129*H129,2)</f>
        <v>0</v>
      </c>
      <c r="BL129" s="18" t="s">
        <v>132</v>
      </c>
      <c r="BM129" s="139" t="s">
        <v>212</v>
      </c>
    </row>
    <row r="130" spans="2:65" s="1" customFormat="1" ht="11.25">
      <c r="B130" s="33"/>
      <c r="D130" s="141" t="s">
        <v>134</v>
      </c>
      <c r="F130" s="142" t="s">
        <v>213</v>
      </c>
      <c r="I130" s="143"/>
      <c r="L130" s="33"/>
      <c r="M130" s="144"/>
      <c r="T130" s="54"/>
      <c r="AT130" s="18" t="s">
        <v>134</v>
      </c>
      <c r="AU130" s="18" t="s">
        <v>82</v>
      </c>
    </row>
    <row r="131" spans="2:65" s="1" customFormat="1" ht="24.2" customHeight="1">
      <c r="B131" s="33"/>
      <c r="C131" s="128" t="s">
        <v>214</v>
      </c>
      <c r="D131" s="128" t="s">
        <v>127</v>
      </c>
      <c r="E131" s="129" t="s">
        <v>215</v>
      </c>
      <c r="F131" s="130" t="s">
        <v>216</v>
      </c>
      <c r="G131" s="131" t="s">
        <v>138</v>
      </c>
      <c r="H131" s="132">
        <v>1</v>
      </c>
      <c r="I131" s="133"/>
      <c r="J131" s="134">
        <f>ROUND(I131*H131,2)</f>
        <v>0</v>
      </c>
      <c r="K131" s="130" t="s">
        <v>131</v>
      </c>
      <c r="L131" s="33"/>
      <c r="M131" s="135" t="s">
        <v>21</v>
      </c>
      <c r="N131" s="136" t="s">
        <v>43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132</v>
      </c>
      <c r="AT131" s="139" t="s">
        <v>127</v>
      </c>
      <c r="AU131" s="139" t="s">
        <v>82</v>
      </c>
      <c r="AY131" s="18" t="s">
        <v>125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80</v>
      </c>
      <c r="BK131" s="140">
        <f>ROUND(I131*H131,2)</f>
        <v>0</v>
      </c>
      <c r="BL131" s="18" t="s">
        <v>132</v>
      </c>
      <c r="BM131" s="139" t="s">
        <v>217</v>
      </c>
    </row>
    <row r="132" spans="2:65" s="1" customFormat="1" ht="11.25">
      <c r="B132" s="33"/>
      <c r="D132" s="141" t="s">
        <v>134</v>
      </c>
      <c r="F132" s="142" t="s">
        <v>218</v>
      </c>
      <c r="I132" s="143"/>
      <c r="L132" s="33"/>
      <c r="M132" s="144"/>
      <c r="T132" s="54"/>
      <c r="AT132" s="18" t="s">
        <v>134</v>
      </c>
      <c r="AU132" s="18" t="s">
        <v>82</v>
      </c>
    </row>
    <row r="133" spans="2:65" s="1" customFormat="1" ht="24.2" customHeight="1">
      <c r="B133" s="33"/>
      <c r="C133" s="128" t="s">
        <v>219</v>
      </c>
      <c r="D133" s="128" t="s">
        <v>127</v>
      </c>
      <c r="E133" s="129" t="s">
        <v>220</v>
      </c>
      <c r="F133" s="130" t="s">
        <v>221</v>
      </c>
      <c r="G133" s="131" t="s">
        <v>138</v>
      </c>
      <c r="H133" s="132">
        <v>1</v>
      </c>
      <c r="I133" s="133"/>
      <c r="J133" s="134">
        <f>ROUND(I133*H133,2)</f>
        <v>0</v>
      </c>
      <c r="K133" s="130" t="s">
        <v>131</v>
      </c>
      <c r="L133" s="33"/>
      <c r="M133" s="135" t="s">
        <v>21</v>
      </c>
      <c r="N133" s="136" t="s">
        <v>43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132</v>
      </c>
      <c r="AT133" s="139" t="s">
        <v>127</v>
      </c>
      <c r="AU133" s="139" t="s">
        <v>82</v>
      </c>
      <c r="AY133" s="18" t="s">
        <v>125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80</v>
      </c>
      <c r="BK133" s="140">
        <f>ROUND(I133*H133,2)</f>
        <v>0</v>
      </c>
      <c r="BL133" s="18" t="s">
        <v>132</v>
      </c>
      <c r="BM133" s="139" t="s">
        <v>222</v>
      </c>
    </row>
    <row r="134" spans="2:65" s="1" customFormat="1" ht="11.25">
      <c r="B134" s="33"/>
      <c r="D134" s="141" t="s">
        <v>134</v>
      </c>
      <c r="F134" s="142" t="s">
        <v>223</v>
      </c>
      <c r="I134" s="143"/>
      <c r="L134" s="33"/>
      <c r="M134" s="144"/>
      <c r="T134" s="54"/>
      <c r="AT134" s="18" t="s">
        <v>134</v>
      </c>
      <c r="AU134" s="18" t="s">
        <v>82</v>
      </c>
    </row>
    <row r="135" spans="2:65" s="1" customFormat="1" ht="37.9" customHeight="1">
      <c r="B135" s="33"/>
      <c r="C135" s="128" t="s">
        <v>224</v>
      </c>
      <c r="D135" s="128" t="s">
        <v>127</v>
      </c>
      <c r="E135" s="129" t="s">
        <v>225</v>
      </c>
      <c r="F135" s="130" t="s">
        <v>226</v>
      </c>
      <c r="G135" s="131" t="s">
        <v>138</v>
      </c>
      <c r="H135" s="132">
        <v>14</v>
      </c>
      <c r="I135" s="133"/>
      <c r="J135" s="134">
        <f>ROUND(I135*H135,2)</f>
        <v>0</v>
      </c>
      <c r="K135" s="130" t="s">
        <v>131</v>
      </c>
      <c r="L135" s="33"/>
      <c r="M135" s="135" t="s">
        <v>21</v>
      </c>
      <c r="N135" s="136" t="s">
        <v>43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132</v>
      </c>
      <c r="AT135" s="139" t="s">
        <v>127</v>
      </c>
      <c r="AU135" s="139" t="s">
        <v>82</v>
      </c>
      <c r="AY135" s="18" t="s">
        <v>125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8" t="s">
        <v>80</v>
      </c>
      <c r="BK135" s="140">
        <f>ROUND(I135*H135,2)</f>
        <v>0</v>
      </c>
      <c r="BL135" s="18" t="s">
        <v>132</v>
      </c>
      <c r="BM135" s="139" t="s">
        <v>227</v>
      </c>
    </row>
    <row r="136" spans="2:65" s="1" customFormat="1" ht="11.25">
      <c r="B136" s="33"/>
      <c r="D136" s="141" t="s">
        <v>134</v>
      </c>
      <c r="F136" s="142" t="s">
        <v>228</v>
      </c>
      <c r="I136" s="143"/>
      <c r="L136" s="33"/>
      <c r="M136" s="144"/>
      <c r="T136" s="54"/>
      <c r="AT136" s="18" t="s">
        <v>134</v>
      </c>
      <c r="AU136" s="18" t="s">
        <v>82</v>
      </c>
    </row>
    <row r="137" spans="2:65" s="12" customFormat="1" ht="11.25">
      <c r="B137" s="145"/>
      <c r="D137" s="146" t="s">
        <v>155</v>
      </c>
      <c r="E137" s="147" t="s">
        <v>21</v>
      </c>
      <c r="F137" s="148" t="s">
        <v>229</v>
      </c>
      <c r="H137" s="149">
        <v>14</v>
      </c>
      <c r="I137" s="150"/>
      <c r="L137" s="145"/>
      <c r="M137" s="151"/>
      <c r="T137" s="152"/>
      <c r="AT137" s="147" t="s">
        <v>155</v>
      </c>
      <c r="AU137" s="147" t="s">
        <v>82</v>
      </c>
      <c r="AV137" s="12" t="s">
        <v>82</v>
      </c>
      <c r="AW137" s="12" t="s">
        <v>33</v>
      </c>
      <c r="AX137" s="12" t="s">
        <v>80</v>
      </c>
      <c r="AY137" s="147" t="s">
        <v>125</v>
      </c>
    </row>
    <row r="138" spans="2:65" s="1" customFormat="1" ht="33" customHeight="1">
      <c r="B138" s="33"/>
      <c r="C138" s="128" t="s">
        <v>230</v>
      </c>
      <c r="D138" s="128" t="s">
        <v>127</v>
      </c>
      <c r="E138" s="129" t="s">
        <v>231</v>
      </c>
      <c r="F138" s="130" t="s">
        <v>232</v>
      </c>
      <c r="G138" s="131" t="s">
        <v>138</v>
      </c>
      <c r="H138" s="132">
        <v>14</v>
      </c>
      <c r="I138" s="133"/>
      <c r="J138" s="134">
        <f>ROUND(I138*H138,2)</f>
        <v>0</v>
      </c>
      <c r="K138" s="130" t="s">
        <v>131</v>
      </c>
      <c r="L138" s="33"/>
      <c r="M138" s="135" t="s">
        <v>21</v>
      </c>
      <c r="N138" s="136" t="s">
        <v>43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132</v>
      </c>
      <c r="AT138" s="139" t="s">
        <v>127</v>
      </c>
      <c r="AU138" s="139" t="s">
        <v>82</v>
      </c>
      <c r="AY138" s="18" t="s">
        <v>125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8" t="s">
        <v>80</v>
      </c>
      <c r="BK138" s="140">
        <f>ROUND(I138*H138,2)</f>
        <v>0</v>
      </c>
      <c r="BL138" s="18" t="s">
        <v>132</v>
      </c>
      <c r="BM138" s="139" t="s">
        <v>233</v>
      </c>
    </row>
    <row r="139" spans="2:65" s="1" customFormat="1" ht="11.25">
      <c r="B139" s="33"/>
      <c r="D139" s="141" t="s">
        <v>134</v>
      </c>
      <c r="F139" s="142" t="s">
        <v>234</v>
      </c>
      <c r="I139" s="143"/>
      <c r="L139" s="33"/>
      <c r="M139" s="144"/>
      <c r="T139" s="54"/>
      <c r="AT139" s="18" t="s">
        <v>134</v>
      </c>
      <c r="AU139" s="18" t="s">
        <v>82</v>
      </c>
    </row>
    <row r="140" spans="2:65" s="12" customFormat="1" ht="11.25">
      <c r="B140" s="145"/>
      <c r="D140" s="146" t="s">
        <v>155</v>
      </c>
      <c r="E140" s="147" t="s">
        <v>21</v>
      </c>
      <c r="F140" s="148" t="s">
        <v>229</v>
      </c>
      <c r="H140" s="149">
        <v>14</v>
      </c>
      <c r="I140" s="150"/>
      <c r="L140" s="145"/>
      <c r="M140" s="151"/>
      <c r="T140" s="152"/>
      <c r="AT140" s="147" t="s">
        <v>155</v>
      </c>
      <c r="AU140" s="147" t="s">
        <v>82</v>
      </c>
      <c r="AV140" s="12" t="s">
        <v>82</v>
      </c>
      <c r="AW140" s="12" t="s">
        <v>33</v>
      </c>
      <c r="AX140" s="12" t="s">
        <v>80</v>
      </c>
      <c r="AY140" s="147" t="s">
        <v>125</v>
      </c>
    </row>
    <row r="141" spans="2:65" s="1" customFormat="1" ht="33" customHeight="1">
      <c r="B141" s="33"/>
      <c r="C141" s="128" t="s">
        <v>235</v>
      </c>
      <c r="D141" s="128" t="s">
        <v>127</v>
      </c>
      <c r="E141" s="129" t="s">
        <v>236</v>
      </c>
      <c r="F141" s="130" t="s">
        <v>237</v>
      </c>
      <c r="G141" s="131" t="s">
        <v>138</v>
      </c>
      <c r="H141" s="132">
        <v>14</v>
      </c>
      <c r="I141" s="133"/>
      <c r="J141" s="134">
        <f>ROUND(I141*H141,2)</f>
        <v>0</v>
      </c>
      <c r="K141" s="130" t="s">
        <v>131</v>
      </c>
      <c r="L141" s="33"/>
      <c r="M141" s="135" t="s">
        <v>21</v>
      </c>
      <c r="N141" s="136" t="s">
        <v>43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132</v>
      </c>
      <c r="AT141" s="139" t="s">
        <v>127</v>
      </c>
      <c r="AU141" s="139" t="s">
        <v>82</v>
      </c>
      <c r="AY141" s="18" t="s">
        <v>125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8" t="s">
        <v>80</v>
      </c>
      <c r="BK141" s="140">
        <f>ROUND(I141*H141,2)</f>
        <v>0</v>
      </c>
      <c r="BL141" s="18" t="s">
        <v>132</v>
      </c>
      <c r="BM141" s="139" t="s">
        <v>238</v>
      </c>
    </row>
    <row r="142" spans="2:65" s="1" customFormat="1" ht="11.25">
      <c r="B142" s="33"/>
      <c r="D142" s="141" t="s">
        <v>134</v>
      </c>
      <c r="F142" s="142" t="s">
        <v>239</v>
      </c>
      <c r="I142" s="143"/>
      <c r="L142" s="33"/>
      <c r="M142" s="144"/>
      <c r="T142" s="54"/>
      <c r="AT142" s="18" t="s">
        <v>134</v>
      </c>
      <c r="AU142" s="18" t="s">
        <v>82</v>
      </c>
    </row>
    <row r="143" spans="2:65" s="12" customFormat="1" ht="11.25">
      <c r="B143" s="145"/>
      <c r="D143" s="146" t="s">
        <v>155</v>
      </c>
      <c r="E143" s="147" t="s">
        <v>21</v>
      </c>
      <c r="F143" s="148" t="s">
        <v>229</v>
      </c>
      <c r="H143" s="149">
        <v>14</v>
      </c>
      <c r="I143" s="150"/>
      <c r="L143" s="145"/>
      <c r="M143" s="151"/>
      <c r="T143" s="152"/>
      <c r="AT143" s="147" t="s">
        <v>155</v>
      </c>
      <c r="AU143" s="147" t="s">
        <v>82</v>
      </c>
      <c r="AV143" s="12" t="s">
        <v>82</v>
      </c>
      <c r="AW143" s="12" t="s">
        <v>33</v>
      </c>
      <c r="AX143" s="12" t="s">
        <v>80</v>
      </c>
      <c r="AY143" s="147" t="s">
        <v>125</v>
      </c>
    </row>
    <row r="144" spans="2:65" s="1" customFormat="1" ht="37.9" customHeight="1">
      <c r="B144" s="33"/>
      <c r="C144" s="128" t="s">
        <v>240</v>
      </c>
      <c r="D144" s="128" t="s">
        <v>127</v>
      </c>
      <c r="E144" s="129" t="s">
        <v>241</v>
      </c>
      <c r="F144" s="130" t="s">
        <v>242</v>
      </c>
      <c r="G144" s="131" t="s">
        <v>178</v>
      </c>
      <c r="H144" s="132">
        <v>46.74</v>
      </c>
      <c r="I144" s="133"/>
      <c r="J144" s="134">
        <f>ROUND(I144*H144,2)</f>
        <v>0</v>
      </c>
      <c r="K144" s="130" t="s">
        <v>131</v>
      </c>
      <c r="L144" s="33"/>
      <c r="M144" s="135" t="s">
        <v>21</v>
      </c>
      <c r="N144" s="136" t="s">
        <v>43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132</v>
      </c>
      <c r="AT144" s="139" t="s">
        <v>127</v>
      </c>
      <c r="AU144" s="139" t="s">
        <v>82</v>
      </c>
      <c r="AY144" s="18" t="s">
        <v>125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8" t="s">
        <v>80</v>
      </c>
      <c r="BK144" s="140">
        <f>ROUND(I144*H144,2)</f>
        <v>0</v>
      </c>
      <c r="BL144" s="18" t="s">
        <v>132</v>
      </c>
      <c r="BM144" s="139" t="s">
        <v>243</v>
      </c>
    </row>
    <row r="145" spans="2:65" s="1" customFormat="1" ht="11.25">
      <c r="B145" s="33"/>
      <c r="D145" s="141" t="s">
        <v>134</v>
      </c>
      <c r="F145" s="142" t="s">
        <v>244</v>
      </c>
      <c r="I145" s="143"/>
      <c r="L145" s="33"/>
      <c r="M145" s="144"/>
      <c r="T145" s="54"/>
      <c r="AT145" s="18" t="s">
        <v>134</v>
      </c>
      <c r="AU145" s="18" t="s">
        <v>82</v>
      </c>
    </row>
    <row r="146" spans="2:65" s="12" customFormat="1" ht="11.25">
      <c r="B146" s="145"/>
      <c r="D146" s="146" t="s">
        <v>155</v>
      </c>
      <c r="E146" s="147" t="s">
        <v>21</v>
      </c>
      <c r="F146" s="148" t="s">
        <v>245</v>
      </c>
      <c r="H146" s="149">
        <v>46.74</v>
      </c>
      <c r="I146" s="150"/>
      <c r="L146" s="145"/>
      <c r="M146" s="151"/>
      <c r="T146" s="152"/>
      <c r="AT146" s="147" t="s">
        <v>155</v>
      </c>
      <c r="AU146" s="147" t="s">
        <v>82</v>
      </c>
      <c r="AV146" s="12" t="s">
        <v>82</v>
      </c>
      <c r="AW146" s="12" t="s">
        <v>33</v>
      </c>
      <c r="AX146" s="12" t="s">
        <v>80</v>
      </c>
      <c r="AY146" s="147" t="s">
        <v>125</v>
      </c>
    </row>
    <row r="147" spans="2:65" s="1" customFormat="1" ht="37.9" customHeight="1">
      <c r="B147" s="33"/>
      <c r="C147" s="128" t="s">
        <v>7</v>
      </c>
      <c r="D147" s="128" t="s">
        <v>127</v>
      </c>
      <c r="E147" s="129" t="s">
        <v>246</v>
      </c>
      <c r="F147" s="130" t="s">
        <v>247</v>
      </c>
      <c r="G147" s="131" t="s">
        <v>178</v>
      </c>
      <c r="H147" s="132">
        <v>258.8</v>
      </c>
      <c r="I147" s="133"/>
      <c r="J147" s="134">
        <f>ROUND(I147*H147,2)</f>
        <v>0</v>
      </c>
      <c r="K147" s="130" t="s">
        <v>131</v>
      </c>
      <c r="L147" s="33"/>
      <c r="M147" s="135" t="s">
        <v>21</v>
      </c>
      <c r="N147" s="136" t="s">
        <v>43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132</v>
      </c>
      <c r="AT147" s="139" t="s">
        <v>127</v>
      </c>
      <c r="AU147" s="139" t="s">
        <v>82</v>
      </c>
      <c r="AY147" s="18" t="s">
        <v>125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8" t="s">
        <v>80</v>
      </c>
      <c r="BK147" s="140">
        <f>ROUND(I147*H147,2)</f>
        <v>0</v>
      </c>
      <c r="BL147" s="18" t="s">
        <v>132</v>
      </c>
      <c r="BM147" s="139" t="s">
        <v>248</v>
      </c>
    </row>
    <row r="148" spans="2:65" s="1" customFormat="1" ht="11.25">
      <c r="B148" s="33"/>
      <c r="D148" s="141" t="s">
        <v>134</v>
      </c>
      <c r="F148" s="142" t="s">
        <v>249</v>
      </c>
      <c r="I148" s="143"/>
      <c r="L148" s="33"/>
      <c r="M148" s="144"/>
      <c r="T148" s="54"/>
      <c r="AT148" s="18" t="s">
        <v>134</v>
      </c>
      <c r="AU148" s="18" t="s">
        <v>82</v>
      </c>
    </row>
    <row r="149" spans="2:65" s="12" customFormat="1" ht="11.25">
      <c r="B149" s="145"/>
      <c r="D149" s="146" t="s">
        <v>155</v>
      </c>
      <c r="F149" s="148" t="s">
        <v>250</v>
      </c>
      <c r="H149" s="149">
        <v>258.8</v>
      </c>
      <c r="I149" s="150"/>
      <c r="L149" s="145"/>
      <c r="M149" s="151"/>
      <c r="T149" s="152"/>
      <c r="AT149" s="147" t="s">
        <v>155</v>
      </c>
      <c r="AU149" s="147" t="s">
        <v>82</v>
      </c>
      <c r="AV149" s="12" t="s">
        <v>82</v>
      </c>
      <c r="AW149" s="12" t="s">
        <v>4</v>
      </c>
      <c r="AX149" s="12" t="s">
        <v>80</v>
      </c>
      <c r="AY149" s="147" t="s">
        <v>125</v>
      </c>
    </row>
    <row r="150" spans="2:65" s="1" customFormat="1" ht="33" customHeight="1">
      <c r="B150" s="33"/>
      <c r="C150" s="128" t="s">
        <v>251</v>
      </c>
      <c r="D150" s="128" t="s">
        <v>127</v>
      </c>
      <c r="E150" s="129" t="s">
        <v>252</v>
      </c>
      <c r="F150" s="130" t="s">
        <v>253</v>
      </c>
      <c r="G150" s="131" t="s">
        <v>178</v>
      </c>
      <c r="H150" s="132">
        <v>9.67</v>
      </c>
      <c r="I150" s="133"/>
      <c r="J150" s="134">
        <f>ROUND(I150*H150,2)</f>
        <v>0</v>
      </c>
      <c r="K150" s="130" t="s">
        <v>131</v>
      </c>
      <c r="L150" s="33"/>
      <c r="M150" s="135" t="s">
        <v>21</v>
      </c>
      <c r="N150" s="136" t="s">
        <v>43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132</v>
      </c>
      <c r="AT150" s="139" t="s">
        <v>127</v>
      </c>
      <c r="AU150" s="139" t="s">
        <v>82</v>
      </c>
      <c r="AY150" s="18" t="s">
        <v>125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80</v>
      </c>
      <c r="BK150" s="140">
        <f>ROUND(I150*H150,2)</f>
        <v>0</v>
      </c>
      <c r="BL150" s="18" t="s">
        <v>132</v>
      </c>
      <c r="BM150" s="139" t="s">
        <v>254</v>
      </c>
    </row>
    <row r="151" spans="2:65" s="1" customFormat="1" ht="11.25">
      <c r="B151" s="33"/>
      <c r="D151" s="141" t="s">
        <v>134</v>
      </c>
      <c r="F151" s="142" t="s">
        <v>255</v>
      </c>
      <c r="I151" s="143"/>
      <c r="L151" s="33"/>
      <c r="M151" s="144"/>
      <c r="T151" s="54"/>
      <c r="AT151" s="18" t="s">
        <v>134</v>
      </c>
      <c r="AU151" s="18" t="s">
        <v>82</v>
      </c>
    </row>
    <row r="152" spans="2:65" s="12" customFormat="1" ht="11.25">
      <c r="B152" s="145"/>
      <c r="D152" s="146" t="s">
        <v>155</v>
      </c>
      <c r="E152" s="147" t="s">
        <v>21</v>
      </c>
      <c r="F152" s="148" t="s">
        <v>256</v>
      </c>
      <c r="H152" s="149">
        <v>9.67</v>
      </c>
      <c r="I152" s="150"/>
      <c r="L152" s="145"/>
      <c r="M152" s="151"/>
      <c r="T152" s="152"/>
      <c r="AT152" s="147" t="s">
        <v>155</v>
      </c>
      <c r="AU152" s="147" t="s">
        <v>82</v>
      </c>
      <c r="AV152" s="12" t="s">
        <v>82</v>
      </c>
      <c r="AW152" s="12" t="s">
        <v>33</v>
      </c>
      <c r="AX152" s="12" t="s">
        <v>80</v>
      </c>
      <c r="AY152" s="147" t="s">
        <v>125</v>
      </c>
    </row>
    <row r="153" spans="2:65" s="1" customFormat="1" ht="16.5" customHeight="1">
      <c r="B153" s="33"/>
      <c r="C153" s="153" t="s">
        <v>257</v>
      </c>
      <c r="D153" s="153" t="s">
        <v>190</v>
      </c>
      <c r="E153" s="154" t="s">
        <v>258</v>
      </c>
      <c r="F153" s="155" t="s">
        <v>259</v>
      </c>
      <c r="G153" s="156" t="s">
        <v>193</v>
      </c>
      <c r="H153" s="157">
        <v>17.405999999999999</v>
      </c>
      <c r="I153" s="158"/>
      <c r="J153" s="159">
        <f>ROUND(I153*H153,2)</f>
        <v>0</v>
      </c>
      <c r="K153" s="155" t="s">
        <v>21</v>
      </c>
      <c r="L153" s="160"/>
      <c r="M153" s="161" t="s">
        <v>21</v>
      </c>
      <c r="N153" s="162" t="s">
        <v>43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169</v>
      </c>
      <c r="AT153" s="139" t="s">
        <v>190</v>
      </c>
      <c r="AU153" s="139" t="s">
        <v>82</v>
      </c>
      <c r="AY153" s="18" t="s">
        <v>125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8" t="s">
        <v>80</v>
      </c>
      <c r="BK153" s="140">
        <f>ROUND(I153*H153,2)</f>
        <v>0</v>
      </c>
      <c r="BL153" s="18" t="s">
        <v>132</v>
      </c>
      <c r="BM153" s="139" t="s">
        <v>260</v>
      </c>
    </row>
    <row r="154" spans="2:65" s="12" customFormat="1" ht="11.25">
      <c r="B154" s="145"/>
      <c r="D154" s="146" t="s">
        <v>155</v>
      </c>
      <c r="F154" s="148" t="s">
        <v>261</v>
      </c>
      <c r="H154" s="149">
        <v>17.405999999999999</v>
      </c>
      <c r="I154" s="150"/>
      <c r="L154" s="145"/>
      <c r="M154" s="151"/>
      <c r="T154" s="152"/>
      <c r="AT154" s="147" t="s">
        <v>155</v>
      </c>
      <c r="AU154" s="147" t="s">
        <v>82</v>
      </c>
      <c r="AV154" s="12" t="s">
        <v>82</v>
      </c>
      <c r="AW154" s="12" t="s">
        <v>4</v>
      </c>
      <c r="AX154" s="12" t="s">
        <v>80</v>
      </c>
      <c r="AY154" s="147" t="s">
        <v>125</v>
      </c>
    </row>
    <row r="155" spans="2:65" s="1" customFormat="1" ht="24.2" customHeight="1">
      <c r="B155" s="33"/>
      <c r="C155" s="128" t="s">
        <v>262</v>
      </c>
      <c r="D155" s="128" t="s">
        <v>127</v>
      </c>
      <c r="E155" s="129" t="s">
        <v>263</v>
      </c>
      <c r="F155" s="130" t="s">
        <v>264</v>
      </c>
      <c r="G155" s="131" t="s">
        <v>193</v>
      </c>
      <c r="H155" s="132">
        <v>84.132000000000005</v>
      </c>
      <c r="I155" s="133"/>
      <c r="J155" s="134">
        <f>ROUND(I155*H155,2)</f>
        <v>0</v>
      </c>
      <c r="K155" s="130" t="s">
        <v>131</v>
      </c>
      <c r="L155" s="33"/>
      <c r="M155" s="135" t="s">
        <v>21</v>
      </c>
      <c r="N155" s="136" t="s">
        <v>43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132</v>
      </c>
      <c r="AT155" s="139" t="s">
        <v>127</v>
      </c>
      <c r="AU155" s="139" t="s">
        <v>82</v>
      </c>
      <c r="AY155" s="18" t="s">
        <v>125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80</v>
      </c>
      <c r="BK155" s="140">
        <f>ROUND(I155*H155,2)</f>
        <v>0</v>
      </c>
      <c r="BL155" s="18" t="s">
        <v>132</v>
      </c>
      <c r="BM155" s="139" t="s">
        <v>265</v>
      </c>
    </row>
    <row r="156" spans="2:65" s="1" customFormat="1" ht="11.25">
      <c r="B156" s="33"/>
      <c r="D156" s="141" t="s">
        <v>134</v>
      </c>
      <c r="F156" s="142" t="s">
        <v>266</v>
      </c>
      <c r="I156" s="143"/>
      <c r="L156" s="33"/>
      <c r="M156" s="144"/>
      <c r="T156" s="54"/>
      <c r="AT156" s="18" t="s">
        <v>134</v>
      </c>
      <c r="AU156" s="18" t="s">
        <v>82</v>
      </c>
    </row>
    <row r="157" spans="2:65" s="12" customFormat="1" ht="11.25">
      <c r="B157" s="145"/>
      <c r="D157" s="146" t="s">
        <v>155</v>
      </c>
      <c r="E157" s="147" t="s">
        <v>21</v>
      </c>
      <c r="F157" s="148" t="s">
        <v>267</v>
      </c>
      <c r="H157" s="149">
        <v>46.74</v>
      </c>
      <c r="I157" s="150"/>
      <c r="L157" s="145"/>
      <c r="M157" s="151"/>
      <c r="T157" s="152"/>
      <c r="AT157" s="147" t="s">
        <v>155</v>
      </c>
      <c r="AU157" s="147" t="s">
        <v>82</v>
      </c>
      <c r="AV157" s="12" t="s">
        <v>82</v>
      </c>
      <c r="AW157" s="12" t="s">
        <v>33</v>
      </c>
      <c r="AX157" s="12" t="s">
        <v>80</v>
      </c>
      <c r="AY157" s="147" t="s">
        <v>125</v>
      </c>
    </row>
    <row r="158" spans="2:65" s="12" customFormat="1" ht="11.25">
      <c r="B158" s="145"/>
      <c r="D158" s="146" t="s">
        <v>155</v>
      </c>
      <c r="F158" s="148" t="s">
        <v>268</v>
      </c>
      <c r="H158" s="149">
        <v>84.132000000000005</v>
      </c>
      <c r="I158" s="150"/>
      <c r="L158" s="145"/>
      <c r="M158" s="151"/>
      <c r="T158" s="152"/>
      <c r="AT158" s="147" t="s">
        <v>155</v>
      </c>
      <c r="AU158" s="147" t="s">
        <v>82</v>
      </c>
      <c r="AV158" s="12" t="s">
        <v>82</v>
      </c>
      <c r="AW158" s="12" t="s">
        <v>4</v>
      </c>
      <c r="AX158" s="12" t="s">
        <v>80</v>
      </c>
      <c r="AY158" s="147" t="s">
        <v>125</v>
      </c>
    </row>
    <row r="159" spans="2:65" s="1" customFormat="1" ht="24.2" customHeight="1">
      <c r="B159" s="33"/>
      <c r="C159" s="128" t="s">
        <v>269</v>
      </c>
      <c r="D159" s="128" t="s">
        <v>127</v>
      </c>
      <c r="E159" s="129" t="s">
        <v>270</v>
      </c>
      <c r="F159" s="130" t="s">
        <v>271</v>
      </c>
      <c r="G159" s="131" t="s">
        <v>178</v>
      </c>
      <c r="H159" s="132">
        <v>51.76</v>
      </c>
      <c r="I159" s="133"/>
      <c r="J159" s="134">
        <f>ROUND(I159*H159,2)</f>
        <v>0</v>
      </c>
      <c r="K159" s="130" t="s">
        <v>131</v>
      </c>
      <c r="L159" s="33"/>
      <c r="M159" s="135" t="s">
        <v>21</v>
      </c>
      <c r="N159" s="136" t="s">
        <v>43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132</v>
      </c>
      <c r="AT159" s="139" t="s">
        <v>127</v>
      </c>
      <c r="AU159" s="139" t="s">
        <v>82</v>
      </c>
      <c r="AY159" s="18" t="s">
        <v>125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8" t="s">
        <v>80</v>
      </c>
      <c r="BK159" s="140">
        <f>ROUND(I159*H159,2)</f>
        <v>0</v>
      </c>
      <c r="BL159" s="18" t="s">
        <v>132</v>
      </c>
      <c r="BM159" s="139" t="s">
        <v>272</v>
      </c>
    </row>
    <row r="160" spans="2:65" s="1" customFormat="1" ht="11.25">
      <c r="B160" s="33"/>
      <c r="D160" s="141" t="s">
        <v>134</v>
      </c>
      <c r="F160" s="142" t="s">
        <v>273</v>
      </c>
      <c r="I160" s="143"/>
      <c r="L160" s="33"/>
      <c r="M160" s="144"/>
      <c r="T160" s="54"/>
      <c r="AT160" s="18" t="s">
        <v>134</v>
      </c>
      <c r="AU160" s="18" t="s">
        <v>82</v>
      </c>
    </row>
    <row r="161" spans="2:65" s="12" customFormat="1" ht="11.25">
      <c r="B161" s="145"/>
      <c r="D161" s="146" t="s">
        <v>155</v>
      </c>
      <c r="E161" s="147" t="s">
        <v>21</v>
      </c>
      <c r="F161" s="148" t="s">
        <v>274</v>
      </c>
      <c r="H161" s="149">
        <v>51.76</v>
      </c>
      <c r="I161" s="150"/>
      <c r="L161" s="145"/>
      <c r="M161" s="151"/>
      <c r="T161" s="152"/>
      <c r="AT161" s="147" t="s">
        <v>155</v>
      </c>
      <c r="AU161" s="147" t="s">
        <v>82</v>
      </c>
      <c r="AV161" s="12" t="s">
        <v>82</v>
      </c>
      <c r="AW161" s="12" t="s">
        <v>33</v>
      </c>
      <c r="AX161" s="12" t="s">
        <v>80</v>
      </c>
      <c r="AY161" s="147" t="s">
        <v>125</v>
      </c>
    </row>
    <row r="162" spans="2:65" s="1" customFormat="1" ht="24.2" customHeight="1">
      <c r="B162" s="33"/>
      <c r="C162" s="128" t="s">
        <v>275</v>
      </c>
      <c r="D162" s="128" t="s">
        <v>127</v>
      </c>
      <c r="E162" s="129" t="s">
        <v>276</v>
      </c>
      <c r="F162" s="130" t="s">
        <v>277</v>
      </c>
      <c r="G162" s="131" t="s">
        <v>130</v>
      </c>
      <c r="H162" s="132">
        <v>30.6</v>
      </c>
      <c r="I162" s="133"/>
      <c r="J162" s="134">
        <f>ROUND(I162*H162,2)</f>
        <v>0</v>
      </c>
      <c r="K162" s="130" t="s">
        <v>131</v>
      </c>
      <c r="L162" s="33"/>
      <c r="M162" s="135" t="s">
        <v>21</v>
      </c>
      <c r="N162" s="136" t="s">
        <v>43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132</v>
      </c>
      <c r="AT162" s="139" t="s">
        <v>127</v>
      </c>
      <c r="AU162" s="139" t="s">
        <v>82</v>
      </c>
      <c r="AY162" s="18" t="s">
        <v>125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8" t="s">
        <v>80</v>
      </c>
      <c r="BK162" s="140">
        <f>ROUND(I162*H162,2)</f>
        <v>0</v>
      </c>
      <c r="BL162" s="18" t="s">
        <v>132</v>
      </c>
      <c r="BM162" s="139" t="s">
        <v>278</v>
      </c>
    </row>
    <row r="163" spans="2:65" s="1" customFormat="1" ht="11.25">
      <c r="B163" s="33"/>
      <c r="D163" s="141" t="s">
        <v>134</v>
      </c>
      <c r="F163" s="142" t="s">
        <v>279</v>
      </c>
      <c r="I163" s="143"/>
      <c r="L163" s="33"/>
      <c r="M163" s="144"/>
      <c r="T163" s="54"/>
      <c r="AT163" s="18" t="s">
        <v>134</v>
      </c>
      <c r="AU163" s="18" t="s">
        <v>82</v>
      </c>
    </row>
    <row r="164" spans="2:65" s="12" customFormat="1" ht="11.25">
      <c r="B164" s="145"/>
      <c r="D164" s="146" t="s">
        <v>155</v>
      </c>
      <c r="E164" s="147" t="s">
        <v>21</v>
      </c>
      <c r="F164" s="148" t="s">
        <v>174</v>
      </c>
      <c r="H164" s="149">
        <v>30.6</v>
      </c>
      <c r="I164" s="150"/>
      <c r="L164" s="145"/>
      <c r="M164" s="151"/>
      <c r="T164" s="152"/>
      <c r="AT164" s="147" t="s">
        <v>155</v>
      </c>
      <c r="AU164" s="147" t="s">
        <v>82</v>
      </c>
      <c r="AV164" s="12" t="s">
        <v>82</v>
      </c>
      <c r="AW164" s="12" t="s">
        <v>33</v>
      </c>
      <c r="AX164" s="12" t="s">
        <v>72</v>
      </c>
      <c r="AY164" s="147" t="s">
        <v>125</v>
      </c>
    </row>
    <row r="165" spans="2:65" s="14" customFormat="1" ht="11.25">
      <c r="B165" s="170"/>
      <c r="D165" s="146" t="s">
        <v>155</v>
      </c>
      <c r="E165" s="171" t="s">
        <v>21</v>
      </c>
      <c r="F165" s="172" t="s">
        <v>280</v>
      </c>
      <c r="H165" s="173">
        <v>30.6</v>
      </c>
      <c r="I165" s="174"/>
      <c r="L165" s="170"/>
      <c r="M165" s="175"/>
      <c r="T165" s="176"/>
      <c r="AT165" s="171" t="s">
        <v>155</v>
      </c>
      <c r="AU165" s="171" t="s">
        <v>82</v>
      </c>
      <c r="AV165" s="14" t="s">
        <v>132</v>
      </c>
      <c r="AW165" s="14" t="s">
        <v>33</v>
      </c>
      <c r="AX165" s="14" t="s">
        <v>80</v>
      </c>
      <c r="AY165" s="171" t="s">
        <v>125</v>
      </c>
    </row>
    <row r="166" spans="2:65" s="1" customFormat="1" ht="24.2" customHeight="1">
      <c r="B166" s="33"/>
      <c r="C166" s="128" t="s">
        <v>281</v>
      </c>
      <c r="D166" s="128" t="s">
        <v>127</v>
      </c>
      <c r="E166" s="129" t="s">
        <v>282</v>
      </c>
      <c r="F166" s="130" t="s">
        <v>283</v>
      </c>
      <c r="G166" s="131" t="s">
        <v>130</v>
      </c>
      <c r="H166" s="132">
        <v>30.6</v>
      </c>
      <c r="I166" s="133"/>
      <c r="J166" s="134">
        <f>ROUND(I166*H166,2)</f>
        <v>0</v>
      </c>
      <c r="K166" s="130" t="s">
        <v>131</v>
      </c>
      <c r="L166" s="33"/>
      <c r="M166" s="135" t="s">
        <v>21</v>
      </c>
      <c r="N166" s="136" t="s">
        <v>43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132</v>
      </c>
      <c r="AT166" s="139" t="s">
        <v>127</v>
      </c>
      <c r="AU166" s="139" t="s">
        <v>82</v>
      </c>
      <c r="AY166" s="18" t="s">
        <v>125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8" t="s">
        <v>80</v>
      </c>
      <c r="BK166" s="140">
        <f>ROUND(I166*H166,2)</f>
        <v>0</v>
      </c>
      <c r="BL166" s="18" t="s">
        <v>132</v>
      </c>
      <c r="BM166" s="139" t="s">
        <v>284</v>
      </c>
    </row>
    <row r="167" spans="2:65" s="1" customFormat="1" ht="11.25">
      <c r="B167" s="33"/>
      <c r="D167" s="141" t="s">
        <v>134</v>
      </c>
      <c r="F167" s="142" t="s">
        <v>285</v>
      </c>
      <c r="I167" s="143"/>
      <c r="L167" s="33"/>
      <c r="M167" s="144"/>
      <c r="T167" s="54"/>
      <c r="AT167" s="18" t="s">
        <v>134</v>
      </c>
      <c r="AU167" s="18" t="s">
        <v>82</v>
      </c>
    </row>
    <row r="168" spans="2:65" s="1" customFormat="1" ht="16.5" customHeight="1">
      <c r="B168" s="33"/>
      <c r="C168" s="153" t="s">
        <v>286</v>
      </c>
      <c r="D168" s="153" t="s">
        <v>190</v>
      </c>
      <c r="E168" s="154" t="s">
        <v>287</v>
      </c>
      <c r="F168" s="155" t="s">
        <v>288</v>
      </c>
      <c r="G168" s="156" t="s">
        <v>289</v>
      </c>
      <c r="H168" s="157">
        <v>0.61199999999999999</v>
      </c>
      <c r="I168" s="158"/>
      <c r="J168" s="159">
        <f>ROUND(I168*H168,2)</f>
        <v>0</v>
      </c>
      <c r="K168" s="155" t="s">
        <v>131</v>
      </c>
      <c r="L168" s="160"/>
      <c r="M168" s="161" t="s">
        <v>21</v>
      </c>
      <c r="N168" s="162" t="s">
        <v>43</v>
      </c>
      <c r="P168" s="137">
        <f>O168*H168</f>
        <v>0</v>
      </c>
      <c r="Q168" s="137">
        <v>1E-3</v>
      </c>
      <c r="R168" s="137">
        <f>Q168*H168</f>
        <v>6.1200000000000002E-4</v>
      </c>
      <c r="S168" s="137">
        <v>0</v>
      </c>
      <c r="T168" s="138">
        <f>S168*H168</f>
        <v>0</v>
      </c>
      <c r="AR168" s="139" t="s">
        <v>169</v>
      </c>
      <c r="AT168" s="139" t="s">
        <v>190</v>
      </c>
      <c r="AU168" s="139" t="s">
        <v>82</v>
      </c>
      <c r="AY168" s="18" t="s">
        <v>125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8" t="s">
        <v>80</v>
      </c>
      <c r="BK168" s="140">
        <f>ROUND(I168*H168,2)</f>
        <v>0</v>
      </c>
      <c r="BL168" s="18" t="s">
        <v>132</v>
      </c>
      <c r="BM168" s="139" t="s">
        <v>290</v>
      </c>
    </row>
    <row r="169" spans="2:65" s="12" customFormat="1" ht="11.25">
      <c r="B169" s="145"/>
      <c r="D169" s="146" t="s">
        <v>155</v>
      </c>
      <c r="F169" s="148" t="s">
        <v>291</v>
      </c>
      <c r="H169" s="149">
        <v>0.61199999999999999</v>
      </c>
      <c r="I169" s="150"/>
      <c r="L169" s="145"/>
      <c r="M169" s="151"/>
      <c r="T169" s="152"/>
      <c r="AT169" s="147" t="s">
        <v>155</v>
      </c>
      <c r="AU169" s="147" t="s">
        <v>82</v>
      </c>
      <c r="AV169" s="12" t="s">
        <v>82</v>
      </c>
      <c r="AW169" s="12" t="s">
        <v>4</v>
      </c>
      <c r="AX169" s="12" t="s">
        <v>80</v>
      </c>
      <c r="AY169" s="147" t="s">
        <v>125</v>
      </c>
    </row>
    <row r="170" spans="2:65" s="1" customFormat="1" ht="24.2" customHeight="1">
      <c r="B170" s="33"/>
      <c r="C170" s="128" t="s">
        <v>292</v>
      </c>
      <c r="D170" s="128" t="s">
        <v>127</v>
      </c>
      <c r="E170" s="129" t="s">
        <v>293</v>
      </c>
      <c r="F170" s="130" t="s">
        <v>294</v>
      </c>
      <c r="G170" s="131" t="s">
        <v>138</v>
      </c>
      <c r="H170" s="132">
        <v>1</v>
      </c>
      <c r="I170" s="133"/>
      <c r="J170" s="134">
        <f>ROUND(I170*H170,2)</f>
        <v>0</v>
      </c>
      <c r="K170" s="130" t="s">
        <v>131</v>
      </c>
      <c r="L170" s="33"/>
      <c r="M170" s="135" t="s">
        <v>21</v>
      </c>
      <c r="N170" s="136" t="s">
        <v>43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132</v>
      </c>
      <c r="AT170" s="139" t="s">
        <v>127</v>
      </c>
      <c r="AU170" s="139" t="s">
        <v>82</v>
      </c>
      <c r="AY170" s="18" t="s">
        <v>125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8" t="s">
        <v>80</v>
      </c>
      <c r="BK170" s="140">
        <f>ROUND(I170*H170,2)</f>
        <v>0</v>
      </c>
      <c r="BL170" s="18" t="s">
        <v>132</v>
      </c>
      <c r="BM170" s="139" t="s">
        <v>295</v>
      </c>
    </row>
    <row r="171" spans="2:65" s="1" customFormat="1" ht="11.25">
      <c r="B171" s="33"/>
      <c r="D171" s="141" t="s">
        <v>134</v>
      </c>
      <c r="F171" s="142" t="s">
        <v>296</v>
      </c>
      <c r="I171" s="143"/>
      <c r="L171" s="33"/>
      <c r="M171" s="144"/>
      <c r="T171" s="54"/>
      <c r="AT171" s="18" t="s">
        <v>134</v>
      </c>
      <c r="AU171" s="18" t="s">
        <v>82</v>
      </c>
    </row>
    <row r="172" spans="2:65" s="12" customFormat="1" ht="11.25">
      <c r="B172" s="145"/>
      <c r="D172" s="146" t="s">
        <v>155</v>
      </c>
      <c r="E172" s="147" t="s">
        <v>21</v>
      </c>
      <c r="F172" s="148" t="s">
        <v>297</v>
      </c>
      <c r="H172" s="149">
        <v>1</v>
      </c>
      <c r="I172" s="150"/>
      <c r="L172" s="145"/>
      <c r="M172" s="151"/>
      <c r="T172" s="152"/>
      <c r="AT172" s="147" t="s">
        <v>155</v>
      </c>
      <c r="AU172" s="147" t="s">
        <v>82</v>
      </c>
      <c r="AV172" s="12" t="s">
        <v>82</v>
      </c>
      <c r="AW172" s="12" t="s">
        <v>33</v>
      </c>
      <c r="AX172" s="12" t="s">
        <v>80</v>
      </c>
      <c r="AY172" s="147" t="s">
        <v>125</v>
      </c>
    </row>
    <row r="173" spans="2:65" s="1" customFormat="1" ht="24.2" customHeight="1">
      <c r="B173" s="33"/>
      <c r="C173" s="128" t="s">
        <v>298</v>
      </c>
      <c r="D173" s="128" t="s">
        <v>127</v>
      </c>
      <c r="E173" s="129" t="s">
        <v>299</v>
      </c>
      <c r="F173" s="130" t="s">
        <v>300</v>
      </c>
      <c r="G173" s="131" t="s">
        <v>138</v>
      </c>
      <c r="H173" s="132">
        <v>6</v>
      </c>
      <c r="I173" s="133"/>
      <c r="J173" s="134">
        <f>ROUND(I173*H173,2)</f>
        <v>0</v>
      </c>
      <c r="K173" s="130" t="s">
        <v>131</v>
      </c>
      <c r="L173" s="33"/>
      <c r="M173" s="135" t="s">
        <v>21</v>
      </c>
      <c r="N173" s="136" t="s">
        <v>43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132</v>
      </c>
      <c r="AT173" s="139" t="s">
        <v>127</v>
      </c>
      <c r="AU173" s="139" t="s">
        <v>82</v>
      </c>
      <c r="AY173" s="18" t="s">
        <v>125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8" t="s">
        <v>80</v>
      </c>
      <c r="BK173" s="140">
        <f>ROUND(I173*H173,2)</f>
        <v>0</v>
      </c>
      <c r="BL173" s="18" t="s">
        <v>132</v>
      </c>
      <c r="BM173" s="139" t="s">
        <v>301</v>
      </c>
    </row>
    <row r="174" spans="2:65" s="1" customFormat="1" ht="11.25">
      <c r="B174" s="33"/>
      <c r="D174" s="141" t="s">
        <v>134</v>
      </c>
      <c r="F174" s="142" t="s">
        <v>302</v>
      </c>
      <c r="I174" s="143"/>
      <c r="L174" s="33"/>
      <c r="M174" s="144"/>
      <c r="T174" s="54"/>
      <c r="AT174" s="18" t="s">
        <v>134</v>
      </c>
      <c r="AU174" s="18" t="s">
        <v>82</v>
      </c>
    </row>
    <row r="175" spans="2:65" s="12" customFormat="1" ht="11.25">
      <c r="B175" s="145"/>
      <c r="D175" s="146" t="s">
        <v>155</v>
      </c>
      <c r="E175" s="147" t="s">
        <v>21</v>
      </c>
      <c r="F175" s="148" t="s">
        <v>303</v>
      </c>
      <c r="H175" s="149">
        <v>2</v>
      </c>
      <c r="I175" s="150"/>
      <c r="L175" s="145"/>
      <c r="M175" s="151"/>
      <c r="T175" s="152"/>
      <c r="AT175" s="147" t="s">
        <v>155</v>
      </c>
      <c r="AU175" s="147" t="s">
        <v>82</v>
      </c>
      <c r="AV175" s="12" t="s">
        <v>82</v>
      </c>
      <c r="AW175" s="12" t="s">
        <v>33</v>
      </c>
      <c r="AX175" s="12" t="s">
        <v>72</v>
      </c>
      <c r="AY175" s="147" t="s">
        <v>125</v>
      </c>
    </row>
    <row r="176" spans="2:65" s="12" customFormat="1" ht="11.25">
      <c r="B176" s="145"/>
      <c r="D176" s="146" t="s">
        <v>155</v>
      </c>
      <c r="E176" s="147" t="s">
        <v>21</v>
      </c>
      <c r="F176" s="148" t="s">
        <v>304</v>
      </c>
      <c r="H176" s="149">
        <v>4</v>
      </c>
      <c r="I176" s="150"/>
      <c r="L176" s="145"/>
      <c r="M176" s="151"/>
      <c r="T176" s="152"/>
      <c r="AT176" s="147" t="s">
        <v>155</v>
      </c>
      <c r="AU176" s="147" t="s">
        <v>82</v>
      </c>
      <c r="AV176" s="12" t="s">
        <v>82</v>
      </c>
      <c r="AW176" s="12" t="s">
        <v>33</v>
      </c>
      <c r="AX176" s="12" t="s">
        <v>72</v>
      </c>
      <c r="AY176" s="147" t="s">
        <v>125</v>
      </c>
    </row>
    <row r="177" spans="2:65" s="14" customFormat="1" ht="11.25">
      <c r="B177" s="170"/>
      <c r="D177" s="146" t="s">
        <v>155</v>
      </c>
      <c r="E177" s="171" t="s">
        <v>21</v>
      </c>
      <c r="F177" s="172" t="s">
        <v>280</v>
      </c>
      <c r="H177" s="173">
        <v>6</v>
      </c>
      <c r="I177" s="174"/>
      <c r="L177" s="170"/>
      <c r="M177" s="175"/>
      <c r="T177" s="176"/>
      <c r="AT177" s="171" t="s">
        <v>155</v>
      </c>
      <c r="AU177" s="171" t="s">
        <v>82</v>
      </c>
      <c r="AV177" s="14" t="s">
        <v>132</v>
      </c>
      <c r="AW177" s="14" t="s">
        <v>33</v>
      </c>
      <c r="AX177" s="14" t="s">
        <v>80</v>
      </c>
      <c r="AY177" s="171" t="s">
        <v>125</v>
      </c>
    </row>
    <row r="178" spans="2:65" s="1" customFormat="1" ht="16.5" customHeight="1">
      <c r="B178" s="33"/>
      <c r="C178" s="153" t="s">
        <v>305</v>
      </c>
      <c r="D178" s="153" t="s">
        <v>190</v>
      </c>
      <c r="E178" s="154" t="s">
        <v>306</v>
      </c>
      <c r="F178" s="155" t="s">
        <v>307</v>
      </c>
      <c r="G178" s="156" t="s">
        <v>193</v>
      </c>
      <c r="H178" s="157">
        <v>0.30199999999999999</v>
      </c>
      <c r="I178" s="158"/>
      <c r="J178" s="159">
        <f>ROUND(I178*H178,2)</f>
        <v>0</v>
      </c>
      <c r="K178" s="155" t="s">
        <v>131</v>
      </c>
      <c r="L178" s="160"/>
      <c r="M178" s="161" t="s">
        <v>21</v>
      </c>
      <c r="N178" s="162" t="s">
        <v>43</v>
      </c>
      <c r="P178" s="137">
        <f>O178*H178</f>
        <v>0</v>
      </c>
      <c r="Q178" s="137">
        <v>1</v>
      </c>
      <c r="R178" s="137">
        <f>Q178*H178</f>
        <v>0.30199999999999999</v>
      </c>
      <c r="S178" s="137">
        <v>0</v>
      </c>
      <c r="T178" s="138">
        <f>S178*H178</f>
        <v>0</v>
      </c>
      <c r="AR178" s="139" t="s">
        <v>169</v>
      </c>
      <c r="AT178" s="139" t="s">
        <v>190</v>
      </c>
      <c r="AU178" s="139" t="s">
        <v>82</v>
      </c>
      <c r="AY178" s="18" t="s">
        <v>125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8" t="s">
        <v>80</v>
      </c>
      <c r="BK178" s="140">
        <f>ROUND(I178*H178,2)</f>
        <v>0</v>
      </c>
      <c r="BL178" s="18" t="s">
        <v>132</v>
      </c>
      <c r="BM178" s="139" t="s">
        <v>308</v>
      </c>
    </row>
    <row r="179" spans="2:65" s="12" customFormat="1" ht="11.25">
      <c r="B179" s="145"/>
      <c r="D179" s="146" t="s">
        <v>155</v>
      </c>
      <c r="E179" s="147" t="s">
        <v>21</v>
      </c>
      <c r="F179" s="148" t="s">
        <v>309</v>
      </c>
      <c r="H179" s="149">
        <v>0.125</v>
      </c>
      <c r="I179" s="150"/>
      <c r="L179" s="145"/>
      <c r="M179" s="151"/>
      <c r="T179" s="152"/>
      <c r="AT179" s="147" t="s">
        <v>155</v>
      </c>
      <c r="AU179" s="147" t="s">
        <v>82</v>
      </c>
      <c r="AV179" s="12" t="s">
        <v>82</v>
      </c>
      <c r="AW179" s="12" t="s">
        <v>33</v>
      </c>
      <c r="AX179" s="12" t="s">
        <v>72</v>
      </c>
      <c r="AY179" s="147" t="s">
        <v>125</v>
      </c>
    </row>
    <row r="180" spans="2:65" s="12" customFormat="1" ht="11.25">
      <c r="B180" s="145"/>
      <c r="D180" s="146" t="s">
        <v>155</v>
      </c>
      <c r="E180" s="147" t="s">
        <v>21</v>
      </c>
      <c r="F180" s="148" t="s">
        <v>310</v>
      </c>
      <c r="H180" s="149">
        <v>0.06</v>
      </c>
      <c r="I180" s="150"/>
      <c r="L180" s="145"/>
      <c r="M180" s="151"/>
      <c r="T180" s="152"/>
      <c r="AT180" s="147" t="s">
        <v>155</v>
      </c>
      <c r="AU180" s="147" t="s">
        <v>82</v>
      </c>
      <c r="AV180" s="12" t="s">
        <v>82</v>
      </c>
      <c r="AW180" s="12" t="s">
        <v>33</v>
      </c>
      <c r="AX180" s="12" t="s">
        <v>72</v>
      </c>
      <c r="AY180" s="147" t="s">
        <v>125</v>
      </c>
    </row>
    <row r="181" spans="2:65" s="14" customFormat="1" ht="11.25">
      <c r="B181" s="170"/>
      <c r="D181" s="146" t="s">
        <v>155</v>
      </c>
      <c r="E181" s="171" t="s">
        <v>21</v>
      </c>
      <c r="F181" s="172" t="s">
        <v>280</v>
      </c>
      <c r="H181" s="173">
        <v>0.185</v>
      </c>
      <c r="I181" s="174"/>
      <c r="L181" s="170"/>
      <c r="M181" s="175"/>
      <c r="T181" s="176"/>
      <c r="AT181" s="171" t="s">
        <v>155</v>
      </c>
      <c r="AU181" s="171" t="s">
        <v>82</v>
      </c>
      <c r="AV181" s="14" t="s">
        <v>132</v>
      </c>
      <c r="AW181" s="14" t="s">
        <v>33</v>
      </c>
      <c r="AX181" s="14" t="s">
        <v>80</v>
      </c>
      <c r="AY181" s="171" t="s">
        <v>125</v>
      </c>
    </row>
    <row r="182" spans="2:65" s="12" customFormat="1" ht="11.25">
      <c r="B182" s="145"/>
      <c r="D182" s="146" t="s">
        <v>155</v>
      </c>
      <c r="F182" s="148" t="s">
        <v>311</v>
      </c>
      <c r="H182" s="149">
        <v>0.30199999999999999</v>
      </c>
      <c r="I182" s="150"/>
      <c r="L182" s="145"/>
      <c r="M182" s="151"/>
      <c r="T182" s="152"/>
      <c r="AT182" s="147" t="s">
        <v>155</v>
      </c>
      <c r="AU182" s="147" t="s">
        <v>82</v>
      </c>
      <c r="AV182" s="12" t="s">
        <v>82</v>
      </c>
      <c r="AW182" s="12" t="s">
        <v>4</v>
      </c>
      <c r="AX182" s="12" t="s">
        <v>80</v>
      </c>
      <c r="AY182" s="147" t="s">
        <v>125</v>
      </c>
    </row>
    <row r="183" spans="2:65" s="1" customFormat="1" ht="24.2" customHeight="1">
      <c r="B183" s="33"/>
      <c r="C183" s="128" t="s">
        <v>312</v>
      </c>
      <c r="D183" s="128" t="s">
        <v>127</v>
      </c>
      <c r="E183" s="129" t="s">
        <v>313</v>
      </c>
      <c r="F183" s="130" t="s">
        <v>314</v>
      </c>
      <c r="G183" s="131" t="s">
        <v>138</v>
      </c>
      <c r="H183" s="132">
        <v>1</v>
      </c>
      <c r="I183" s="133"/>
      <c r="J183" s="134">
        <f>ROUND(I183*H183,2)</f>
        <v>0</v>
      </c>
      <c r="K183" s="130" t="s">
        <v>131</v>
      </c>
      <c r="L183" s="33"/>
      <c r="M183" s="135" t="s">
        <v>21</v>
      </c>
      <c r="N183" s="136" t="s">
        <v>43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132</v>
      </c>
      <c r="AT183" s="139" t="s">
        <v>127</v>
      </c>
      <c r="AU183" s="139" t="s">
        <v>82</v>
      </c>
      <c r="AY183" s="18" t="s">
        <v>125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8" t="s">
        <v>80</v>
      </c>
      <c r="BK183" s="140">
        <f>ROUND(I183*H183,2)</f>
        <v>0</v>
      </c>
      <c r="BL183" s="18" t="s">
        <v>132</v>
      </c>
      <c r="BM183" s="139" t="s">
        <v>315</v>
      </c>
    </row>
    <row r="184" spans="2:65" s="1" customFormat="1" ht="11.25">
      <c r="B184" s="33"/>
      <c r="D184" s="141" t="s">
        <v>134</v>
      </c>
      <c r="F184" s="142" t="s">
        <v>316</v>
      </c>
      <c r="I184" s="143"/>
      <c r="L184" s="33"/>
      <c r="M184" s="144"/>
      <c r="T184" s="54"/>
      <c r="AT184" s="18" t="s">
        <v>134</v>
      </c>
      <c r="AU184" s="18" t="s">
        <v>82</v>
      </c>
    </row>
    <row r="185" spans="2:65" s="12" customFormat="1" ht="11.25">
      <c r="B185" s="145"/>
      <c r="D185" s="146" t="s">
        <v>155</v>
      </c>
      <c r="E185" s="147" t="s">
        <v>21</v>
      </c>
      <c r="F185" s="148" t="s">
        <v>317</v>
      </c>
      <c r="H185" s="149">
        <v>1</v>
      </c>
      <c r="I185" s="150"/>
      <c r="L185" s="145"/>
      <c r="M185" s="151"/>
      <c r="T185" s="152"/>
      <c r="AT185" s="147" t="s">
        <v>155</v>
      </c>
      <c r="AU185" s="147" t="s">
        <v>82</v>
      </c>
      <c r="AV185" s="12" t="s">
        <v>82</v>
      </c>
      <c r="AW185" s="12" t="s">
        <v>33</v>
      </c>
      <c r="AX185" s="12" t="s">
        <v>80</v>
      </c>
      <c r="AY185" s="147" t="s">
        <v>125</v>
      </c>
    </row>
    <row r="186" spans="2:65" s="1" customFormat="1" ht="16.5" customHeight="1">
      <c r="B186" s="33"/>
      <c r="C186" s="153" t="s">
        <v>318</v>
      </c>
      <c r="D186" s="153" t="s">
        <v>190</v>
      </c>
      <c r="E186" s="154" t="s">
        <v>319</v>
      </c>
      <c r="F186" s="155" t="s">
        <v>320</v>
      </c>
      <c r="G186" s="156" t="s">
        <v>138</v>
      </c>
      <c r="H186" s="157">
        <v>1</v>
      </c>
      <c r="I186" s="158"/>
      <c r="J186" s="159">
        <f>ROUND(I186*H186,2)</f>
        <v>0</v>
      </c>
      <c r="K186" s="155" t="s">
        <v>21</v>
      </c>
      <c r="L186" s="160"/>
      <c r="M186" s="161" t="s">
        <v>21</v>
      </c>
      <c r="N186" s="162" t="s">
        <v>43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169</v>
      </c>
      <c r="AT186" s="139" t="s">
        <v>190</v>
      </c>
      <c r="AU186" s="139" t="s">
        <v>82</v>
      </c>
      <c r="AY186" s="18" t="s">
        <v>125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8" t="s">
        <v>80</v>
      </c>
      <c r="BK186" s="140">
        <f>ROUND(I186*H186,2)</f>
        <v>0</v>
      </c>
      <c r="BL186" s="18" t="s">
        <v>132</v>
      </c>
      <c r="BM186" s="139" t="s">
        <v>321</v>
      </c>
    </row>
    <row r="187" spans="2:65" s="1" customFormat="1" ht="24.2" customHeight="1">
      <c r="B187" s="33"/>
      <c r="C187" s="128" t="s">
        <v>322</v>
      </c>
      <c r="D187" s="128" t="s">
        <v>127</v>
      </c>
      <c r="E187" s="129" t="s">
        <v>323</v>
      </c>
      <c r="F187" s="130" t="s">
        <v>324</v>
      </c>
      <c r="G187" s="131" t="s">
        <v>138</v>
      </c>
      <c r="H187" s="132">
        <v>6</v>
      </c>
      <c r="I187" s="133"/>
      <c r="J187" s="134">
        <f>ROUND(I187*H187,2)</f>
        <v>0</v>
      </c>
      <c r="K187" s="130" t="s">
        <v>131</v>
      </c>
      <c r="L187" s="33"/>
      <c r="M187" s="135" t="s">
        <v>21</v>
      </c>
      <c r="N187" s="136" t="s">
        <v>43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132</v>
      </c>
      <c r="AT187" s="139" t="s">
        <v>127</v>
      </c>
      <c r="AU187" s="139" t="s">
        <v>82</v>
      </c>
      <c r="AY187" s="18" t="s">
        <v>125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8" t="s">
        <v>80</v>
      </c>
      <c r="BK187" s="140">
        <f>ROUND(I187*H187,2)</f>
        <v>0</v>
      </c>
      <c r="BL187" s="18" t="s">
        <v>132</v>
      </c>
      <c r="BM187" s="139" t="s">
        <v>325</v>
      </c>
    </row>
    <row r="188" spans="2:65" s="1" customFormat="1" ht="11.25">
      <c r="B188" s="33"/>
      <c r="D188" s="141" t="s">
        <v>134</v>
      </c>
      <c r="F188" s="142" t="s">
        <v>326</v>
      </c>
      <c r="I188" s="143"/>
      <c r="L188" s="33"/>
      <c r="M188" s="144"/>
      <c r="T188" s="54"/>
      <c r="AT188" s="18" t="s">
        <v>134</v>
      </c>
      <c r="AU188" s="18" t="s">
        <v>82</v>
      </c>
    </row>
    <row r="189" spans="2:65" s="12" customFormat="1" ht="11.25">
      <c r="B189" s="145"/>
      <c r="D189" s="146" t="s">
        <v>155</v>
      </c>
      <c r="E189" s="147" t="s">
        <v>21</v>
      </c>
      <c r="F189" s="148" t="s">
        <v>303</v>
      </c>
      <c r="H189" s="149">
        <v>2</v>
      </c>
      <c r="I189" s="150"/>
      <c r="L189" s="145"/>
      <c r="M189" s="151"/>
      <c r="T189" s="152"/>
      <c r="AT189" s="147" t="s">
        <v>155</v>
      </c>
      <c r="AU189" s="147" t="s">
        <v>82</v>
      </c>
      <c r="AV189" s="12" t="s">
        <v>82</v>
      </c>
      <c r="AW189" s="12" t="s">
        <v>33</v>
      </c>
      <c r="AX189" s="12" t="s">
        <v>72</v>
      </c>
      <c r="AY189" s="147" t="s">
        <v>125</v>
      </c>
    </row>
    <row r="190" spans="2:65" s="12" customFormat="1" ht="11.25">
      <c r="B190" s="145"/>
      <c r="D190" s="146" t="s">
        <v>155</v>
      </c>
      <c r="E190" s="147" t="s">
        <v>21</v>
      </c>
      <c r="F190" s="148" t="s">
        <v>327</v>
      </c>
      <c r="H190" s="149">
        <v>4</v>
      </c>
      <c r="I190" s="150"/>
      <c r="L190" s="145"/>
      <c r="M190" s="151"/>
      <c r="T190" s="152"/>
      <c r="AT190" s="147" t="s">
        <v>155</v>
      </c>
      <c r="AU190" s="147" t="s">
        <v>82</v>
      </c>
      <c r="AV190" s="12" t="s">
        <v>82</v>
      </c>
      <c r="AW190" s="12" t="s">
        <v>33</v>
      </c>
      <c r="AX190" s="12" t="s">
        <v>72</v>
      </c>
      <c r="AY190" s="147" t="s">
        <v>125</v>
      </c>
    </row>
    <row r="191" spans="2:65" s="14" customFormat="1" ht="11.25">
      <c r="B191" s="170"/>
      <c r="D191" s="146" t="s">
        <v>155</v>
      </c>
      <c r="E191" s="171" t="s">
        <v>21</v>
      </c>
      <c r="F191" s="172" t="s">
        <v>280</v>
      </c>
      <c r="H191" s="173">
        <v>6</v>
      </c>
      <c r="I191" s="174"/>
      <c r="L191" s="170"/>
      <c r="M191" s="175"/>
      <c r="T191" s="176"/>
      <c r="AT191" s="171" t="s">
        <v>155</v>
      </c>
      <c r="AU191" s="171" t="s">
        <v>82</v>
      </c>
      <c r="AV191" s="14" t="s">
        <v>132</v>
      </c>
      <c r="AW191" s="14" t="s">
        <v>33</v>
      </c>
      <c r="AX191" s="14" t="s">
        <v>80</v>
      </c>
      <c r="AY191" s="171" t="s">
        <v>125</v>
      </c>
    </row>
    <row r="192" spans="2:65" s="1" customFormat="1" ht="16.5" customHeight="1">
      <c r="B192" s="33"/>
      <c r="C192" s="153" t="s">
        <v>328</v>
      </c>
      <c r="D192" s="153" t="s">
        <v>190</v>
      </c>
      <c r="E192" s="154" t="s">
        <v>329</v>
      </c>
      <c r="F192" s="155" t="s">
        <v>330</v>
      </c>
      <c r="G192" s="156" t="s">
        <v>138</v>
      </c>
      <c r="H192" s="157">
        <v>2</v>
      </c>
      <c r="I192" s="158"/>
      <c r="J192" s="159">
        <f>ROUND(I192*H192,2)</f>
        <v>0</v>
      </c>
      <c r="K192" s="155" t="s">
        <v>21</v>
      </c>
      <c r="L192" s="160"/>
      <c r="M192" s="161" t="s">
        <v>21</v>
      </c>
      <c r="N192" s="162" t="s">
        <v>43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169</v>
      </c>
      <c r="AT192" s="139" t="s">
        <v>190</v>
      </c>
      <c r="AU192" s="139" t="s">
        <v>82</v>
      </c>
      <c r="AY192" s="18" t="s">
        <v>125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8" t="s">
        <v>80</v>
      </c>
      <c r="BK192" s="140">
        <f>ROUND(I192*H192,2)</f>
        <v>0</v>
      </c>
      <c r="BL192" s="18" t="s">
        <v>132</v>
      </c>
      <c r="BM192" s="139" t="s">
        <v>331</v>
      </c>
    </row>
    <row r="193" spans="2:65" s="1" customFormat="1" ht="16.5" customHeight="1">
      <c r="B193" s="33"/>
      <c r="C193" s="153" t="s">
        <v>332</v>
      </c>
      <c r="D193" s="153" t="s">
        <v>190</v>
      </c>
      <c r="E193" s="154" t="s">
        <v>333</v>
      </c>
      <c r="F193" s="155" t="s">
        <v>334</v>
      </c>
      <c r="G193" s="156" t="s">
        <v>138</v>
      </c>
      <c r="H193" s="157">
        <v>4</v>
      </c>
      <c r="I193" s="158"/>
      <c r="J193" s="159">
        <f>ROUND(I193*H193,2)</f>
        <v>0</v>
      </c>
      <c r="K193" s="155" t="s">
        <v>21</v>
      </c>
      <c r="L193" s="160"/>
      <c r="M193" s="161" t="s">
        <v>21</v>
      </c>
      <c r="N193" s="162" t="s">
        <v>43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169</v>
      </c>
      <c r="AT193" s="139" t="s">
        <v>190</v>
      </c>
      <c r="AU193" s="139" t="s">
        <v>82</v>
      </c>
      <c r="AY193" s="18" t="s">
        <v>125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8" t="s">
        <v>80</v>
      </c>
      <c r="BK193" s="140">
        <f>ROUND(I193*H193,2)</f>
        <v>0</v>
      </c>
      <c r="BL193" s="18" t="s">
        <v>132</v>
      </c>
      <c r="BM193" s="139" t="s">
        <v>335</v>
      </c>
    </row>
    <row r="194" spans="2:65" s="1" customFormat="1" ht="16.5" customHeight="1">
      <c r="B194" s="33"/>
      <c r="C194" s="128" t="s">
        <v>336</v>
      </c>
      <c r="D194" s="128" t="s">
        <v>127</v>
      </c>
      <c r="E194" s="129" t="s">
        <v>337</v>
      </c>
      <c r="F194" s="130" t="s">
        <v>338</v>
      </c>
      <c r="G194" s="131" t="s">
        <v>193</v>
      </c>
      <c r="H194" s="132">
        <v>1.44</v>
      </c>
      <c r="I194" s="133"/>
      <c r="J194" s="134">
        <f>ROUND(I194*H194,2)</f>
        <v>0</v>
      </c>
      <c r="K194" s="130" t="s">
        <v>21</v>
      </c>
      <c r="L194" s="33"/>
      <c r="M194" s="135" t="s">
        <v>21</v>
      </c>
      <c r="N194" s="136" t="s">
        <v>43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132</v>
      </c>
      <c r="AT194" s="139" t="s">
        <v>127</v>
      </c>
      <c r="AU194" s="139" t="s">
        <v>82</v>
      </c>
      <c r="AY194" s="18" t="s">
        <v>125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8" t="s">
        <v>80</v>
      </c>
      <c r="BK194" s="140">
        <f>ROUND(I194*H194,2)</f>
        <v>0</v>
      </c>
      <c r="BL194" s="18" t="s">
        <v>132</v>
      </c>
      <c r="BM194" s="139" t="s">
        <v>339</v>
      </c>
    </row>
    <row r="195" spans="2:65" s="12" customFormat="1" ht="11.25">
      <c r="B195" s="145"/>
      <c r="D195" s="146" t="s">
        <v>155</v>
      </c>
      <c r="E195" s="147" t="s">
        <v>21</v>
      </c>
      <c r="F195" s="148" t="s">
        <v>340</v>
      </c>
      <c r="H195" s="149">
        <v>1.44</v>
      </c>
      <c r="I195" s="150"/>
      <c r="L195" s="145"/>
      <c r="M195" s="151"/>
      <c r="T195" s="152"/>
      <c r="AT195" s="147" t="s">
        <v>155</v>
      </c>
      <c r="AU195" s="147" t="s">
        <v>82</v>
      </c>
      <c r="AV195" s="12" t="s">
        <v>82</v>
      </c>
      <c r="AW195" s="12" t="s">
        <v>33</v>
      </c>
      <c r="AX195" s="12" t="s">
        <v>80</v>
      </c>
      <c r="AY195" s="147" t="s">
        <v>125</v>
      </c>
    </row>
    <row r="196" spans="2:65" s="11" customFormat="1" ht="22.9" customHeight="1">
      <c r="B196" s="116"/>
      <c r="D196" s="117" t="s">
        <v>71</v>
      </c>
      <c r="E196" s="126" t="s">
        <v>82</v>
      </c>
      <c r="F196" s="126" t="s">
        <v>341</v>
      </c>
      <c r="I196" s="119"/>
      <c r="J196" s="127">
        <f>BK196</f>
        <v>0</v>
      </c>
      <c r="L196" s="116"/>
      <c r="M196" s="121"/>
      <c r="P196" s="122">
        <f>SUM(P197:P238)</f>
        <v>0</v>
      </c>
      <c r="R196" s="122">
        <f>SUM(R197:R238)</f>
        <v>10.2135262</v>
      </c>
      <c r="T196" s="123">
        <f>SUM(T197:T238)</f>
        <v>0</v>
      </c>
      <c r="AR196" s="117" t="s">
        <v>80</v>
      </c>
      <c r="AT196" s="124" t="s">
        <v>71</v>
      </c>
      <c r="AU196" s="124" t="s">
        <v>80</v>
      </c>
      <c r="AY196" s="117" t="s">
        <v>125</v>
      </c>
      <c r="BK196" s="125">
        <f>SUM(BK197:BK238)</f>
        <v>0</v>
      </c>
    </row>
    <row r="197" spans="2:65" s="1" customFormat="1" ht="24.2" customHeight="1">
      <c r="B197" s="33"/>
      <c r="C197" s="128" t="s">
        <v>342</v>
      </c>
      <c r="D197" s="128" t="s">
        <v>127</v>
      </c>
      <c r="E197" s="129" t="s">
        <v>343</v>
      </c>
      <c r="F197" s="130" t="s">
        <v>344</v>
      </c>
      <c r="G197" s="131" t="s">
        <v>178</v>
      </c>
      <c r="H197" s="132">
        <v>13.2</v>
      </c>
      <c r="I197" s="133"/>
      <c r="J197" s="134">
        <f>ROUND(I197*H197,2)</f>
        <v>0</v>
      </c>
      <c r="K197" s="130" t="s">
        <v>21</v>
      </c>
      <c r="L197" s="33"/>
      <c r="M197" s="135" t="s">
        <v>21</v>
      </c>
      <c r="N197" s="136" t="s">
        <v>43</v>
      </c>
      <c r="P197" s="137">
        <f>O197*H197</f>
        <v>0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AR197" s="139" t="s">
        <v>132</v>
      </c>
      <c r="AT197" s="139" t="s">
        <v>127</v>
      </c>
      <c r="AU197" s="139" t="s">
        <v>82</v>
      </c>
      <c r="AY197" s="18" t="s">
        <v>125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8" t="s">
        <v>80</v>
      </c>
      <c r="BK197" s="140">
        <f>ROUND(I197*H197,2)</f>
        <v>0</v>
      </c>
      <c r="BL197" s="18" t="s">
        <v>132</v>
      </c>
      <c r="BM197" s="139" t="s">
        <v>345</v>
      </c>
    </row>
    <row r="198" spans="2:65" s="13" customFormat="1" ht="11.25">
      <c r="B198" s="164"/>
      <c r="D198" s="146" t="s">
        <v>155</v>
      </c>
      <c r="E198" s="165" t="s">
        <v>21</v>
      </c>
      <c r="F198" s="166" t="s">
        <v>346</v>
      </c>
      <c r="H198" s="165" t="s">
        <v>21</v>
      </c>
      <c r="I198" s="167"/>
      <c r="L198" s="164"/>
      <c r="M198" s="168"/>
      <c r="T198" s="169"/>
      <c r="AT198" s="165" t="s">
        <v>155</v>
      </c>
      <c r="AU198" s="165" t="s">
        <v>82</v>
      </c>
      <c r="AV198" s="13" t="s">
        <v>80</v>
      </c>
      <c r="AW198" s="13" t="s">
        <v>33</v>
      </c>
      <c r="AX198" s="13" t="s">
        <v>72</v>
      </c>
      <c r="AY198" s="165" t="s">
        <v>125</v>
      </c>
    </row>
    <row r="199" spans="2:65" s="12" customFormat="1" ht="11.25">
      <c r="B199" s="145"/>
      <c r="D199" s="146" t="s">
        <v>155</v>
      </c>
      <c r="E199" s="147" t="s">
        <v>21</v>
      </c>
      <c r="F199" s="148" t="s">
        <v>347</v>
      </c>
      <c r="H199" s="149">
        <v>13.2</v>
      </c>
      <c r="I199" s="150"/>
      <c r="L199" s="145"/>
      <c r="M199" s="151"/>
      <c r="T199" s="152"/>
      <c r="AT199" s="147" t="s">
        <v>155</v>
      </c>
      <c r="AU199" s="147" t="s">
        <v>82</v>
      </c>
      <c r="AV199" s="12" t="s">
        <v>82</v>
      </c>
      <c r="AW199" s="12" t="s">
        <v>33</v>
      </c>
      <c r="AX199" s="12" t="s">
        <v>80</v>
      </c>
      <c r="AY199" s="147" t="s">
        <v>125</v>
      </c>
    </row>
    <row r="200" spans="2:65" s="1" customFormat="1" ht="24.2" customHeight="1">
      <c r="B200" s="33"/>
      <c r="C200" s="128" t="s">
        <v>348</v>
      </c>
      <c r="D200" s="128" t="s">
        <v>127</v>
      </c>
      <c r="E200" s="129" t="s">
        <v>349</v>
      </c>
      <c r="F200" s="130" t="s">
        <v>350</v>
      </c>
      <c r="G200" s="131" t="s">
        <v>130</v>
      </c>
      <c r="H200" s="132">
        <v>116.16</v>
      </c>
      <c r="I200" s="133"/>
      <c r="J200" s="134">
        <f>ROUND(I200*H200,2)</f>
        <v>0</v>
      </c>
      <c r="K200" s="130" t="s">
        <v>131</v>
      </c>
      <c r="L200" s="33"/>
      <c r="M200" s="135" t="s">
        <v>21</v>
      </c>
      <c r="N200" s="136" t="s">
        <v>43</v>
      </c>
      <c r="P200" s="137">
        <f>O200*H200</f>
        <v>0</v>
      </c>
      <c r="Q200" s="137">
        <v>3.1E-4</v>
      </c>
      <c r="R200" s="137">
        <f>Q200*H200</f>
        <v>3.6009599999999996E-2</v>
      </c>
      <c r="S200" s="137">
        <v>0</v>
      </c>
      <c r="T200" s="138">
        <f>S200*H200</f>
        <v>0</v>
      </c>
      <c r="AR200" s="139" t="s">
        <v>132</v>
      </c>
      <c r="AT200" s="139" t="s">
        <v>127</v>
      </c>
      <c r="AU200" s="139" t="s">
        <v>82</v>
      </c>
      <c r="AY200" s="18" t="s">
        <v>125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8" t="s">
        <v>80</v>
      </c>
      <c r="BK200" s="140">
        <f>ROUND(I200*H200,2)</f>
        <v>0</v>
      </c>
      <c r="BL200" s="18" t="s">
        <v>132</v>
      </c>
      <c r="BM200" s="139" t="s">
        <v>351</v>
      </c>
    </row>
    <row r="201" spans="2:65" s="1" customFormat="1" ht="11.25">
      <c r="B201" s="33"/>
      <c r="D201" s="141" t="s">
        <v>134</v>
      </c>
      <c r="F201" s="142" t="s">
        <v>352</v>
      </c>
      <c r="I201" s="143"/>
      <c r="L201" s="33"/>
      <c r="M201" s="144"/>
      <c r="T201" s="54"/>
      <c r="AT201" s="18" t="s">
        <v>134</v>
      </c>
      <c r="AU201" s="18" t="s">
        <v>82</v>
      </c>
    </row>
    <row r="202" spans="2:65" s="12" customFormat="1" ht="11.25">
      <c r="B202" s="145"/>
      <c r="D202" s="146" t="s">
        <v>155</v>
      </c>
      <c r="E202" s="147" t="s">
        <v>21</v>
      </c>
      <c r="F202" s="148" t="s">
        <v>353</v>
      </c>
      <c r="H202" s="149">
        <v>116.16</v>
      </c>
      <c r="I202" s="150"/>
      <c r="L202" s="145"/>
      <c r="M202" s="151"/>
      <c r="T202" s="152"/>
      <c r="AT202" s="147" t="s">
        <v>155</v>
      </c>
      <c r="AU202" s="147" t="s">
        <v>82</v>
      </c>
      <c r="AV202" s="12" t="s">
        <v>82</v>
      </c>
      <c r="AW202" s="12" t="s">
        <v>33</v>
      </c>
      <c r="AX202" s="12" t="s">
        <v>80</v>
      </c>
      <c r="AY202" s="147" t="s">
        <v>125</v>
      </c>
    </row>
    <row r="203" spans="2:65" s="1" customFormat="1" ht="16.5" customHeight="1">
      <c r="B203" s="33"/>
      <c r="C203" s="153" t="s">
        <v>354</v>
      </c>
      <c r="D203" s="153" t="s">
        <v>190</v>
      </c>
      <c r="E203" s="154" t="s">
        <v>355</v>
      </c>
      <c r="F203" s="155" t="s">
        <v>356</v>
      </c>
      <c r="G203" s="156" t="s">
        <v>130</v>
      </c>
      <c r="H203" s="157">
        <v>121.968</v>
      </c>
      <c r="I203" s="158"/>
      <c r="J203" s="159">
        <f>ROUND(I203*H203,2)</f>
        <v>0</v>
      </c>
      <c r="K203" s="155" t="s">
        <v>131</v>
      </c>
      <c r="L203" s="160"/>
      <c r="M203" s="161" t="s">
        <v>21</v>
      </c>
      <c r="N203" s="162" t="s">
        <v>43</v>
      </c>
      <c r="P203" s="137">
        <f>O203*H203</f>
        <v>0</v>
      </c>
      <c r="Q203" s="137">
        <v>2.0000000000000001E-4</v>
      </c>
      <c r="R203" s="137">
        <f>Q203*H203</f>
        <v>2.4393600000000001E-2</v>
      </c>
      <c r="S203" s="137">
        <v>0</v>
      </c>
      <c r="T203" s="138">
        <f>S203*H203</f>
        <v>0</v>
      </c>
      <c r="AR203" s="139" t="s">
        <v>169</v>
      </c>
      <c r="AT203" s="139" t="s">
        <v>190</v>
      </c>
      <c r="AU203" s="139" t="s">
        <v>82</v>
      </c>
      <c r="AY203" s="18" t="s">
        <v>125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8" t="s">
        <v>80</v>
      </c>
      <c r="BK203" s="140">
        <f>ROUND(I203*H203,2)</f>
        <v>0</v>
      </c>
      <c r="BL203" s="18" t="s">
        <v>132</v>
      </c>
      <c r="BM203" s="139" t="s">
        <v>357</v>
      </c>
    </row>
    <row r="204" spans="2:65" s="12" customFormat="1" ht="11.25">
      <c r="B204" s="145"/>
      <c r="D204" s="146" t="s">
        <v>155</v>
      </c>
      <c r="F204" s="148" t="s">
        <v>358</v>
      </c>
      <c r="H204" s="149">
        <v>121.968</v>
      </c>
      <c r="I204" s="150"/>
      <c r="L204" s="145"/>
      <c r="M204" s="151"/>
      <c r="T204" s="152"/>
      <c r="AT204" s="147" t="s">
        <v>155</v>
      </c>
      <c r="AU204" s="147" t="s">
        <v>82</v>
      </c>
      <c r="AV204" s="12" t="s">
        <v>82</v>
      </c>
      <c r="AW204" s="12" t="s">
        <v>4</v>
      </c>
      <c r="AX204" s="12" t="s">
        <v>80</v>
      </c>
      <c r="AY204" s="147" t="s">
        <v>125</v>
      </c>
    </row>
    <row r="205" spans="2:65" s="1" customFormat="1" ht="16.5" customHeight="1">
      <c r="B205" s="33"/>
      <c r="C205" s="128" t="s">
        <v>359</v>
      </c>
      <c r="D205" s="128" t="s">
        <v>127</v>
      </c>
      <c r="E205" s="129" t="s">
        <v>360</v>
      </c>
      <c r="F205" s="130" t="s">
        <v>361</v>
      </c>
      <c r="G205" s="131" t="s">
        <v>178</v>
      </c>
      <c r="H205" s="132">
        <v>2.64</v>
      </c>
      <c r="I205" s="133"/>
      <c r="J205" s="134">
        <f>ROUND(I205*H205,2)</f>
        <v>0</v>
      </c>
      <c r="K205" s="130" t="s">
        <v>21</v>
      </c>
      <c r="L205" s="33"/>
      <c r="M205" s="135" t="s">
        <v>21</v>
      </c>
      <c r="N205" s="136" t="s">
        <v>43</v>
      </c>
      <c r="P205" s="137">
        <f>O205*H205</f>
        <v>0</v>
      </c>
      <c r="Q205" s="137">
        <v>2.3010199999999998</v>
      </c>
      <c r="R205" s="137">
        <f>Q205*H205</f>
        <v>6.0746928000000002</v>
      </c>
      <c r="S205" s="137">
        <v>0</v>
      </c>
      <c r="T205" s="138">
        <f>S205*H205</f>
        <v>0</v>
      </c>
      <c r="AR205" s="139" t="s">
        <v>132</v>
      </c>
      <c r="AT205" s="139" t="s">
        <v>127</v>
      </c>
      <c r="AU205" s="139" t="s">
        <v>82</v>
      </c>
      <c r="AY205" s="18" t="s">
        <v>125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8" t="s">
        <v>80</v>
      </c>
      <c r="BK205" s="140">
        <f>ROUND(I205*H205,2)</f>
        <v>0</v>
      </c>
      <c r="BL205" s="18" t="s">
        <v>132</v>
      </c>
      <c r="BM205" s="139" t="s">
        <v>362</v>
      </c>
    </row>
    <row r="206" spans="2:65" s="12" customFormat="1" ht="11.25">
      <c r="B206" s="145"/>
      <c r="D206" s="146" t="s">
        <v>155</v>
      </c>
      <c r="E206" s="147" t="s">
        <v>21</v>
      </c>
      <c r="F206" s="148" t="s">
        <v>363</v>
      </c>
      <c r="H206" s="149">
        <v>2.64</v>
      </c>
      <c r="I206" s="150"/>
      <c r="L206" s="145"/>
      <c r="M206" s="151"/>
      <c r="T206" s="152"/>
      <c r="AT206" s="147" t="s">
        <v>155</v>
      </c>
      <c r="AU206" s="147" t="s">
        <v>82</v>
      </c>
      <c r="AV206" s="12" t="s">
        <v>82</v>
      </c>
      <c r="AW206" s="12" t="s">
        <v>33</v>
      </c>
      <c r="AX206" s="12" t="s">
        <v>80</v>
      </c>
      <c r="AY206" s="147" t="s">
        <v>125</v>
      </c>
    </row>
    <row r="207" spans="2:65" s="1" customFormat="1" ht="16.5" customHeight="1">
      <c r="B207" s="33"/>
      <c r="C207" s="128" t="s">
        <v>364</v>
      </c>
      <c r="D207" s="128" t="s">
        <v>127</v>
      </c>
      <c r="E207" s="129" t="s">
        <v>365</v>
      </c>
      <c r="F207" s="130" t="s">
        <v>366</v>
      </c>
      <c r="G207" s="131" t="s">
        <v>185</v>
      </c>
      <c r="H207" s="132">
        <v>11</v>
      </c>
      <c r="I207" s="133"/>
      <c r="J207" s="134">
        <f>ROUND(I207*H207,2)</f>
        <v>0</v>
      </c>
      <c r="K207" s="130" t="s">
        <v>131</v>
      </c>
      <c r="L207" s="33"/>
      <c r="M207" s="135" t="s">
        <v>21</v>
      </c>
      <c r="N207" s="136" t="s">
        <v>43</v>
      </c>
      <c r="P207" s="137">
        <f>O207*H207</f>
        <v>0</v>
      </c>
      <c r="Q207" s="137">
        <v>1.6000000000000001E-4</v>
      </c>
      <c r="R207" s="137">
        <f>Q207*H207</f>
        <v>1.7600000000000001E-3</v>
      </c>
      <c r="S207" s="137">
        <v>0</v>
      </c>
      <c r="T207" s="138">
        <f>S207*H207</f>
        <v>0</v>
      </c>
      <c r="AR207" s="139" t="s">
        <v>132</v>
      </c>
      <c r="AT207" s="139" t="s">
        <v>127</v>
      </c>
      <c r="AU207" s="139" t="s">
        <v>82</v>
      </c>
      <c r="AY207" s="18" t="s">
        <v>125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8" t="s">
        <v>80</v>
      </c>
      <c r="BK207" s="140">
        <f>ROUND(I207*H207,2)</f>
        <v>0</v>
      </c>
      <c r="BL207" s="18" t="s">
        <v>132</v>
      </c>
      <c r="BM207" s="139" t="s">
        <v>367</v>
      </c>
    </row>
    <row r="208" spans="2:65" s="1" customFormat="1" ht="11.25">
      <c r="B208" s="33"/>
      <c r="D208" s="141" t="s">
        <v>134</v>
      </c>
      <c r="F208" s="142" t="s">
        <v>368</v>
      </c>
      <c r="I208" s="143"/>
      <c r="L208" s="33"/>
      <c r="M208" s="144"/>
      <c r="T208" s="54"/>
      <c r="AT208" s="18" t="s">
        <v>134</v>
      </c>
      <c r="AU208" s="18" t="s">
        <v>82</v>
      </c>
    </row>
    <row r="209" spans="2:65" s="12" customFormat="1" ht="11.25">
      <c r="B209" s="145"/>
      <c r="D209" s="146" t="s">
        <v>155</v>
      </c>
      <c r="E209" s="147" t="s">
        <v>21</v>
      </c>
      <c r="F209" s="148" t="s">
        <v>369</v>
      </c>
      <c r="H209" s="149">
        <v>11</v>
      </c>
      <c r="I209" s="150"/>
      <c r="L209" s="145"/>
      <c r="M209" s="151"/>
      <c r="T209" s="152"/>
      <c r="AT209" s="147" t="s">
        <v>155</v>
      </c>
      <c r="AU209" s="147" t="s">
        <v>82</v>
      </c>
      <c r="AV209" s="12" t="s">
        <v>82</v>
      </c>
      <c r="AW209" s="12" t="s">
        <v>33</v>
      </c>
      <c r="AX209" s="12" t="s">
        <v>80</v>
      </c>
      <c r="AY209" s="147" t="s">
        <v>125</v>
      </c>
    </row>
    <row r="210" spans="2:65" s="1" customFormat="1" ht="16.5" customHeight="1">
      <c r="B210" s="33"/>
      <c r="C210" s="128" t="s">
        <v>370</v>
      </c>
      <c r="D210" s="128" t="s">
        <v>127</v>
      </c>
      <c r="E210" s="129" t="s">
        <v>371</v>
      </c>
      <c r="F210" s="130" t="s">
        <v>372</v>
      </c>
      <c r="G210" s="131" t="s">
        <v>185</v>
      </c>
      <c r="H210" s="132">
        <v>27</v>
      </c>
      <c r="I210" s="133"/>
      <c r="J210" s="134">
        <f>ROUND(I210*H210,2)</f>
        <v>0</v>
      </c>
      <c r="K210" s="130" t="s">
        <v>131</v>
      </c>
      <c r="L210" s="33"/>
      <c r="M210" s="135" t="s">
        <v>21</v>
      </c>
      <c r="N210" s="136" t="s">
        <v>43</v>
      </c>
      <c r="P210" s="137">
        <f>O210*H210</f>
        <v>0</v>
      </c>
      <c r="Q210" s="137">
        <v>4.8999999999999998E-4</v>
      </c>
      <c r="R210" s="137">
        <f>Q210*H210</f>
        <v>1.3229999999999999E-2</v>
      </c>
      <c r="S210" s="137">
        <v>0</v>
      </c>
      <c r="T210" s="138">
        <f>S210*H210</f>
        <v>0</v>
      </c>
      <c r="AR210" s="139" t="s">
        <v>132</v>
      </c>
      <c r="AT210" s="139" t="s">
        <v>127</v>
      </c>
      <c r="AU210" s="139" t="s">
        <v>82</v>
      </c>
      <c r="AY210" s="18" t="s">
        <v>125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8" t="s">
        <v>80</v>
      </c>
      <c r="BK210" s="140">
        <f>ROUND(I210*H210,2)</f>
        <v>0</v>
      </c>
      <c r="BL210" s="18" t="s">
        <v>132</v>
      </c>
      <c r="BM210" s="139" t="s">
        <v>373</v>
      </c>
    </row>
    <row r="211" spans="2:65" s="1" customFormat="1" ht="11.25">
      <c r="B211" s="33"/>
      <c r="D211" s="141" t="s">
        <v>134</v>
      </c>
      <c r="F211" s="142" t="s">
        <v>374</v>
      </c>
      <c r="I211" s="143"/>
      <c r="L211" s="33"/>
      <c r="M211" s="144"/>
      <c r="T211" s="54"/>
      <c r="AT211" s="18" t="s">
        <v>134</v>
      </c>
      <c r="AU211" s="18" t="s">
        <v>82</v>
      </c>
    </row>
    <row r="212" spans="2:65" s="12" customFormat="1" ht="11.25">
      <c r="B212" s="145"/>
      <c r="D212" s="146" t="s">
        <v>155</v>
      </c>
      <c r="E212" s="147" t="s">
        <v>21</v>
      </c>
      <c r="F212" s="148" t="s">
        <v>375</v>
      </c>
      <c r="H212" s="149">
        <v>27</v>
      </c>
      <c r="I212" s="150"/>
      <c r="L212" s="145"/>
      <c r="M212" s="151"/>
      <c r="T212" s="152"/>
      <c r="AT212" s="147" t="s">
        <v>155</v>
      </c>
      <c r="AU212" s="147" t="s">
        <v>82</v>
      </c>
      <c r="AV212" s="12" t="s">
        <v>82</v>
      </c>
      <c r="AW212" s="12" t="s">
        <v>33</v>
      </c>
      <c r="AX212" s="12" t="s">
        <v>80</v>
      </c>
      <c r="AY212" s="147" t="s">
        <v>125</v>
      </c>
    </row>
    <row r="213" spans="2:65" s="1" customFormat="1" ht="16.5" customHeight="1">
      <c r="B213" s="33"/>
      <c r="C213" s="128" t="s">
        <v>376</v>
      </c>
      <c r="D213" s="128" t="s">
        <v>127</v>
      </c>
      <c r="E213" s="129" t="s">
        <v>377</v>
      </c>
      <c r="F213" s="130" t="s">
        <v>378</v>
      </c>
      <c r="G213" s="131" t="s">
        <v>185</v>
      </c>
      <c r="H213" s="132">
        <v>5</v>
      </c>
      <c r="I213" s="133"/>
      <c r="J213" s="134">
        <f>ROUND(I213*H213,2)</f>
        <v>0</v>
      </c>
      <c r="K213" s="130" t="s">
        <v>21</v>
      </c>
      <c r="L213" s="33"/>
      <c r="M213" s="135" t="s">
        <v>21</v>
      </c>
      <c r="N213" s="136" t="s">
        <v>43</v>
      </c>
      <c r="P213" s="137">
        <f>O213*H213</f>
        <v>0</v>
      </c>
      <c r="Q213" s="137">
        <v>1.2875E-3</v>
      </c>
      <c r="R213" s="137">
        <f>Q213*H213</f>
        <v>6.4375000000000005E-3</v>
      </c>
      <c r="S213" s="137">
        <v>0</v>
      </c>
      <c r="T213" s="138">
        <f>S213*H213</f>
        <v>0</v>
      </c>
      <c r="AR213" s="139" t="s">
        <v>132</v>
      </c>
      <c r="AT213" s="139" t="s">
        <v>127</v>
      </c>
      <c r="AU213" s="139" t="s">
        <v>82</v>
      </c>
      <c r="AY213" s="18" t="s">
        <v>125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8" t="s">
        <v>80</v>
      </c>
      <c r="BK213" s="140">
        <f>ROUND(I213*H213,2)</f>
        <v>0</v>
      </c>
      <c r="BL213" s="18" t="s">
        <v>132</v>
      </c>
      <c r="BM213" s="139" t="s">
        <v>379</v>
      </c>
    </row>
    <row r="214" spans="2:65" s="12" customFormat="1" ht="11.25">
      <c r="B214" s="145"/>
      <c r="D214" s="146" t="s">
        <v>155</v>
      </c>
      <c r="E214" s="147" t="s">
        <v>21</v>
      </c>
      <c r="F214" s="148" t="s">
        <v>380</v>
      </c>
      <c r="H214" s="149">
        <v>5</v>
      </c>
      <c r="I214" s="150"/>
      <c r="L214" s="145"/>
      <c r="M214" s="151"/>
      <c r="T214" s="152"/>
      <c r="AT214" s="147" t="s">
        <v>155</v>
      </c>
      <c r="AU214" s="147" t="s">
        <v>82</v>
      </c>
      <c r="AV214" s="12" t="s">
        <v>82</v>
      </c>
      <c r="AW214" s="12" t="s">
        <v>33</v>
      </c>
      <c r="AX214" s="12" t="s">
        <v>80</v>
      </c>
      <c r="AY214" s="147" t="s">
        <v>125</v>
      </c>
    </row>
    <row r="215" spans="2:65" s="1" customFormat="1" ht="16.5" customHeight="1">
      <c r="B215" s="33"/>
      <c r="C215" s="128" t="s">
        <v>381</v>
      </c>
      <c r="D215" s="128" t="s">
        <v>127</v>
      </c>
      <c r="E215" s="129" t="s">
        <v>382</v>
      </c>
      <c r="F215" s="130" t="s">
        <v>383</v>
      </c>
      <c r="G215" s="131" t="s">
        <v>185</v>
      </c>
      <c r="H215" s="132">
        <v>8.8000000000000007</v>
      </c>
      <c r="I215" s="133"/>
      <c r="J215" s="134">
        <f>ROUND(I215*H215,2)</f>
        <v>0</v>
      </c>
      <c r="K215" s="130" t="s">
        <v>21</v>
      </c>
      <c r="L215" s="33"/>
      <c r="M215" s="135" t="s">
        <v>21</v>
      </c>
      <c r="N215" s="136" t="s">
        <v>43</v>
      </c>
      <c r="P215" s="137">
        <f>O215*H215</f>
        <v>0</v>
      </c>
      <c r="Q215" s="137">
        <v>1.2875E-3</v>
      </c>
      <c r="R215" s="137">
        <f>Q215*H215</f>
        <v>1.1330000000000002E-2</v>
      </c>
      <c r="S215" s="137">
        <v>0</v>
      </c>
      <c r="T215" s="138">
        <f>S215*H215</f>
        <v>0</v>
      </c>
      <c r="AR215" s="139" t="s">
        <v>132</v>
      </c>
      <c r="AT215" s="139" t="s">
        <v>127</v>
      </c>
      <c r="AU215" s="139" t="s">
        <v>82</v>
      </c>
      <c r="AY215" s="18" t="s">
        <v>125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8" t="s">
        <v>80</v>
      </c>
      <c r="BK215" s="140">
        <f>ROUND(I215*H215,2)</f>
        <v>0</v>
      </c>
      <c r="BL215" s="18" t="s">
        <v>132</v>
      </c>
      <c r="BM215" s="139" t="s">
        <v>384</v>
      </c>
    </row>
    <row r="216" spans="2:65" s="12" customFormat="1" ht="11.25">
      <c r="B216" s="145"/>
      <c r="D216" s="146" t="s">
        <v>155</v>
      </c>
      <c r="E216" s="147" t="s">
        <v>21</v>
      </c>
      <c r="F216" s="148" t="s">
        <v>385</v>
      </c>
      <c r="H216" s="149">
        <v>8.8000000000000007</v>
      </c>
      <c r="I216" s="150"/>
      <c r="L216" s="145"/>
      <c r="M216" s="151"/>
      <c r="T216" s="152"/>
      <c r="AT216" s="147" t="s">
        <v>155</v>
      </c>
      <c r="AU216" s="147" t="s">
        <v>82</v>
      </c>
      <c r="AV216" s="12" t="s">
        <v>82</v>
      </c>
      <c r="AW216" s="12" t="s">
        <v>33</v>
      </c>
      <c r="AX216" s="12" t="s">
        <v>80</v>
      </c>
      <c r="AY216" s="147" t="s">
        <v>125</v>
      </c>
    </row>
    <row r="217" spans="2:65" s="1" customFormat="1" ht="16.5" customHeight="1">
      <c r="B217" s="33"/>
      <c r="C217" s="128" t="s">
        <v>386</v>
      </c>
      <c r="D217" s="128" t="s">
        <v>127</v>
      </c>
      <c r="E217" s="129" t="s">
        <v>387</v>
      </c>
      <c r="F217" s="130" t="s">
        <v>388</v>
      </c>
      <c r="G217" s="131" t="s">
        <v>185</v>
      </c>
      <c r="H217" s="132">
        <v>11</v>
      </c>
      <c r="I217" s="133"/>
      <c r="J217" s="134">
        <f>ROUND(I217*H217,2)</f>
        <v>0</v>
      </c>
      <c r="K217" s="130" t="s">
        <v>131</v>
      </c>
      <c r="L217" s="33"/>
      <c r="M217" s="135" t="s">
        <v>21</v>
      </c>
      <c r="N217" s="136" t="s">
        <v>43</v>
      </c>
      <c r="P217" s="137">
        <f>O217*H217</f>
        <v>0</v>
      </c>
      <c r="Q217" s="137">
        <v>6.0000000000000002E-5</v>
      </c>
      <c r="R217" s="137">
        <f>Q217*H217</f>
        <v>6.6E-4</v>
      </c>
      <c r="S217" s="137">
        <v>0</v>
      </c>
      <c r="T217" s="138">
        <f>S217*H217</f>
        <v>0</v>
      </c>
      <c r="AR217" s="139" t="s">
        <v>132</v>
      </c>
      <c r="AT217" s="139" t="s">
        <v>127</v>
      </c>
      <c r="AU217" s="139" t="s">
        <v>82</v>
      </c>
      <c r="AY217" s="18" t="s">
        <v>125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8" t="s">
        <v>80</v>
      </c>
      <c r="BK217" s="140">
        <f>ROUND(I217*H217,2)</f>
        <v>0</v>
      </c>
      <c r="BL217" s="18" t="s">
        <v>132</v>
      </c>
      <c r="BM217" s="139" t="s">
        <v>389</v>
      </c>
    </row>
    <row r="218" spans="2:65" s="1" customFormat="1" ht="11.25">
      <c r="B218" s="33"/>
      <c r="D218" s="141" t="s">
        <v>134</v>
      </c>
      <c r="F218" s="142" t="s">
        <v>390</v>
      </c>
      <c r="I218" s="143"/>
      <c r="L218" s="33"/>
      <c r="M218" s="144"/>
      <c r="T218" s="54"/>
      <c r="AT218" s="18" t="s">
        <v>134</v>
      </c>
      <c r="AU218" s="18" t="s">
        <v>82</v>
      </c>
    </row>
    <row r="219" spans="2:65" s="1" customFormat="1" ht="16.5" customHeight="1">
      <c r="B219" s="33"/>
      <c r="C219" s="128" t="s">
        <v>391</v>
      </c>
      <c r="D219" s="128" t="s">
        <v>127</v>
      </c>
      <c r="E219" s="129" t="s">
        <v>392</v>
      </c>
      <c r="F219" s="130" t="s">
        <v>393</v>
      </c>
      <c r="G219" s="131" t="s">
        <v>185</v>
      </c>
      <c r="H219" s="132">
        <v>27</v>
      </c>
      <c r="I219" s="133"/>
      <c r="J219" s="134">
        <f>ROUND(I219*H219,2)</f>
        <v>0</v>
      </c>
      <c r="K219" s="130" t="s">
        <v>131</v>
      </c>
      <c r="L219" s="33"/>
      <c r="M219" s="135" t="s">
        <v>21</v>
      </c>
      <c r="N219" s="136" t="s">
        <v>43</v>
      </c>
      <c r="P219" s="137">
        <f>O219*H219</f>
        <v>0</v>
      </c>
      <c r="Q219" s="137">
        <v>1E-4</v>
      </c>
      <c r="R219" s="137">
        <f>Q219*H219</f>
        <v>2.7000000000000001E-3</v>
      </c>
      <c r="S219" s="137">
        <v>0</v>
      </c>
      <c r="T219" s="138">
        <f>S219*H219</f>
        <v>0</v>
      </c>
      <c r="AR219" s="139" t="s">
        <v>132</v>
      </c>
      <c r="AT219" s="139" t="s">
        <v>127</v>
      </c>
      <c r="AU219" s="139" t="s">
        <v>82</v>
      </c>
      <c r="AY219" s="18" t="s">
        <v>125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8" t="s">
        <v>80</v>
      </c>
      <c r="BK219" s="140">
        <f>ROUND(I219*H219,2)</f>
        <v>0</v>
      </c>
      <c r="BL219" s="18" t="s">
        <v>132</v>
      </c>
      <c r="BM219" s="139" t="s">
        <v>394</v>
      </c>
    </row>
    <row r="220" spans="2:65" s="1" customFormat="1" ht="11.25">
      <c r="B220" s="33"/>
      <c r="D220" s="141" t="s">
        <v>134</v>
      </c>
      <c r="F220" s="142" t="s">
        <v>395</v>
      </c>
      <c r="I220" s="143"/>
      <c r="L220" s="33"/>
      <c r="M220" s="144"/>
      <c r="T220" s="54"/>
      <c r="AT220" s="18" t="s">
        <v>134</v>
      </c>
      <c r="AU220" s="18" t="s">
        <v>82</v>
      </c>
    </row>
    <row r="221" spans="2:65" s="12" customFormat="1" ht="11.25">
      <c r="B221" s="145"/>
      <c r="D221" s="146" t="s">
        <v>155</v>
      </c>
      <c r="E221" s="147" t="s">
        <v>21</v>
      </c>
      <c r="F221" s="148" t="s">
        <v>281</v>
      </c>
      <c r="H221" s="149">
        <v>27</v>
      </c>
      <c r="I221" s="150"/>
      <c r="L221" s="145"/>
      <c r="M221" s="151"/>
      <c r="T221" s="152"/>
      <c r="AT221" s="147" t="s">
        <v>155</v>
      </c>
      <c r="AU221" s="147" t="s">
        <v>82</v>
      </c>
      <c r="AV221" s="12" t="s">
        <v>82</v>
      </c>
      <c r="AW221" s="12" t="s">
        <v>33</v>
      </c>
      <c r="AX221" s="12" t="s">
        <v>80</v>
      </c>
      <c r="AY221" s="147" t="s">
        <v>125</v>
      </c>
    </row>
    <row r="222" spans="2:65" s="1" customFormat="1" ht="24.2" customHeight="1">
      <c r="B222" s="33"/>
      <c r="C222" s="128" t="s">
        <v>396</v>
      </c>
      <c r="D222" s="128" t="s">
        <v>127</v>
      </c>
      <c r="E222" s="129" t="s">
        <v>397</v>
      </c>
      <c r="F222" s="130" t="s">
        <v>398</v>
      </c>
      <c r="G222" s="131" t="s">
        <v>185</v>
      </c>
      <c r="H222" s="132">
        <v>54</v>
      </c>
      <c r="I222" s="133"/>
      <c r="J222" s="134">
        <f>ROUND(I222*H222,2)</f>
        <v>0</v>
      </c>
      <c r="K222" s="130" t="s">
        <v>131</v>
      </c>
      <c r="L222" s="33"/>
      <c r="M222" s="135" t="s">
        <v>21</v>
      </c>
      <c r="N222" s="136" t="s">
        <v>43</v>
      </c>
      <c r="P222" s="137">
        <f>O222*H222</f>
        <v>0</v>
      </c>
      <c r="Q222" s="137">
        <v>5.8E-4</v>
      </c>
      <c r="R222" s="137">
        <f>Q222*H222</f>
        <v>3.1320000000000001E-2</v>
      </c>
      <c r="S222" s="137">
        <v>0</v>
      </c>
      <c r="T222" s="138">
        <f>S222*H222</f>
        <v>0</v>
      </c>
      <c r="AR222" s="139" t="s">
        <v>132</v>
      </c>
      <c r="AT222" s="139" t="s">
        <v>127</v>
      </c>
      <c r="AU222" s="139" t="s">
        <v>82</v>
      </c>
      <c r="AY222" s="18" t="s">
        <v>125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8" t="s">
        <v>80</v>
      </c>
      <c r="BK222" s="140">
        <f>ROUND(I222*H222,2)</f>
        <v>0</v>
      </c>
      <c r="BL222" s="18" t="s">
        <v>132</v>
      </c>
      <c r="BM222" s="139" t="s">
        <v>399</v>
      </c>
    </row>
    <row r="223" spans="2:65" s="1" customFormat="1" ht="11.25">
      <c r="B223" s="33"/>
      <c r="D223" s="141" t="s">
        <v>134</v>
      </c>
      <c r="F223" s="142" t="s">
        <v>400</v>
      </c>
      <c r="I223" s="143"/>
      <c r="L223" s="33"/>
      <c r="M223" s="144"/>
      <c r="T223" s="54"/>
      <c r="AT223" s="18" t="s">
        <v>134</v>
      </c>
      <c r="AU223" s="18" t="s">
        <v>82</v>
      </c>
    </row>
    <row r="224" spans="2:65" s="13" customFormat="1" ht="11.25">
      <c r="B224" s="164"/>
      <c r="D224" s="146" t="s">
        <v>155</v>
      </c>
      <c r="E224" s="165" t="s">
        <v>21</v>
      </c>
      <c r="F224" s="166" t="s">
        <v>401</v>
      </c>
      <c r="H224" s="165" t="s">
        <v>21</v>
      </c>
      <c r="I224" s="167"/>
      <c r="L224" s="164"/>
      <c r="M224" s="168"/>
      <c r="T224" s="169"/>
      <c r="AT224" s="165" t="s">
        <v>155</v>
      </c>
      <c r="AU224" s="165" t="s">
        <v>82</v>
      </c>
      <c r="AV224" s="13" t="s">
        <v>80</v>
      </c>
      <c r="AW224" s="13" t="s">
        <v>33</v>
      </c>
      <c r="AX224" s="13" t="s">
        <v>72</v>
      </c>
      <c r="AY224" s="165" t="s">
        <v>125</v>
      </c>
    </row>
    <row r="225" spans="2:65" s="12" customFormat="1" ht="11.25">
      <c r="B225" s="145"/>
      <c r="D225" s="146" t="s">
        <v>155</v>
      </c>
      <c r="E225" s="147" t="s">
        <v>21</v>
      </c>
      <c r="F225" s="148" t="s">
        <v>188</v>
      </c>
      <c r="H225" s="149">
        <v>54</v>
      </c>
      <c r="I225" s="150"/>
      <c r="L225" s="145"/>
      <c r="M225" s="151"/>
      <c r="T225" s="152"/>
      <c r="AT225" s="147" t="s">
        <v>155</v>
      </c>
      <c r="AU225" s="147" t="s">
        <v>82</v>
      </c>
      <c r="AV225" s="12" t="s">
        <v>82</v>
      </c>
      <c r="AW225" s="12" t="s">
        <v>33</v>
      </c>
      <c r="AX225" s="12" t="s">
        <v>80</v>
      </c>
      <c r="AY225" s="147" t="s">
        <v>125</v>
      </c>
    </row>
    <row r="226" spans="2:65" s="1" customFormat="1" ht="16.5" customHeight="1">
      <c r="B226" s="33"/>
      <c r="C226" s="128" t="s">
        <v>402</v>
      </c>
      <c r="D226" s="128" t="s">
        <v>127</v>
      </c>
      <c r="E226" s="129" t="s">
        <v>403</v>
      </c>
      <c r="F226" s="130" t="s">
        <v>404</v>
      </c>
      <c r="G226" s="131" t="s">
        <v>178</v>
      </c>
      <c r="H226" s="132">
        <v>0.33</v>
      </c>
      <c r="I226" s="133"/>
      <c r="J226" s="134">
        <f>ROUND(I226*H226,2)</f>
        <v>0</v>
      </c>
      <c r="K226" s="130" t="s">
        <v>131</v>
      </c>
      <c r="L226" s="33"/>
      <c r="M226" s="135" t="s">
        <v>21</v>
      </c>
      <c r="N226" s="136" t="s">
        <v>43</v>
      </c>
      <c r="P226" s="137">
        <f>O226*H226</f>
        <v>0</v>
      </c>
      <c r="Q226" s="137">
        <v>2.5018699999999998</v>
      </c>
      <c r="R226" s="137">
        <f>Q226*H226</f>
        <v>0.82561709999999999</v>
      </c>
      <c r="S226" s="137">
        <v>0</v>
      </c>
      <c r="T226" s="138">
        <f>S226*H226</f>
        <v>0</v>
      </c>
      <c r="AR226" s="139" t="s">
        <v>132</v>
      </c>
      <c r="AT226" s="139" t="s">
        <v>127</v>
      </c>
      <c r="AU226" s="139" t="s">
        <v>82</v>
      </c>
      <c r="AY226" s="18" t="s">
        <v>125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8" t="s">
        <v>80</v>
      </c>
      <c r="BK226" s="140">
        <f>ROUND(I226*H226,2)</f>
        <v>0</v>
      </c>
      <c r="BL226" s="18" t="s">
        <v>132</v>
      </c>
      <c r="BM226" s="139" t="s">
        <v>405</v>
      </c>
    </row>
    <row r="227" spans="2:65" s="1" customFormat="1" ht="11.25">
      <c r="B227" s="33"/>
      <c r="D227" s="141" t="s">
        <v>134</v>
      </c>
      <c r="F227" s="142" t="s">
        <v>406</v>
      </c>
      <c r="I227" s="143"/>
      <c r="L227" s="33"/>
      <c r="M227" s="144"/>
      <c r="T227" s="54"/>
      <c r="AT227" s="18" t="s">
        <v>134</v>
      </c>
      <c r="AU227" s="18" t="s">
        <v>82</v>
      </c>
    </row>
    <row r="228" spans="2:65" s="12" customFormat="1" ht="11.25">
      <c r="B228" s="145"/>
      <c r="D228" s="146" t="s">
        <v>155</v>
      </c>
      <c r="E228" s="147" t="s">
        <v>21</v>
      </c>
      <c r="F228" s="148" t="s">
        <v>407</v>
      </c>
      <c r="H228" s="149">
        <v>0.33</v>
      </c>
      <c r="I228" s="150"/>
      <c r="L228" s="145"/>
      <c r="M228" s="151"/>
      <c r="T228" s="152"/>
      <c r="AT228" s="147" t="s">
        <v>155</v>
      </c>
      <c r="AU228" s="147" t="s">
        <v>82</v>
      </c>
      <c r="AV228" s="12" t="s">
        <v>82</v>
      </c>
      <c r="AW228" s="12" t="s">
        <v>33</v>
      </c>
      <c r="AX228" s="12" t="s">
        <v>80</v>
      </c>
      <c r="AY228" s="147" t="s">
        <v>125</v>
      </c>
    </row>
    <row r="229" spans="2:65" s="1" customFormat="1" ht="16.5" customHeight="1">
      <c r="B229" s="33"/>
      <c r="C229" s="128" t="s">
        <v>408</v>
      </c>
      <c r="D229" s="128" t="s">
        <v>127</v>
      </c>
      <c r="E229" s="129" t="s">
        <v>409</v>
      </c>
      <c r="F229" s="130" t="s">
        <v>410</v>
      </c>
      <c r="G229" s="131" t="s">
        <v>130</v>
      </c>
      <c r="H229" s="132">
        <v>3.24</v>
      </c>
      <c r="I229" s="133"/>
      <c r="J229" s="134">
        <f>ROUND(I229*H229,2)</f>
        <v>0</v>
      </c>
      <c r="K229" s="130" t="s">
        <v>131</v>
      </c>
      <c r="L229" s="33"/>
      <c r="M229" s="135" t="s">
        <v>21</v>
      </c>
      <c r="N229" s="136" t="s">
        <v>43</v>
      </c>
      <c r="P229" s="137">
        <f>O229*H229</f>
        <v>0</v>
      </c>
      <c r="Q229" s="137">
        <v>2.6900000000000001E-3</v>
      </c>
      <c r="R229" s="137">
        <f>Q229*H229</f>
        <v>8.7156000000000004E-3</v>
      </c>
      <c r="S229" s="137">
        <v>0</v>
      </c>
      <c r="T229" s="138">
        <f>S229*H229</f>
        <v>0</v>
      </c>
      <c r="AR229" s="139" t="s">
        <v>132</v>
      </c>
      <c r="AT229" s="139" t="s">
        <v>127</v>
      </c>
      <c r="AU229" s="139" t="s">
        <v>82</v>
      </c>
      <c r="AY229" s="18" t="s">
        <v>125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8" t="s">
        <v>80</v>
      </c>
      <c r="BK229" s="140">
        <f>ROUND(I229*H229,2)</f>
        <v>0</v>
      </c>
      <c r="BL229" s="18" t="s">
        <v>132</v>
      </c>
      <c r="BM229" s="139" t="s">
        <v>411</v>
      </c>
    </row>
    <row r="230" spans="2:65" s="1" customFormat="1" ht="11.25">
      <c r="B230" s="33"/>
      <c r="D230" s="141" t="s">
        <v>134</v>
      </c>
      <c r="F230" s="142" t="s">
        <v>412</v>
      </c>
      <c r="I230" s="143"/>
      <c r="L230" s="33"/>
      <c r="M230" s="144"/>
      <c r="T230" s="54"/>
      <c r="AT230" s="18" t="s">
        <v>134</v>
      </c>
      <c r="AU230" s="18" t="s">
        <v>82</v>
      </c>
    </row>
    <row r="231" spans="2:65" s="12" customFormat="1" ht="11.25">
      <c r="B231" s="145"/>
      <c r="D231" s="146" t="s">
        <v>155</v>
      </c>
      <c r="E231" s="147" t="s">
        <v>21</v>
      </c>
      <c r="F231" s="148" t="s">
        <v>413</v>
      </c>
      <c r="H231" s="149">
        <v>3.24</v>
      </c>
      <c r="I231" s="150"/>
      <c r="L231" s="145"/>
      <c r="M231" s="151"/>
      <c r="T231" s="152"/>
      <c r="AT231" s="147" t="s">
        <v>155</v>
      </c>
      <c r="AU231" s="147" t="s">
        <v>82</v>
      </c>
      <c r="AV231" s="12" t="s">
        <v>82</v>
      </c>
      <c r="AW231" s="12" t="s">
        <v>33</v>
      </c>
      <c r="AX231" s="12" t="s">
        <v>80</v>
      </c>
      <c r="AY231" s="147" t="s">
        <v>125</v>
      </c>
    </row>
    <row r="232" spans="2:65" s="1" customFormat="1" ht="16.5" customHeight="1">
      <c r="B232" s="33"/>
      <c r="C232" s="128" t="s">
        <v>414</v>
      </c>
      <c r="D232" s="128" t="s">
        <v>127</v>
      </c>
      <c r="E232" s="129" t="s">
        <v>415</v>
      </c>
      <c r="F232" s="130" t="s">
        <v>416</v>
      </c>
      <c r="G232" s="131" t="s">
        <v>130</v>
      </c>
      <c r="H232" s="132">
        <v>3.24</v>
      </c>
      <c r="I232" s="133"/>
      <c r="J232" s="134">
        <f>ROUND(I232*H232,2)</f>
        <v>0</v>
      </c>
      <c r="K232" s="130" t="s">
        <v>131</v>
      </c>
      <c r="L232" s="33"/>
      <c r="M232" s="135" t="s">
        <v>21</v>
      </c>
      <c r="N232" s="136" t="s">
        <v>43</v>
      </c>
      <c r="P232" s="137">
        <f>O232*H232</f>
        <v>0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132</v>
      </c>
      <c r="AT232" s="139" t="s">
        <v>127</v>
      </c>
      <c r="AU232" s="139" t="s">
        <v>82</v>
      </c>
      <c r="AY232" s="18" t="s">
        <v>125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8" t="s">
        <v>80</v>
      </c>
      <c r="BK232" s="140">
        <f>ROUND(I232*H232,2)</f>
        <v>0</v>
      </c>
      <c r="BL232" s="18" t="s">
        <v>132</v>
      </c>
      <c r="BM232" s="139" t="s">
        <v>417</v>
      </c>
    </row>
    <row r="233" spans="2:65" s="1" customFormat="1" ht="11.25">
      <c r="B233" s="33"/>
      <c r="D233" s="141" t="s">
        <v>134</v>
      </c>
      <c r="F233" s="142" t="s">
        <v>418</v>
      </c>
      <c r="I233" s="143"/>
      <c r="L233" s="33"/>
      <c r="M233" s="144"/>
      <c r="T233" s="54"/>
      <c r="AT233" s="18" t="s">
        <v>134</v>
      </c>
      <c r="AU233" s="18" t="s">
        <v>82</v>
      </c>
    </row>
    <row r="234" spans="2:65" s="1" customFormat="1" ht="16.5" customHeight="1">
      <c r="B234" s="33"/>
      <c r="C234" s="128" t="s">
        <v>419</v>
      </c>
      <c r="D234" s="128" t="s">
        <v>127</v>
      </c>
      <c r="E234" s="129" t="s">
        <v>420</v>
      </c>
      <c r="F234" s="130" t="s">
        <v>421</v>
      </c>
      <c r="G234" s="131" t="s">
        <v>422</v>
      </c>
      <c r="H234" s="132">
        <v>11</v>
      </c>
      <c r="I234" s="133"/>
      <c r="J234" s="134">
        <f>ROUND(I234*H234,2)</f>
        <v>0</v>
      </c>
      <c r="K234" s="130" t="s">
        <v>131</v>
      </c>
      <c r="L234" s="33"/>
      <c r="M234" s="135" t="s">
        <v>21</v>
      </c>
      <c r="N234" s="136" t="s">
        <v>43</v>
      </c>
      <c r="P234" s="137">
        <f>O234*H234</f>
        <v>0</v>
      </c>
      <c r="Q234" s="137">
        <v>6.0000000000000002E-5</v>
      </c>
      <c r="R234" s="137">
        <f>Q234*H234</f>
        <v>6.6E-4</v>
      </c>
      <c r="S234" s="137">
        <v>0</v>
      </c>
      <c r="T234" s="138">
        <f>S234*H234</f>
        <v>0</v>
      </c>
      <c r="AR234" s="139" t="s">
        <v>132</v>
      </c>
      <c r="AT234" s="139" t="s">
        <v>127</v>
      </c>
      <c r="AU234" s="139" t="s">
        <v>82</v>
      </c>
      <c r="AY234" s="18" t="s">
        <v>125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8" t="s">
        <v>80</v>
      </c>
      <c r="BK234" s="140">
        <f>ROUND(I234*H234,2)</f>
        <v>0</v>
      </c>
      <c r="BL234" s="18" t="s">
        <v>132</v>
      </c>
      <c r="BM234" s="139" t="s">
        <v>423</v>
      </c>
    </row>
    <row r="235" spans="2:65" s="1" customFormat="1" ht="11.25">
      <c r="B235" s="33"/>
      <c r="D235" s="141" t="s">
        <v>134</v>
      </c>
      <c r="F235" s="142" t="s">
        <v>424</v>
      </c>
      <c r="I235" s="143"/>
      <c r="L235" s="33"/>
      <c r="M235" s="144"/>
      <c r="T235" s="54"/>
      <c r="AT235" s="18" t="s">
        <v>134</v>
      </c>
      <c r="AU235" s="18" t="s">
        <v>82</v>
      </c>
    </row>
    <row r="236" spans="2:65" s="12" customFormat="1" ht="11.25">
      <c r="B236" s="145"/>
      <c r="D236" s="146" t="s">
        <v>155</v>
      </c>
      <c r="E236" s="147" t="s">
        <v>21</v>
      </c>
      <c r="F236" s="148" t="s">
        <v>425</v>
      </c>
      <c r="H236" s="149">
        <v>11</v>
      </c>
      <c r="I236" s="150"/>
      <c r="L236" s="145"/>
      <c r="M236" s="151"/>
      <c r="T236" s="152"/>
      <c r="AT236" s="147" t="s">
        <v>155</v>
      </c>
      <c r="AU236" s="147" t="s">
        <v>82</v>
      </c>
      <c r="AV236" s="12" t="s">
        <v>82</v>
      </c>
      <c r="AW236" s="12" t="s">
        <v>33</v>
      </c>
      <c r="AX236" s="12" t="s">
        <v>80</v>
      </c>
      <c r="AY236" s="147" t="s">
        <v>125</v>
      </c>
    </row>
    <row r="237" spans="2:65" s="1" customFormat="1" ht="16.5" customHeight="1">
      <c r="B237" s="33"/>
      <c r="C237" s="153" t="s">
        <v>426</v>
      </c>
      <c r="D237" s="153" t="s">
        <v>190</v>
      </c>
      <c r="E237" s="154" t="s">
        <v>427</v>
      </c>
      <c r="F237" s="155" t="s">
        <v>428</v>
      </c>
      <c r="G237" s="156" t="s">
        <v>193</v>
      </c>
      <c r="H237" s="157">
        <v>3.1760000000000002</v>
      </c>
      <c r="I237" s="158"/>
      <c r="J237" s="159">
        <f>ROUND(I237*H237,2)</f>
        <v>0</v>
      </c>
      <c r="K237" s="155" t="s">
        <v>131</v>
      </c>
      <c r="L237" s="160"/>
      <c r="M237" s="161" t="s">
        <v>21</v>
      </c>
      <c r="N237" s="162" t="s">
        <v>43</v>
      </c>
      <c r="P237" s="137">
        <f>O237*H237</f>
        <v>0</v>
      </c>
      <c r="Q237" s="137">
        <v>1</v>
      </c>
      <c r="R237" s="137">
        <f>Q237*H237</f>
        <v>3.1760000000000002</v>
      </c>
      <c r="S237" s="137">
        <v>0</v>
      </c>
      <c r="T237" s="138">
        <f>S237*H237</f>
        <v>0</v>
      </c>
      <c r="AR237" s="139" t="s">
        <v>169</v>
      </c>
      <c r="AT237" s="139" t="s">
        <v>190</v>
      </c>
      <c r="AU237" s="139" t="s">
        <v>82</v>
      </c>
      <c r="AY237" s="18" t="s">
        <v>125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8" t="s">
        <v>80</v>
      </c>
      <c r="BK237" s="140">
        <f>ROUND(I237*H237,2)</f>
        <v>0</v>
      </c>
      <c r="BL237" s="18" t="s">
        <v>132</v>
      </c>
      <c r="BM237" s="139" t="s">
        <v>429</v>
      </c>
    </row>
    <row r="238" spans="2:65" s="12" customFormat="1" ht="11.25">
      <c r="B238" s="145"/>
      <c r="D238" s="146" t="s">
        <v>155</v>
      </c>
      <c r="E238" s="147" t="s">
        <v>21</v>
      </c>
      <c r="F238" s="148" t="s">
        <v>430</v>
      </c>
      <c r="H238" s="149">
        <v>3.1760000000000002</v>
      </c>
      <c r="I238" s="150"/>
      <c r="L238" s="145"/>
      <c r="M238" s="151"/>
      <c r="T238" s="152"/>
      <c r="AT238" s="147" t="s">
        <v>155</v>
      </c>
      <c r="AU238" s="147" t="s">
        <v>82</v>
      </c>
      <c r="AV238" s="12" t="s">
        <v>82</v>
      </c>
      <c r="AW238" s="12" t="s">
        <v>33</v>
      </c>
      <c r="AX238" s="12" t="s">
        <v>80</v>
      </c>
      <c r="AY238" s="147" t="s">
        <v>125</v>
      </c>
    </row>
    <row r="239" spans="2:65" s="11" customFormat="1" ht="22.9" customHeight="1">
      <c r="B239" s="116"/>
      <c r="D239" s="117" t="s">
        <v>71</v>
      </c>
      <c r="E239" s="126" t="s">
        <v>141</v>
      </c>
      <c r="F239" s="126" t="s">
        <v>431</v>
      </c>
      <c r="I239" s="119"/>
      <c r="J239" s="127">
        <f>BK239</f>
        <v>0</v>
      </c>
      <c r="L239" s="116"/>
      <c r="M239" s="121"/>
      <c r="P239" s="122">
        <f>SUM(P240:P270)</f>
        <v>0</v>
      </c>
      <c r="R239" s="122">
        <f>SUM(R240:R270)</f>
        <v>3.7575612199999999</v>
      </c>
      <c r="T239" s="123">
        <f>SUM(T240:T270)</f>
        <v>0</v>
      </c>
      <c r="AR239" s="117" t="s">
        <v>80</v>
      </c>
      <c r="AT239" s="124" t="s">
        <v>71</v>
      </c>
      <c r="AU239" s="124" t="s">
        <v>80</v>
      </c>
      <c r="AY239" s="117" t="s">
        <v>125</v>
      </c>
      <c r="BK239" s="125">
        <f>SUM(BK240:BK270)</f>
        <v>0</v>
      </c>
    </row>
    <row r="240" spans="2:65" s="1" customFormat="1" ht="24.2" customHeight="1">
      <c r="B240" s="33"/>
      <c r="C240" s="128" t="s">
        <v>432</v>
      </c>
      <c r="D240" s="128" t="s">
        <v>127</v>
      </c>
      <c r="E240" s="129" t="s">
        <v>433</v>
      </c>
      <c r="F240" s="130" t="s">
        <v>434</v>
      </c>
      <c r="G240" s="131" t="s">
        <v>130</v>
      </c>
      <c r="H240" s="132">
        <v>1.0449999999999999</v>
      </c>
      <c r="I240" s="133"/>
      <c r="J240" s="134">
        <f>ROUND(I240*H240,2)</f>
        <v>0</v>
      </c>
      <c r="K240" s="130" t="s">
        <v>131</v>
      </c>
      <c r="L240" s="33"/>
      <c r="M240" s="135" t="s">
        <v>21</v>
      </c>
      <c r="N240" s="136" t="s">
        <v>43</v>
      </c>
      <c r="P240" s="137">
        <f>O240*H240</f>
        <v>0</v>
      </c>
      <c r="Q240" s="137">
        <v>0.43939</v>
      </c>
      <c r="R240" s="137">
        <f>Q240*H240</f>
        <v>0.45916254999999995</v>
      </c>
      <c r="S240" s="137">
        <v>0</v>
      </c>
      <c r="T240" s="138">
        <f>S240*H240</f>
        <v>0</v>
      </c>
      <c r="AR240" s="139" t="s">
        <v>132</v>
      </c>
      <c r="AT240" s="139" t="s">
        <v>127</v>
      </c>
      <c r="AU240" s="139" t="s">
        <v>82</v>
      </c>
      <c r="AY240" s="18" t="s">
        <v>125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8" t="s">
        <v>80</v>
      </c>
      <c r="BK240" s="140">
        <f>ROUND(I240*H240,2)</f>
        <v>0</v>
      </c>
      <c r="BL240" s="18" t="s">
        <v>132</v>
      </c>
      <c r="BM240" s="139" t="s">
        <v>435</v>
      </c>
    </row>
    <row r="241" spans="2:65" s="1" customFormat="1" ht="11.25">
      <c r="B241" s="33"/>
      <c r="D241" s="141" t="s">
        <v>134</v>
      </c>
      <c r="F241" s="142" t="s">
        <v>436</v>
      </c>
      <c r="I241" s="143"/>
      <c r="L241" s="33"/>
      <c r="M241" s="144"/>
      <c r="T241" s="54"/>
      <c r="AT241" s="18" t="s">
        <v>134</v>
      </c>
      <c r="AU241" s="18" t="s">
        <v>82</v>
      </c>
    </row>
    <row r="242" spans="2:65" s="12" customFormat="1" ht="11.25">
      <c r="B242" s="145"/>
      <c r="D242" s="146" t="s">
        <v>155</v>
      </c>
      <c r="E242" s="147" t="s">
        <v>21</v>
      </c>
      <c r="F242" s="148" t="s">
        <v>437</v>
      </c>
      <c r="H242" s="149">
        <v>1.0449999999999999</v>
      </c>
      <c r="I242" s="150"/>
      <c r="L242" s="145"/>
      <c r="M242" s="151"/>
      <c r="T242" s="152"/>
      <c r="AT242" s="147" t="s">
        <v>155</v>
      </c>
      <c r="AU242" s="147" t="s">
        <v>82</v>
      </c>
      <c r="AV242" s="12" t="s">
        <v>82</v>
      </c>
      <c r="AW242" s="12" t="s">
        <v>33</v>
      </c>
      <c r="AX242" s="12" t="s">
        <v>80</v>
      </c>
      <c r="AY242" s="147" t="s">
        <v>125</v>
      </c>
    </row>
    <row r="243" spans="2:65" s="1" customFormat="1" ht="16.5" customHeight="1">
      <c r="B243" s="33"/>
      <c r="C243" s="128" t="s">
        <v>438</v>
      </c>
      <c r="D243" s="128" t="s">
        <v>127</v>
      </c>
      <c r="E243" s="129" t="s">
        <v>439</v>
      </c>
      <c r="F243" s="130" t="s">
        <v>440</v>
      </c>
      <c r="G243" s="131" t="s">
        <v>178</v>
      </c>
      <c r="H243" s="132">
        <v>66.599999999999994</v>
      </c>
      <c r="I243" s="133"/>
      <c r="J243" s="134">
        <f>ROUND(I243*H243,2)</f>
        <v>0</v>
      </c>
      <c r="K243" s="130" t="s">
        <v>21</v>
      </c>
      <c r="L243" s="33"/>
      <c r="M243" s="135" t="s">
        <v>21</v>
      </c>
      <c r="N243" s="136" t="s">
        <v>43</v>
      </c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AR243" s="139" t="s">
        <v>132</v>
      </c>
      <c r="AT243" s="139" t="s">
        <v>127</v>
      </c>
      <c r="AU243" s="139" t="s">
        <v>82</v>
      </c>
      <c r="AY243" s="18" t="s">
        <v>125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8" t="s">
        <v>80</v>
      </c>
      <c r="BK243" s="140">
        <f>ROUND(I243*H243,2)</f>
        <v>0</v>
      </c>
      <c r="BL243" s="18" t="s">
        <v>132</v>
      </c>
      <c r="BM243" s="139" t="s">
        <v>441</v>
      </c>
    </row>
    <row r="244" spans="2:65" s="12" customFormat="1" ht="11.25">
      <c r="B244" s="145"/>
      <c r="D244" s="146" t="s">
        <v>155</v>
      </c>
      <c r="E244" s="147" t="s">
        <v>21</v>
      </c>
      <c r="F244" s="148" t="s">
        <v>442</v>
      </c>
      <c r="H244" s="149">
        <v>38.1</v>
      </c>
      <c r="I244" s="150"/>
      <c r="L244" s="145"/>
      <c r="M244" s="151"/>
      <c r="T244" s="152"/>
      <c r="AT244" s="147" t="s">
        <v>155</v>
      </c>
      <c r="AU244" s="147" t="s">
        <v>82</v>
      </c>
      <c r="AV244" s="12" t="s">
        <v>82</v>
      </c>
      <c r="AW244" s="12" t="s">
        <v>33</v>
      </c>
      <c r="AX244" s="12" t="s">
        <v>72</v>
      </c>
      <c r="AY244" s="147" t="s">
        <v>125</v>
      </c>
    </row>
    <row r="245" spans="2:65" s="12" customFormat="1" ht="11.25">
      <c r="B245" s="145"/>
      <c r="D245" s="146" t="s">
        <v>155</v>
      </c>
      <c r="E245" s="147" t="s">
        <v>21</v>
      </c>
      <c r="F245" s="148" t="s">
        <v>443</v>
      </c>
      <c r="H245" s="149">
        <v>28.5</v>
      </c>
      <c r="I245" s="150"/>
      <c r="L245" s="145"/>
      <c r="M245" s="151"/>
      <c r="T245" s="152"/>
      <c r="AT245" s="147" t="s">
        <v>155</v>
      </c>
      <c r="AU245" s="147" t="s">
        <v>82</v>
      </c>
      <c r="AV245" s="12" t="s">
        <v>82</v>
      </c>
      <c r="AW245" s="12" t="s">
        <v>33</v>
      </c>
      <c r="AX245" s="12" t="s">
        <v>72</v>
      </c>
      <c r="AY245" s="147" t="s">
        <v>125</v>
      </c>
    </row>
    <row r="246" spans="2:65" s="14" customFormat="1" ht="11.25">
      <c r="B246" s="170"/>
      <c r="D246" s="146" t="s">
        <v>155</v>
      </c>
      <c r="E246" s="171" t="s">
        <v>21</v>
      </c>
      <c r="F246" s="172" t="s">
        <v>280</v>
      </c>
      <c r="H246" s="173">
        <v>66.599999999999994</v>
      </c>
      <c r="I246" s="174"/>
      <c r="L246" s="170"/>
      <c r="M246" s="175"/>
      <c r="T246" s="176"/>
      <c r="AT246" s="171" t="s">
        <v>155</v>
      </c>
      <c r="AU246" s="171" t="s">
        <v>82</v>
      </c>
      <c r="AV246" s="14" t="s">
        <v>132</v>
      </c>
      <c r="AW246" s="14" t="s">
        <v>33</v>
      </c>
      <c r="AX246" s="14" t="s">
        <v>80</v>
      </c>
      <c r="AY246" s="171" t="s">
        <v>125</v>
      </c>
    </row>
    <row r="247" spans="2:65" s="1" customFormat="1" ht="16.5" customHeight="1">
      <c r="B247" s="33"/>
      <c r="C247" s="128" t="s">
        <v>444</v>
      </c>
      <c r="D247" s="128" t="s">
        <v>127</v>
      </c>
      <c r="E247" s="129" t="s">
        <v>445</v>
      </c>
      <c r="F247" s="130" t="s">
        <v>446</v>
      </c>
      <c r="G247" s="131" t="s">
        <v>130</v>
      </c>
      <c r="H247" s="132">
        <v>85.4</v>
      </c>
      <c r="I247" s="133"/>
      <c r="J247" s="134">
        <f>ROUND(I247*H247,2)</f>
        <v>0</v>
      </c>
      <c r="K247" s="130" t="s">
        <v>131</v>
      </c>
      <c r="L247" s="33"/>
      <c r="M247" s="135" t="s">
        <v>21</v>
      </c>
      <c r="N247" s="136" t="s">
        <v>43</v>
      </c>
      <c r="P247" s="137">
        <f>O247*H247</f>
        <v>0</v>
      </c>
      <c r="Q247" s="137">
        <v>3.3500000000000001E-3</v>
      </c>
      <c r="R247" s="137">
        <f>Q247*H247</f>
        <v>0.28609000000000001</v>
      </c>
      <c r="S247" s="137">
        <v>0</v>
      </c>
      <c r="T247" s="138">
        <f>S247*H247</f>
        <v>0</v>
      </c>
      <c r="AR247" s="139" t="s">
        <v>132</v>
      </c>
      <c r="AT247" s="139" t="s">
        <v>127</v>
      </c>
      <c r="AU247" s="139" t="s">
        <v>82</v>
      </c>
      <c r="AY247" s="18" t="s">
        <v>125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8" t="s">
        <v>80</v>
      </c>
      <c r="BK247" s="140">
        <f>ROUND(I247*H247,2)</f>
        <v>0</v>
      </c>
      <c r="BL247" s="18" t="s">
        <v>132</v>
      </c>
      <c r="BM247" s="139" t="s">
        <v>447</v>
      </c>
    </row>
    <row r="248" spans="2:65" s="1" customFormat="1" ht="11.25">
      <c r="B248" s="33"/>
      <c r="D248" s="141" t="s">
        <v>134</v>
      </c>
      <c r="F248" s="142" t="s">
        <v>448</v>
      </c>
      <c r="I248" s="143"/>
      <c r="L248" s="33"/>
      <c r="M248" s="144"/>
      <c r="T248" s="54"/>
      <c r="AT248" s="18" t="s">
        <v>134</v>
      </c>
      <c r="AU248" s="18" t="s">
        <v>82</v>
      </c>
    </row>
    <row r="249" spans="2:65" s="1" customFormat="1" ht="16.5" customHeight="1">
      <c r="B249" s="33"/>
      <c r="C249" s="128" t="s">
        <v>449</v>
      </c>
      <c r="D249" s="128" t="s">
        <v>127</v>
      </c>
      <c r="E249" s="129" t="s">
        <v>450</v>
      </c>
      <c r="F249" s="130" t="s">
        <v>451</v>
      </c>
      <c r="G249" s="131" t="s">
        <v>130</v>
      </c>
      <c r="H249" s="132">
        <v>85.4</v>
      </c>
      <c r="I249" s="133"/>
      <c r="J249" s="134">
        <f>ROUND(I249*H249,2)</f>
        <v>0</v>
      </c>
      <c r="K249" s="130" t="s">
        <v>131</v>
      </c>
      <c r="L249" s="33"/>
      <c r="M249" s="135" t="s">
        <v>21</v>
      </c>
      <c r="N249" s="136" t="s">
        <v>43</v>
      </c>
      <c r="P249" s="137">
        <f>O249*H249</f>
        <v>0</v>
      </c>
      <c r="Q249" s="137">
        <v>0</v>
      </c>
      <c r="R249" s="137">
        <f>Q249*H249</f>
        <v>0</v>
      </c>
      <c r="S249" s="137">
        <v>0</v>
      </c>
      <c r="T249" s="138">
        <f>S249*H249</f>
        <v>0</v>
      </c>
      <c r="AR249" s="139" t="s">
        <v>132</v>
      </c>
      <c r="AT249" s="139" t="s">
        <v>127</v>
      </c>
      <c r="AU249" s="139" t="s">
        <v>82</v>
      </c>
      <c r="AY249" s="18" t="s">
        <v>125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8" t="s">
        <v>80</v>
      </c>
      <c r="BK249" s="140">
        <f>ROUND(I249*H249,2)</f>
        <v>0</v>
      </c>
      <c r="BL249" s="18" t="s">
        <v>132</v>
      </c>
      <c r="BM249" s="139" t="s">
        <v>452</v>
      </c>
    </row>
    <row r="250" spans="2:65" s="1" customFormat="1" ht="11.25">
      <c r="B250" s="33"/>
      <c r="D250" s="141" t="s">
        <v>134</v>
      </c>
      <c r="F250" s="142" t="s">
        <v>453</v>
      </c>
      <c r="I250" s="143"/>
      <c r="L250" s="33"/>
      <c r="M250" s="144"/>
      <c r="T250" s="54"/>
      <c r="AT250" s="18" t="s">
        <v>134</v>
      </c>
      <c r="AU250" s="18" t="s">
        <v>82</v>
      </c>
    </row>
    <row r="251" spans="2:65" s="1" customFormat="1" ht="16.5" customHeight="1">
      <c r="B251" s="33"/>
      <c r="C251" s="153" t="s">
        <v>454</v>
      </c>
      <c r="D251" s="153" t="s">
        <v>190</v>
      </c>
      <c r="E251" s="154" t="s">
        <v>455</v>
      </c>
      <c r="F251" s="155" t="s">
        <v>456</v>
      </c>
      <c r="G251" s="156" t="s">
        <v>185</v>
      </c>
      <c r="H251" s="157">
        <v>1.5</v>
      </c>
      <c r="I251" s="158"/>
      <c r="J251" s="159">
        <f>ROUND(I251*H251,2)</f>
        <v>0</v>
      </c>
      <c r="K251" s="155" t="s">
        <v>131</v>
      </c>
      <c r="L251" s="160"/>
      <c r="M251" s="161" t="s">
        <v>21</v>
      </c>
      <c r="N251" s="162" t="s">
        <v>43</v>
      </c>
      <c r="P251" s="137">
        <f>O251*H251</f>
        <v>0</v>
      </c>
      <c r="Q251" s="137">
        <v>4.4900000000000001E-3</v>
      </c>
      <c r="R251" s="137">
        <f>Q251*H251</f>
        <v>6.7349999999999997E-3</v>
      </c>
      <c r="S251" s="137">
        <v>0</v>
      </c>
      <c r="T251" s="138">
        <f>S251*H251</f>
        <v>0</v>
      </c>
      <c r="AR251" s="139" t="s">
        <v>169</v>
      </c>
      <c r="AT251" s="139" t="s">
        <v>190</v>
      </c>
      <c r="AU251" s="139" t="s">
        <v>82</v>
      </c>
      <c r="AY251" s="18" t="s">
        <v>125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8" t="s">
        <v>80</v>
      </c>
      <c r="BK251" s="140">
        <f>ROUND(I251*H251,2)</f>
        <v>0</v>
      </c>
      <c r="BL251" s="18" t="s">
        <v>132</v>
      </c>
      <c r="BM251" s="139" t="s">
        <v>457</v>
      </c>
    </row>
    <row r="252" spans="2:65" s="12" customFormat="1" ht="11.25">
      <c r="B252" s="145"/>
      <c r="D252" s="146" t="s">
        <v>155</v>
      </c>
      <c r="E252" s="147" t="s">
        <v>21</v>
      </c>
      <c r="F252" s="148" t="s">
        <v>458</v>
      </c>
      <c r="H252" s="149">
        <v>1.5</v>
      </c>
      <c r="I252" s="150"/>
      <c r="L252" s="145"/>
      <c r="M252" s="151"/>
      <c r="T252" s="152"/>
      <c r="AT252" s="147" t="s">
        <v>155</v>
      </c>
      <c r="AU252" s="147" t="s">
        <v>82</v>
      </c>
      <c r="AV252" s="12" t="s">
        <v>82</v>
      </c>
      <c r="AW252" s="12" t="s">
        <v>33</v>
      </c>
      <c r="AX252" s="12" t="s">
        <v>80</v>
      </c>
      <c r="AY252" s="147" t="s">
        <v>125</v>
      </c>
    </row>
    <row r="253" spans="2:65" s="1" customFormat="1" ht="16.5" customHeight="1">
      <c r="B253" s="33"/>
      <c r="C253" s="128" t="s">
        <v>459</v>
      </c>
      <c r="D253" s="128" t="s">
        <v>127</v>
      </c>
      <c r="E253" s="129" t="s">
        <v>460</v>
      </c>
      <c r="F253" s="130" t="s">
        <v>461</v>
      </c>
      <c r="G253" s="131" t="s">
        <v>193</v>
      </c>
      <c r="H253" s="132">
        <v>0.125</v>
      </c>
      <c r="I253" s="133"/>
      <c r="J253" s="134">
        <f>ROUND(I253*H253,2)</f>
        <v>0</v>
      </c>
      <c r="K253" s="130" t="s">
        <v>131</v>
      </c>
      <c r="L253" s="33"/>
      <c r="M253" s="135" t="s">
        <v>21</v>
      </c>
      <c r="N253" s="136" t="s">
        <v>43</v>
      </c>
      <c r="P253" s="137">
        <f>O253*H253</f>
        <v>0</v>
      </c>
      <c r="Q253" s="137">
        <v>1.04359</v>
      </c>
      <c r="R253" s="137">
        <f>Q253*H253</f>
        <v>0.13044875</v>
      </c>
      <c r="S253" s="137">
        <v>0</v>
      </c>
      <c r="T253" s="138">
        <f>S253*H253</f>
        <v>0</v>
      </c>
      <c r="AR253" s="139" t="s">
        <v>132</v>
      </c>
      <c r="AT253" s="139" t="s">
        <v>127</v>
      </c>
      <c r="AU253" s="139" t="s">
        <v>82</v>
      </c>
      <c r="AY253" s="18" t="s">
        <v>125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8" t="s">
        <v>80</v>
      </c>
      <c r="BK253" s="140">
        <f>ROUND(I253*H253,2)</f>
        <v>0</v>
      </c>
      <c r="BL253" s="18" t="s">
        <v>132</v>
      </c>
      <c r="BM253" s="139" t="s">
        <v>462</v>
      </c>
    </row>
    <row r="254" spans="2:65" s="1" customFormat="1" ht="11.25">
      <c r="B254" s="33"/>
      <c r="D254" s="141" t="s">
        <v>134</v>
      </c>
      <c r="F254" s="142" t="s">
        <v>463</v>
      </c>
      <c r="I254" s="143"/>
      <c r="L254" s="33"/>
      <c r="M254" s="144"/>
      <c r="T254" s="54"/>
      <c r="AT254" s="18" t="s">
        <v>134</v>
      </c>
      <c r="AU254" s="18" t="s">
        <v>82</v>
      </c>
    </row>
    <row r="255" spans="2:65" s="12" customFormat="1" ht="11.25">
      <c r="B255" s="145"/>
      <c r="D255" s="146" t="s">
        <v>155</v>
      </c>
      <c r="E255" s="147" t="s">
        <v>21</v>
      </c>
      <c r="F255" s="148" t="s">
        <v>464</v>
      </c>
      <c r="H255" s="149">
        <v>0.125</v>
      </c>
      <c r="I255" s="150"/>
      <c r="L255" s="145"/>
      <c r="M255" s="151"/>
      <c r="T255" s="152"/>
      <c r="AT255" s="147" t="s">
        <v>155</v>
      </c>
      <c r="AU255" s="147" t="s">
        <v>82</v>
      </c>
      <c r="AV255" s="12" t="s">
        <v>82</v>
      </c>
      <c r="AW255" s="12" t="s">
        <v>33</v>
      </c>
      <c r="AX255" s="12" t="s">
        <v>80</v>
      </c>
      <c r="AY255" s="147" t="s">
        <v>125</v>
      </c>
    </row>
    <row r="256" spans="2:65" s="1" customFormat="1" ht="16.5" customHeight="1">
      <c r="B256" s="33"/>
      <c r="C256" s="128" t="s">
        <v>465</v>
      </c>
      <c r="D256" s="128" t="s">
        <v>127</v>
      </c>
      <c r="E256" s="129" t="s">
        <v>466</v>
      </c>
      <c r="F256" s="130" t="s">
        <v>467</v>
      </c>
      <c r="G256" s="131" t="s">
        <v>193</v>
      </c>
      <c r="H256" s="132">
        <v>2.6469999999999998</v>
      </c>
      <c r="I256" s="133"/>
      <c r="J256" s="134">
        <f>ROUND(I256*H256,2)</f>
        <v>0</v>
      </c>
      <c r="K256" s="130" t="s">
        <v>131</v>
      </c>
      <c r="L256" s="33"/>
      <c r="M256" s="135" t="s">
        <v>21</v>
      </c>
      <c r="N256" s="136" t="s">
        <v>43</v>
      </c>
      <c r="P256" s="137">
        <f>O256*H256</f>
        <v>0</v>
      </c>
      <c r="Q256" s="137">
        <v>1.07636</v>
      </c>
      <c r="R256" s="137">
        <f>Q256*H256</f>
        <v>2.8491249199999999</v>
      </c>
      <c r="S256" s="137">
        <v>0</v>
      </c>
      <c r="T256" s="138">
        <f>S256*H256</f>
        <v>0</v>
      </c>
      <c r="AR256" s="139" t="s">
        <v>132</v>
      </c>
      <c r="AT256" s="139" t="s">
        <v>127</v>
      </c>
      <c r="AU256" s="139" t="s">
        <v>82</v>
      </c>
      <c r="AY256" s="18" t="s">
        <v>125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8" t="s">
        <v>80</v>
      </c>
      <c r="BK256" s="140">
        <f>ROUND(I256*H256,2)</f>
        <v>0</v>
      </c>
      <c r="BL256" s="18" t="s">
        <v>132</v>
      </c>
      <c r="BM256" s="139" t="s">
        <v>468</v>
      </c>
    </row>
    <row r="257" spans="2:65" s="1" customFormat="1" ht="11.25">
      <c r="B257" s="33"/>
      <c r="D257" s="141" t="s">
        <v>134</v>
      </c>
      <c r="F257" s="142" t="s">
        <v>469</v>
      </c>
      <c r="I257" s="143"/>
      <c r="L257" s="33"/>
      <c r="M257" s="144"/>
      <c r="T257" s="54"/>
      <c r="AT257" s="18" t="s">
        <v>134</v>
      </c>
      <c r="AU257" s="18" t="s">
        <v>82</v>
      </c>
    </row>
    <row r="258" spans="2:65" s="13" customFormat="1" ht="11.25">
      <c r="B258" s="164"/>
      <c r="D258" s="146" t="s">
        <v>155</v>
      </c>
      <c r="E258" s="165" t="s">
        <v>21</v>
      </c>
      <c r="F258" s="166" t="s">
        <v>470</v>
      </c>
      <c r="H258" s="165" t="s">
        <v>21</v>
      </c>
      <c r="I258" s="167"/>
      <c r="L258" s="164"/>
      <c r="M258" s="168"/>
      <c r="T258" s="169"/>
      <c r="AT258" s="165" t="s">
        <v>155</v>
      </c>
      <c r="AU258" s="165" t="s">
        <v>82</v>
      </c>
      <c r="AV258" s="13" t="s">
        <v>80</v>
      </c>
      <c r="AW258" s="13" t="s">
        <v>33</v>
      </c>
      <c r="AX258" s="13" t="s">
        <v>72</v>
      </c>
      <c r="AY258" s="165" t="s">
        <v>125</v>
      </c>
    </row>
    <row r="259" spans="2:65" s="12" customFormat="1" ht="11.25">
      <c r="B259" s="145"/>
      <c r="D259" s="146" t="s">
        <v>155</v>
      </c>
      <c r="E259" s="147" t="s">
        <v>21</v>
      </c>
      <c r="F259" s="148" t="s">
        <v>471</v>
      </c>
      <c r="H259" s="149">
        <v>12.167999999999999</v>
      </c>
      <c r="I259" s="150"/>
      <c r="L259" s="145"/>
      <c r="M259" s="151"/>
      <c r="T259" s="152"/>
      <c r="AT259" s="147" t="s">
        <v>155</v>
      </c>
      <c r="AU259" s="147" t="s">
        <v>82</v>
      </c>
      <c r="AV259" s="12" t="s">
        <v>82</v>
      </c>
      <c r="AW259" s="12" t="s">
        <v>33</v>
      </c>
      <c r="AX259" s="12" t="s">
        <v>72</v>
      </c>
      <c r="AY259" s="147" t="s">
        <v>125</v>
      </c>
    </row>
    <row r="260" spans="2:65" s="12" customFormat="1" ht="11.25">
      <c r="B260" s="145"/>
      <c r="D260" s="146" t="s">
        <v>155</v>
      </c>
      <c r="E260" s="147" t="s">
        <v>21</v>
      </c>
      <c r="F260" s="148" t="s">
        <v>472</v>
      </c>
      <c r="H260" s="149">
        <v>41.4</v>
      </c>
      <c r="I260" s="150"/>
      <c r="L260" s="145"/>
      <c r="M260" s="151"/>
      <c r="T260" s="152"/>
      <c r="AT260" s="147" t="s">
        <v>155</v>
      </c>
      <c r="AU260" s="147" t="s">
        <v>82</v>
      </c>
      <c r="AV260" s="12" t="s">
        <v>82</v>
      </c>
      <c r="AW260" s="12" t="s">
        <v>33</v>
      </c>
      <c r="AX260" s="12" t="s">
        <v>72</v>
      </c>
      <c r="AY260" s="147" t="s">
        <v>125</v>
      </c>
    </row>
    <row r="261" spans="2:65" s="12" customFormat="1" ht="11.25">
      <c r="B261" s="145"/>
      <c r="D261" s="146" t="s">
        <v>155</v>
      </c>
      <c r="E261" s="147" t="s">
        <v>21</v>
      </c>
      <c r="F261" s="148" t="s">
        <v>473</v>
      </c>
      <c r="H261" s="149">
        <v>81</v>
      </c>
      <c r="I261" s="150"/>
      <c r="L261" s="145"/>
      <c r="M261" s="151"/>
      <c r="T261" s="152"/>
      <c r="AT261" s="147" t="s">
        <v>155</v>
      </c>
      <c r="AU261" s="147" t="s">
        <v>82</v>
      </c>
      <c r="AV261" s="12" t="s">
        <v>82</v>
      </c>
      <c r="AW261" s="12" t="s">
        <v>33</v>
      </c>
      <c r="AX261" s="12" t="s">
        <v>72</v>
      </c>
      <c r="AY261" s="147" t="s">
        <v>125</v>
      </c>
    </row>
    <row r="262" spans="2:65" s="12" customFormat="1" ht="11.25">
      <c r="B262" s="145"/>
      <c r="D262" s="146" t="s">
        <v>155</v>
      </c>
      <c r="E262" s="147" t="s">
        <v>21</v>
      </c>
      <c r="F262" s="148" t="s">
        <v>474</v>
      </c>
      <c r="H262" s="149">
        <v>46.5</v>
      </c>
      <c r="I262" s="150"/>
      <c r="L262" s="145"/>
      <c r="M262" s="151"/>
      <c r="T262" s="152"/>
      <c r="AT262" s="147" t="s">
        <v>155</v>
      </c>
      <c r="AU262" s="147" t="s">
        <v>82</v>
      </c>
      <c r="AV262" s="12" t="s">
        <v>82</v>
      </c>
      <c r="AW262" s="12" t="s">
        <v>33</v>
      </c>
      <c r="AX262" s="12" t="s">
        <v>72</v>
      </c>
      <c r="AY262" s="147" t="s">
        <v>125</v>
      </c>
    </row>
    <row r="263" spans="2:65" s="12" customFormat="1" ht="11.25">
      <c r="B263" s="145"/>
      <c r="D263" s="146" t="s">
        <v>155</v>
      </c>
      <c r="E263" s="147" t="s">
        <v>21</v>
      </c>
      <c r="F263" s="148" t="s">
        <v>475</v>
      </c>
      <c r="H263" s="149">
        <v>51.75</v>
      </c>
      <c r="I263" s="150"/>
      <c r="L263" s="145"/>
      <c r="M263" s="151"/>
      <c r="T263" s="152"/>
      <c r="AT263" s="147" t="s">
        <v>155</v>
      </c>
      <c r="AU263" s="147" t="s">
        <v>82</v>
      </c>
      <c r="AV263" s="12" t="s">
        <v>82</v>
      </c>
      <c r="AW263" s="12" t="s">
        <v>33</v>
      </c>
      <c r="AX263" s="12" t="s">
        <v>72</v>
      </c>
      <c r="AY263" s="147" t="s">
        <v>125</v>
      </c>
    </row>
    <row r="264" spans="2:65" s="12" customFormat="1" ht="11.25">
      <c r="B264" s="145"/>
      <c r="D264" s="146" t="s">
        <v>155</v>
      </c>
      <c r="E264" s="147" t="s">
        <v>21</v>
      </c>
      <c r="F264" s="148" t="s">
        <v>476</v>
      </c>
      <c r="H264" s="149">
        <v>47</v>
      </c>
      <c r="I264" s="150"/>
      <c r="L264" s="145"/>
      <c r="M264" s="151"/>
      <c r="T264" s="152"/>
      <c r="AT264" s="147" t="s">
        <v>155</v>
      </c>
      <c r="AU264" s="147" t="s">
        <v>82</v>
      </c>
      <c r="AV264" s="12" t="s">
        <v>82</v>
      </c>
      <c r="AW264" s="12" t="s">
        <v>33</v>
      </c>
      <c r="AX264" s="12" t="s">
        <v>72</v>
      </c>
      <c r="AY264" s="147" t="s">
        <v>125</v>
      </c>
    </row>
    <row r="265" spans="2:65" s="12" customFormat="1" ht="11.25">
      <c r="B265" s="145"/>
      <c r="D265" s="146" t="s">
        <v>155</v>
      </c>
      <c r="E265" s="147" t="s">
        <v>21</v>
      </c>
      <c r="F265" s="148" t="s">
        <v>477</v>
      </c>
      <c r="H265" s="149">
        <v>34</v>
      </c>
      <c r="I265" s="150"/>
      <c r="L265" s="145"/>
      <c r="M265" s="151"/>
      <c r="T265" s="152"/>
      <c r="AT265" s="147" t="s">
        <v>155</v>
      </c>
      <c r="AU265" s="147" t="s">
        <v>82</v>
      </c>
      <c r="AV265" s="12" t="s">
        <v>82</v>
      </c>
      <c r="AW265" s="12" t="s">
        <v>33</v>
      </c>
      <c r="AX265" s="12" t="s">
        <v>72</v>
      </c>
      <c r="AY265" s="147" t="s">
        <v>125</v>
      </c>
    </row>
    <row r="266" spans="2:65" s="15" customFormat="1" ht="11.25">
      <c r="B266" s="177"/>
      <c r="D266" s="146" t="s">
        <v>155</v>
      </c>
      <c r="E266" s="178" t="s">
        <v>21</v>
      </c>
      <c r="F266" s="179" t="s">
        <v>478</v>
      </c>
      <c r="H266" s="180">
        <v>313.81799999999998</v>
      </c>
      <c r="I266" s="181"/>
      <c r="L266" s="177"/>
      <c r="M266" s="182"/>
      <c r="T266" s="183"/>
      <c r="AT266" s="178" t="s">
        <v>155</v>
      </c>
      <c r="AU266" s="178" t="s">
        <v>82</v>
      </c>
      <c r="AV266" s="15" t="s">
        <v>141</v>
      </c>
      <c r="AW266" s="15" t="s">
        <v>33</v>
      </c>
      <c r="AX266" s="15" t="s">
        <v>72</v>
      </c>
      <c r="AY266" s="178" t="s">
        <v>125</v>
      </c>
    </row>
    <row r="267" spans="2:65" s="12" customFormat="1" ht="11.25">
      <c r="B267" s="145"/>
      <c r="D267" s="146" t="s">
        <v>155</v>
      </c>
      <c r="E267" s="147" t="s">
        <v>21</v>
      </c>
      <c r="F267" s="148" t="s">
        <v>479</v>
      </c>
      <c r="H267" s="149">
        <v>2.6469999999999998</v>
      </c>
      <c r="I267" s="150"/>
      <c r="L267" s="145"/>
      <c r="M267" s="151"/>
      <c r="T267" s="152"/>
      <c r="AT267" s="147" t="s">
        <v>155</v>
      </c>
      <c r="AU267" s="147" t="s">
        <v>82</v>
      </c>
      <c r="AV267" s="12" t="s">
        <v>82</v>
      </c>
      <c r="AW267" s="12" t="s">
        <v>33</v>
      </c>
      <c r="AX267" s="12" t="s">
        <v>80</v>
      </c>
      <c r="AY267" s="147" t="s">
        <v>125</v>
      </c>
    </row>
    <row r="268" spans="2:65" s="1" customFormat="1" ht="21.75" customHeight="1">
      <c r="B268" s="33"/>
      <c r="C268" s="128" t="s">
        <v>480</v>
      </c>
      <c r="D268" s="128" t="s">
        <v>127</v>
      </c>
      <c r="E268" s="129" t="s">
        <v>481</v>
      </c>
      <c r="F268" s="130" t="s">
        <v>482</v>
      </c>
      <c r="G268" s="131" t="s">
        <v>138</v>
      </c>
      <c r="H268" s="132">
        <v>13</v>
      </c>
      <c r="I268" s="133"/>
      <c r="J268" s="134">
        <f>ROUND(I268*H268,2)</f>
        <v>0</v>
      </c>
      <c r="K268" s="130" t="s">
        <v>21</v>
      </c>
      <c r="L268" s="33"/>
      <c r="M268" s="135" t="s">
        <v>21</v>
      </c>
      <c r="N268" s="136" t="s">
        <v>43</v>
      </c>
      <c r="P268" s="137">
        <f>O268*H268</f>
        <v>0</v>
      </c>
      <c r="Q268" s="137">
        <v>0</v>
      </c>
      <c r="R268" s="137">
        <f>Q268*H268</f>
        <v>0</v>
      </c>
      <c r="S268" s="137">
        <v>0</v>
      </c>
      <c r="T268" s="138">
        <f>S268*H268</f>
        <v>0</v>
      </c>
      <c r="AR268" s="139" t="s">
        <v>132</v>
      </c>
      <c r="AT268" s="139" t="s">
        <v>127</v>
      </c>
      <c r="AU268" s="139" t="s">
        <v>82</v>
      </c>
      <c r="AY268" s="18" t="s">
        <v>125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8" t="s">
        <v>80</v>
      </c>
      <c r="BK268" s="140">
        <f>ROUND(I268*H268,2)</f>
        <v>0</v>
      </c>
      <c r="BL268" s="18" t="s">
        <v>132</v>
      </c>
      <c r="BM268" s="139" t="s">
        <v>483</v>
      </c>
    </row>
    <row r="269" spans="2:65" s="1" customFormat="1" ht="48.75">
      <c r="B269" s="33"/>
      <c r="D269" s="146" t="s">
        <v>195</v>
      </c>
      <c r="F269" s="163" t="s">
        <v>484</v>
      </c>
      <c r="I269" s="143"/>
      <c r="L269" s="33"/>
      <c r="M269" s="144"/>
      <c r="T269" s="54"/>
      <c r="AT269" s="18" t="s">
        <v>195</v>
      </c>
      <c r="AU269" s="18" t="s">
        <v>82</v>
      </c>
    </row>
    <row r="270" spans="2:65" s="1" customFormat="1" ht="16.5" customHeight="1">
      <c r="B270" s="33"/>
      <c r="C270" s="153" t="s">
        <v>485</v>
      </c>
      <c r="D270" s="153" t="s">
        <v>190</v>
      </c>
      <c r="E270" s="154" t="s">
        <v>486</v>
      </c>
      <c r="F270" s="155" t="s">
        <v>487</v>
      </c>
      <c r="G270" s="156" t="s">
        <v>138</v>
      </c>
      <c r="H270" s="157">
        <v>13</v>
      </c>
      <c r="I270" s="158"/>
      <c r="J270" s="159">
        <f>ROUND(I270*H270,2)</f>
        <v>0</v>
      </c>
      <c r="K270" s="155" t="s">
        <v>21</v>
      </c>
      <c r="L270" s="160"/>
      <c r="M270" s="161" t="s">
        <v>21</v>
      </c>
      <c r="N270" s="162" t="s">
        <v>43</v>
      </c>
      <c r="P270" s="137">
        <f>O270*H270</f>
        <v>0</v>
      </c>
      <c r="Q270" s="137">
        <v>2E-3</v>
      </c>
      <c r="R270" s="137">
        <f>Q270*H270</f>
        <v>2.6000000000000002E-2</v>
      </c>
      <c r="S270" s="137">
        <v>0</v>
      </c>
      <c r="T270" s="138">
        <f>S270*H270</f>
        <v>0</v>
      </c>
      <c r="AR270" s="139" t="s">
        <v>169</v>
      </c>
      <c r="AT270" s="139" t="s">
        <v>190</v>
      </c>
      <c r="AU270" s="139" t="s">
        <v>82</v>
      </c>
      <c r="AY270" s="18" t="s">
        <v>125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8" t="s">
        <v>80</v>
      </c>
      <c r="BK270" s="140">
        <f>ROUND(I270*H270,2)</f>
        <v>0</v>
      </c>
      <c r="BL270" s="18" t="s">
        <v>132</v>
      </c>
      <c r="BM270" s="139" t="s">
        <v>488</v>
      </c>
    </row>
    <row r="271" spans="2:65" s="11" customFormat="1" ht="22.9" customHeight="1">
      <c r="B271" s="116"/>
      <c r="D271" s="117" t="s">
        <v>71</v>
      </c>
      <c r="E271" s="126" t="s">
        <v>132</v>
      </c>
      <c r="F271" s="126" t="s">
        <v>489</v>
      </c>
      <c r="I271" s="119"/>
      <c r="J271" s="127">
        <f>BK271</f>
        <v>0</v>
      </c>
      <c r="L271" s="116"/>
      <c r="M271" s="121"/>
      <c r="P271" s="122">
        <f>SUM(P272:P274)</f>
        <v>0</v>
      </c>
      <c r="R271" s="122">
        <f>SUM(R272:R274)</f>
        <v>0</v>
      </c>
      <c r="T271" s="123">
        <f>SUM(T272:T274)</f>
        <v>0</v>
      </c>
      <c r="AR271" s="117" t="s">
        <v>80</v>
      </c>
      <c r="AT271" s="124" t="s">
        <v>71</v>
      </c>
      <c r="AU271" s="124" t="s">
        <v>80</v>
      </c>
      <c r="AY271" s="117" t="s">
        <v>125</v>
      </c>
      <c r="BK271" s="125">
        <f>SUM(BK272:BK274)</f>
        <v>0</v>
      </c>
    </row>
    <row r="272" spans="2:65" s="1" customFormat="1" ht="16.5" customHeight="1">
      <c r="B272" s="33"/>
      <c r="C272" s="128" t="s">
        <v>490</v>
      </c>
      <c r="D272" s="128" t="s">
        <v>127</v>
      </c>
      <c r="E272" s="129" t="s">
        <v>491</v>
      </c>
      <c r="F272" s="130" t="s">
        <v>492</v>
      </c>
      <c r="G272" s="131" t="s">
        <v>130</v>
      </c>
      <c r="H272" s="132">
        <v>37</v>
      </c>
      <c r="I272" s="133"/>
      <c r="J272" s="134">
        <f>ROUND(I272*H272,2)</f>
        <v>0</v>
      </c>
      <c r="K272" s="130" t="s">
        <v>131</v>
      </c>
      <c r="L272" s="33"/>
      <c r="M272" s="135" t="s">
        <v>21</v>
      </c>
      <c r="N272" s="136" t="s">
        <v>43</v>
      </c>
      <c r="P272" s="137">
        <f>O272*H272</f>
        <v>0</v>
      </c>
      <c r="Q272" s="137">
        <v>0</v>
      </c>
      <c r="R272" s="137">
        <f>Q272*H272</f>
        <v>0</v>
      </c>
      <c r="S272" s="137">
        <v>0</v>
      </c>
      <c r="T272" s="138">
        <f>S272*H272</f>
        <v>0</v>
      </c>
      <c r="AR272" s="139" t="s">
        <v>132</v>
      </c>
      <c r="AT272" s="139" t="s">
        <v>127</v>
      </c>
      <c r="AU272" s="139" t="s">
        <v>82</v>
      </c>
      <c r="AY272" s="18" t="s">
        <v>125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8" t="s">
        <v>80</v>
      </c>
      <c r="BK272" s="140">
        <f>ROUND(I272*H272,2)</f>
        <v>0</v>
      </c>
      <c r="BL272" s="18" t="s">
        <v>132</v>
      </c>
      <c r="BM272" s="139" t="s">
        <v>493</v>
      </c>
    </row>
    <row r="273" spans="2:65" s="1" customFormat="1" ht="11.25">
      <c r="B273" s="33"/>
      <c r="D273" s="141" t="s">
        <v>134</v>
      </c>
      <c r="F273" s="142" t="s">
        <v>494</v>
      </c>
      <c r="I273" s="143"/>
      <c r="L273" s="33"/>
      <c r="M273" s="144"/>
      <c r="T273" s="54"/>
      <c r="AT273" s="18" t="s">
        <v>134</v>
      </c>
      <c r="AU273" s="18" t="s">
        <v>82</v>
      </c>
    </row>
    <row r="274" spans="2:65" s="12" customFormat="1" ht="11.25">
      <c r="B274" s="145"/>
      <c r="D274" s="146" t="s">
        <v>155</v>
      </c>
      <c r="E274" s="147" t="s">
        <v>21</v>
      </c>
      <c r="F274" s="148" t="s">
        <v>495</v>
      </c>
      <c r="H274" s="149">
        <v>37</v>
      </c>
      <c r="I274" s="150"/>
      <c r="L274" s="145"/>
      <c r="M274" s="151"/>
      <c r="T274" s="152"/>
      <c r="AT274" s="147" t="s">
        <v>155</v>
      </c>
      <c r="AU274" s="147" t="s">
        <v>82</v>
      </c>
      <c r="AV274" s="12" t="s">
        <v>82</v>
      </c>
      <c r="AW274" s="12" t="s">
        <v>33</v>
      </c>
      <c r="AX274" s="12" t="s">
        <v>80</v>
      </c>
      <c r="AY274" s="147" t="s">
        <v>125</v>
      </c>
    </row>
    <row r="275" spans="2:65" s="11" customFormat="1" ht="22.9" customHeight="1">
      <c r="B275" s="116"/>
      <c r="D275" s="117" t="s">
        <v>71</v>
      </c>
      <c r="E275" s="126" t="s">
        <v>150</v>
      </c>
      <c r="F275" s="126" t="s">
        <v>496</v>
      </c>
      <c r="I275" s="119"/>
      <c r="J275" s="127">
        <f>BK275</f>
        <v>0</v>
      </c>
      <c r="L275" s="116"/>
      <c r="M275" s="121"/>
      <c r="P275" s="122">
        <f>SUM(P276:P299)</f>
        <v>0</v>
      </c>
      <c r="R275" s="122">
        <f>SUM(R276:R299)</f>
        <v>7.2430199999999996</v>
      </c>
      <c r="T275" s="123">
        <f>SUM(T276:T299)</f>
        <v>0</v>
      </c>
      <c r="AR275" s="117" t="s">
        <v>80</v>
      </c>
      <c r="AT275" s="124" t="s">
        <v>71</v>
      </c>
      <c r="AU275" s="124" t="s">
        <v>80</v>
      </c>
      <c r="AY275" s="117" t="s">
        <v>125</v>
      </c>
      <c r="BK275" s="125">
        <f>SUM(BK276:BK299)</f>
        <v>0</v>
      </c>
    </row>
    <row r="276" spans="2:65" s="1" customFormat="1" ht="21.75" customHeight="1">
      <c r="B276" s="33"/>
      <c r="C276" s="128" t="s">
        <v>497</v>
      </c>
      <c r="D276" s="128" t="s">
        <v>127</v>
      </c>
      <c r="E276" s="129" t="s">
        <v>498</v>
      </c>
      <c r="F276" s="130" t="s">
        <v>499</v>
      </c>
      <c r="G276" s="131" t="s">
        <v>130</v>
      </c>
      <c r="H276" s="132">
        <v>82.953999999999994</v>
      </c>
      <c r="I276" s="133"/>
      <c r="J276" s="134">
        <f>ROUND(I276*H276,2)</f>
        <v>0</v>
      </c>
      <c r="K276" s="130" t="s">
        <v>131</v>
      </c>
      <c r="L276" s="33"/>
      <c r="M276" s="135" t="s">
        <v>21</v>
      </c>
      <c r="N276" s="136" t="s">
        <v>43</v>
      </c>
      <c r="P276" s="137">
        <f>O276*H276</f>
        <v>0</v>
      </c>
      <c r="Q276" s="137">
        <v>0</v>
      </c>
      <c r="R276" s="137">
        <f>Q276*H276</f>
        <v>0</v>
      </c>
      <c r="S276" s="137">
        <v>0</v>
      </c>
      <c r="T276" s="138">
        <f>S276*H276</f>
        <v>0</v>
      </c>
      <c r="AR276" s="139" t="s">
        <v>132</v>
      </c>
      <c r="AT276" s="139" t="s">
        <v>127</v>
      </c>
      <c r="AU276" s="139" t="s">
        <v>82</v>
      </c>
      <c r="AY276" s="18" t="s">
        <v>125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8" t="s">
        <v>80</v>
      </c>
      <c r="BK276" s="140">
        <f>ROUND(I276*H276,2)</f>
        <v>0</v>
      </c>
      <c r="BL276" s="18" t="s">
        <v>132</v>
      </c>
      <c r="BM276" s="139" t="s">
        <v>500</v>
      </c>
    </row>
    <row r="277" spans="2:65" s="1" customFormat="1" ht="11.25">
      <c r="B277" s="33"/>
      <c r="D277" s="141" t="s">
        <v>134</v>
      </c>
      <c r="F277" s="142" t="s">
        <v>501</v>
      </c>
      <c r="I277" s="143"/>
      <c r="L277" s="33"/>
      <c r="M277" s="144"/>
      <c r="T277" s="54"/>
      <c r="AT277" s="18" t="s">
        <v>134</v>
      </c>
      <c r="AU277" s="18" t="s">
        <v>82</v>
      </c>
    </row>
    <row r="278" spans="2:65" s="12" customFormat="1" ht="11.25">
      <c r="B278" s="145"/>
      <c r="D278" s="146" t="s">
        <v>155</v>
      </c>
      <c r="E278" s="147" t="s">
        <v>21</v>
      </c>
      <c r="F278" s="148" t="s">
        <v>502</v>
      </c>
      <c r="H278" s="149">
        <v>43.66</v>
      </c>
      <c r="I278" s="150"/>
      <c r="L278" s="145"/>
      <c r="M278" s="151"/>
      <c r="T278" s="152"/>
      <c r="AT278" s="147" t="s">
        <v>155</v>
      </c>
      <c r="AU278" s="147" t="s">
        <v>82</v>
      </c>
      <c r="AV278" s="12" t="s">
        <v>82</v>
      </c>
      <c r="AW278" s="12" t="s">
        <v>33</v>
      </c>
      <c r="AX278" s="12" t="s">
        <v>72</v>
      </c>
      <c r="AY278" s="147" t="s">
        <v>125</v>
      </c>
    </row>
    <row r="279" spans="2:65" s="12" customFormat="1" ht="11.25">
      <c r="B279" s="145"/>
      <c r="D279" s="146" t="s">
        <v>155</v>
      </c>
      <c r="E279" s="147" t="s">
        <v>21</v>
      </c>
      <c r="F279" s="148" t="s">
        <v>503</v>
      </c>
      <c r="H279" s="149">
        <v>39.293999999999997</v>
      </c>
      <c r="I279" s="150"/>
      <c r="L279" s="145"/>
      <c r="M279" s="151"/>
      <c r="T279" s="152"/>
      <c r="AT279" s="147" t="s">
        <v>155</v>
      </c>
      <c r="AU279" s="147" t="s">
        <v>82</v>
      </c>
      <c r="AV279" s="12" t="s">
        <v>82</v>
      </c>
      <c r="AW279" s="12" t="s">
        <v>33</v>
      </c>
      <c r="AX279" s="12" t="s">
        <v>72</v>
      </c>
      <c r="AY279" s="147" t="s">
        <v>125</v>
      </c>
    </row>
    <row r="280" spans="2:65" s="14" customFormat="1" ht="11.25">
      <c r="B280" s="170"/>
      <c r="D280" s="146" t="s">
        <v>155</v>
      </c>
      <c r="E280" s="171" t="s">
        <v>21</v>
      </c>
      <c r="F280" s="172" t="s">
        <v>280</v>
      </c>
      <c r="H280" s="173">
        <v>82.953999999999994</v>
      </c>
      <c r="I280" s="174"/>
      <c r="L280" s="170"/>
      <c r="M280" s="175"/>
      <c r="T280" s="176"/>
      <c r="AT280" s="171" t="s">
        <v>155</v>
      </c>
      <c r="AU280" s="171" t="s">
        <v>82</v>
      </c>
      <c r="AV280" s="14" t="s">
        <v>132</v>
      </c>
      <c r="AW280" s="14" t="s">
        <v>33</v>
      </c>
      <c r="AX280" s="14" t="s">
        <v>80</v>
      </c>
      <c r="AY280" s="171" t="s">
        <v>125</v>
      </c>
    </row>
    <row r="281" spans="2:65" s="1" customFormat="1" ht="21.75" customHeight="1">
      <c r="B281" s="33"/>
      <c r="C281" s="128" t="s">
        <v>504</v>
      </c>
      <c r="D281" s="128" t="s">
        <v>127</v>
      </c>
      <c r="E281" s="129" t="s">
        <v>505</v>
      </c>
      <c r="F281" s="130" t="s">
        <v>506</v>
      </c>
      <c r="G281" s="131" t="s">
        <v>130</v>
      </c>
      <c r="H281" s="132">
        <v>51</v>
      </c>
      <c r="I281" s="133"/>
      <c r="J281" s="134">
        <f>ROUND(I281*H281,2)</f>
        <v>0</v>
      </c>
      <c r="K281" s="130" t="s">
        <v>131</v>
      </c>
      <c r="L281" s="33"/>
      <c r="M281" s="135" t="s">
        <v>21</v>
      </c>
      <c r="N281" s="136" t="s">
        <v>43</v>
      </c>
      <c r="P281" s="137">
        <f>O281*H281</f>
        <v>0</v>
      </c>
      <c r="Q281" s="137">
        <v>0</v>
      </c>
      <c r="R281" s="137">
        <f>Q281*H281</f>
        <v>0</v>
      </c>
      <c r="S281" s="137">
        <v>0</v>
      </c>
      <c r="T281" s="138">
        <f>S281*H281</f>
        <v>0</v>
      </c>
      <c r="AR281" s="139" t="s">
        <v>132</v>
      </c>
      <c r="AT281" s="139" t="s">
        <v>127</v>
      </c>
      <c r="AU281" s="139" t="s">
        <v>82</v>
      </c>
      <c r="AY281" s="18" t="s">
        <v>125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8" t="s">
        <v>80</v>
      </c>
      <c r="BK281" s="140">
        <f>ROUND(I281*H281,2)</f>
        <v>0</v>
      </c>
      <c r="BL281" s="18" t="s">
        <v>132</v>
      </c>
      <c r="BM281" s="139" t="s">
        <v>507</v>
      </c>
    </row>
    <row r="282" spans="2:65" s="1" customFormat="1" ht="11.25">
      <c r="B282" s="33"/>
      <c r="D282" s="141" t="s">
        <v>134</v>
      </c>
      <c r="F282" s="142" t="s">
        <v>508</v>
      </c>
      <c r="I282" s="143"/>
      <c r="L282" s="33"/>
      <c r="M282" s="144"/>
      <c r="T282" s="54"/>
      <c r="AT282" s="18" t="s">
        <v>134</v>
      </c>
      <c r="AU282" s="18" t="s">
        <v>82</v>
      </c>
    </row>
    <row r="283" spans="2:65" s="12" customFormat="1" ht="11.25">
      <c r="B283" s="145"/>
      <c r="D283" s="146" t="s">
        <v>155</v>
      </c>
      <c r="E283" s="147" t="s">
        <v>21</v>
      </c>
      <c r="F283" s="148" t="s">
        <v>509</v>
      </c>
      <c r="H283" s="149">
        <v>51</v>
      </c>
      <c r="I283" s="150"/>
      <c r="L283" s="145"/>
      <c r="M283" s="151"/>
      <c r="T283" s="152"/>
      <c r="AT283" s="147" t="s">
        <v>155</v>
      </c>
      <c r="AU283" s="147" t="s">
        <v>82</v>
      </c>
      <c r="AV283" s="12" t="s">
        <v>82</v>
      </c>
      <c r="AW283" s="12" t="s">
        <v>33</v>
      </c>
      <c r="AX283" s="12" t="s">
        <v>80</v>
      </c>
      <c r="AY283" s="147" t="s">
        <v>125</v>
      </c>
    </row>
    <row r="284" spans="2:65" s="1" customFormat="1" ht="24.2" customHeight="1">
      <c r="B284" s="33"/>
      <c r="C284" s="128" t="s">
        <v>510</v>
      </c>
      <c r="D284" s="128" t="s">
        <v>127</v>
      </c>
      <c r="E284" s="129" t="s">
        <v>511</v>
      </c>
      <c r="F284" s="130" t="s">
        <v>512</v>
      </c>
      <c r="G284" s="131" t="s">
        <v>130</v>
      </c>
      <c r="H284" s="132">
        <v>65.489999999999995</v>
      </c>
      <c r="I284" s="133"/>
      <c r="J284" s="134">
        <f>ROUND(I284*H284,2)</f>
        <v>0</v>
      </c>
      <c r="K284" s="130" t="s">
        <v>131</v>
      </c>
      <c r="L284" s="33"/>
      <c r="M284" s="135" t="s">
        <v>21</v>
      </c>
      <c r="N284" s="136" t="s">
        <v>43</v>
      </c>
      <c r="P284" s="137">
        <f>O284*H284</f>
        <v>0</v>
      </c>
      <c r="Q284" s="137">
        <v>0</v>
      </c>
      <c r="R284" s="137">
        <f>Q284*H284</f>
        <v>0</v>
      </c>
      <c r="S284" s="137">
        <v>0</v>
      </c>
      <c r="T284" s="138">
        <f>S284*H284</f>
        <v>0</v>
      </c>
      <c r="AR284" s="139" t="s">
        <v>132</v>
      </c>
      <c r="AT284" s="139" t="s">
        <v>127</v>
      </c>
      <c r="AU284" s="139" t="s">
        <v>82</v>
      </c>
      <c r="AY284" s="18" t="s">
        <v>125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8" t="s">
        <v>80</v>
      </c>
      <c r="BK284" s="140">
        <f>ROUND(I284*H284,2)</f>
        <v>0</v>
      </c>
      <c r="BL284" s="18" t="s">
        <v>132</v>
      </c>
      <c r="BM284" s="139" t="s">
        <v>513</v>
      </c>
    </row>
    <row r="285" spans="2:65" s="1" customFormat="1" ht="11.25">
      <c r="B285" s="33"/>
      <c r="D285" s="141" t="s">
        <v>134</v>
      </c>
      <c r="F285" s="142" t="s">
        <v>514</v>
      </c>
      <c r="I285" s="143"/>
      <c r="L285" s="33"/>
      <c r="M285" s="144"/>
      <c r="T285" s="54"/>
      <c r="AT285" s="18" t="s">
        <v>134</v>
      </c>
      <c r="AU285" s="18" t="s">
        <v>82</v>
      </c>
    </row>
    <row r="286" spans="2:65" s="12" customFormat="1" ht="11.25">
      <c r="B286" s="145"/>
      <c r="D286" s="146" t="s">
        <v>155</v>
      </c>
      <c r="E286" s="147" t="s">
        <v>21</v>
      </c>
      <c r="F286" s="148" t="s">
        <v>515</v>
      </c>
      <c r="H286" s="149">
        <v>65.489999999999995</v>
      </c>
      <c r="I286" s="150"/>
      <c r="L286" s="145"/>
      <c r="M286" s="151"/>
      <c r="T286" s="152"/>
      <c r="AT286" s="147" t="s">
        <v>155</v>
      </c>
      <c r="AU286" s="147" t="s">
        <v>82</v>
      </c>
      <c r="AV286" s="12" t="s">
        <v>82</v>
      </c>
      <c r="AW286" s="12" t="s">
        <v>33</v>
      </c>
      <c r="AX286" s="12" t="s">
        <v>80</v>
      </c>
      <c r="AY286" s="147" t="s">
        <v>125</v>
      </c>
    </row>
    <row r="287" spans="2:65" s="1" customFormat="1" ht="16.5" customHeight="1">
      <c r="B287" s="33"/>
      <c r="C287" s="128" t="s">
        <v>516</v>
      </c>
      <c r="D287" s="128" t="s">
        <v>127</v>
      </c>
      <c r="E287" s="129" t="s">
        <v>517</v>
      </c>
      <c r="F287" s="130" t="s">
        <v>518</v>
      </c>
      <c r="G287" s="131" t="s">
        <v>130</v>
      </c>
      <c r="H287" s="132">
        <v>65.489999999999995</v>
      </c>
      <c r="I287" s="133"/>
      <c r="J287" s="134">
        <f>ROUND(I287*H287,2)</f>
        <v>0</v>
      </c>
      <c r="K287" s="130" t="s">
        <v>131</v>
      </c>
      <c r="L287" s="33"/>
      <c r="M287" s="135" t="s">
        <v>21</v>
      </c>
      <c r="N287" s="136" t="s">
        <v>43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132</v>
      </c>
      <c r="AT287" s="139" t="s">
        <v>127</v>
      </c>
      <c r="AU287" s="139" t="s">
        <v>82</v>
      </c>
      <c r="AY287" s="18" t="s">
        <v>125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8" t="s">
        <v>80</v>
      </c>
      <c r="BK287" s="140">
        <f>ROUND(I287*H287,2)</f>
        <v>0</v>
      </c>
      <c r="BL287" s="18" t="s">
        <v>132</v>
      </c>
      <c r="BM287" s="139" t="s">
        <v>519</v>
      </c>
    </row>
    <row r="288" spans="2:65" s="1" customFormat="1" ht="11.25">
      <c r="B288" s="33"/>
      <c r="D288" s="141" t="s">
        <v>134</v>
      </c>
      <c r="F288" s="142" t="s">
        <v>520</v>
      </c>
      <c r="I288" s="143"/>
      <c r="L288" s="33"/>
      <c r="M288" s="144"/>
      <c r="T288" s="54"/>
      <c r="AT288" s="18" t="s">
        <v>134</v>
      </c>
      <c r="AU288" s="18" t="s">
        <v>82</v>
      </c>
    </row>
    <row r="289" spans="2:65" s="12" customFormat="1" ht="11.25">
      <c r="B289" s="145"/>
      <c r="D289" s="146" t="s">
        <v>155</v>
      </c>
      <c r="E289" s="147" t="s">
        <v>21</v>
      </c>
      <c r="F289" s="148" t="s">
        <v>521</v>
      </c>
      <c r="H289" s="149">
        <v>65.489999999999995</v>
      </c>
      <c r="I289" s="150"/>
      <c r="L289" s="145"/>
      <c r="M289" s="151"/>
      <c r="T289" s="152"/>
      <c r="AT289" s="147" t="s">
        <v>155</v>
      </c>
      <c r="AU289" s="147" t="s">
        <v>82</v>
      </c>
      <c r="AV289" s="12" t="s">
        <v>82</v>
      </c>
      <c r="AW289" s="12" t="s">
        <v>33</v>
      </c>
      <c r="AX289" s="12" t="s">
        <v>80</v>
      </c>
      <c r="AY289" s="147" t="s">
        <v>125</v>
      </c>
    </row>
    <row r="290" spans="2:65" s="1" customFormat="1" ht="16.5" customHeight="1">
      <c r="B290" s="33"/>
      <c r="C290" s="128" t="s">
        <v>522</v>
      </c>
      <c r="D290" s="128" t="s">
        <v>127</v>
      </c>
      <c r="E290" s="129" t="s">
        <v>523</v>
      </c>
      <c r="F290" s="130" t="s">
        <v>524</v>
      </c>
      <c r="G290" s="131" t="s">
        <v>130</v>
      </c>
      <c r="H290" s="132">
        <v>87.55</v>
      </c>
      <c r="I290" s="133"/>
      <c r="J290" s="134">
        <f>ROUND(I290*H290,2)</f>
        <v>0</v>
      </c>
      <c r="K290" s="130" t="s">
        <v>131</v>
      </c>
      <c r="L290" s="33"/>
      <c r="M290" s="135" t="s">
        <v>21</v>
      </c>
      <c r="N290" s="136" t="s">
        <v>43</v>
      </c>
      <c r="P290" s="137">
        <f>O290*H290</f>
        <v>0</v>
      </c>
      <c r="Q290" s="137">
        <v>0</v>
      </c>
      <c r="R290" s="137">
        <f>Q290*H290</f>
        <v>0</v>
      </c>
      <c r="S290" s="137">
        <v>0</v>
      </c>
      <c r="T290" s="138">
        <f>S290*H290</f>
        <v>0</v>
      </c>
      <c r="AR290" s="139" t="s">
        <v>132</v>
      </c>
      <c r="AT290" s="139" t="s">
        <v>127</v>
      </c>
      <c r="AU290" s="139" t="s">
        <v>82</v>
      </c>
      <c r="AY290" s="18" t="s">
        <v>125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8" t="s">
        <v>80</v>
      </c>
      <c r="BK290" s="140">
        <f>ROUND(I290*H290,2)</f>
        <v>0</v>
      </c>
      <c r="BL290" s="18" t="s">
        <v>132</v>
      </c>
      <c r="BM290" s="139" t="s">
        <v>525</v>
      </c>
    </row>
    <row r="291" spans="2:65" s="1" customFormat="1" ht="11.25">
      <c r="B291" s="33"/>
      <c r="D291" s="141" t="s">
        <v>134</v>
      </c>
      <c r="F291" s="142" t="s">
        <v>526</v>
      </c>
      <c r="I291" s="143"/>
      <c r="L291" s="33"/>
      <c r="M291" s="144"/>
      <c r="T291" s="54"/>
      <c r="AT291" s="18" t="s">
        <v>134</v>
      </c>
      <c r="AU291" s="18" t="s">
        <v>82</v>
      </c>
    </row>
    <row r="292" spans="2:65" s="1" customFormat="1" ht="24.2" customHeight="1">
      <c r="B292" s="33"/>
      <c r="C292" s="128" t="s">
        <v>527</v>
      </c>
      <c r="D292" s="128" t="s">
        <v>127</v>
      </c>
      <c r="E292" s="129" t="s">
        <v>528</v>
      </c>
      <c r="F292" s="130" t="s">
        <v>529</v>
      </c>
      <c r="G292" s="131" t="s">
        <v>130</v>
      </c>
      <c r="H292" s="132">
        <v>87.55</v>
      </c>
      <c r="I292" s="133"/>
      <c r="J292" s="134">
        <f>ROUND(I292*H292,2)</f>
        <v>0</v>
      </c>
      <c r="K292" s="130" t="s">
        <v>131</v>
      </c>
      <c r="L292" s="33"/>
      <c r="M292" s="135" t="s">
        <v>21</v>
      </c>
      <c r="N292" s="136" t="s">
        <v>43</v>
      </c>
      <c r="P292" s="137">
        <f>O292*H292</f>
        <v>0</v>
      </c>
      <c r="Q292" s="137">
        <v>0</v>
      </c>
      <c r="R292" s="137">
        <f>Q292*H292</f>
        <v>0</v>
      </c>
      <c r="S292" s="137">
        <v>0</v>
      </c>
      <c r="T292" s="138">
        <f>S292*H292</f>
        <v>0</v>
      </c>
      <c r="AR292" s="139" t="s">
        <v>132</v>
      </c>
      <c r="AT292" s="139" t="s">
        <v>127</v>
      </c>
      <c r="AU292" s="139" t="s">
        <v>82</v>
      </c>
      <c r="AY292" s="18" t="s">
        <v>125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8" t="s">
        <v>80</v>
      </c>
      <c r="BK292" s="140">
        <f>ROUND(I292*H292,2)</f>
        <v>0</v>
      </c>
      <c r="BL292" s="18" t="s">
        <v>132</v>
      </c>
      <c r="BM292" s="139" t="s">
        <v>530</v>
      </c>
    </row>
    <row r="293" spans="2:65" s="1" customFormat="1" ht="11.25">
      <c r="B293" s="33"/>
      <c r="D293" s="141" t="s">
        <v>134</v>
      </c>
      <c r="F293" s="142" t="s">
        <v>531</v>
      </c>
      <c r="I293" s="143"/>
      <c r="L293" s="33"/>
      <c r="M293" s="144"/>
      <c r="T293" s="54"/>
      <c r="AT293" s="18" t="s">
        <v>134</v>
      </c>
      <c r="AU293" s="18" t="s">
        <v>82</v>
      </c>
    </row>
    <row r="294" spans="2:65" s="1" customFormat="1" ht="16.5" customHeight="1">
      <c r="B294" s="33"/>
      <c r="C294" s="128" t="s">
        <v>532</v>
      </c>
      <c r="D294" s="128" t="s">
        <v>127</v>
      </c>
      <c r="E294" s="129" t="s">
        <v>533</v>
      </c>
      <c r="F294" s="130" t="s">
        <v>534</v>
      </c>
      <c r="G294" s="131" t="s">
        <v>130</v>
      </c>
      <c r="H294" s="132">
        <v>72</v>
      </c>
      <c r="I294" s="133"/>
      <c r="J294" s="134">
        <f>ROUND(I294*H294,2)</f>
        <v>0</v>
      </c>
      <c r="K294" s="130" t="s">
        <v>21</v>
      </c>
      <c r="L294" s="33"/>
      <c r="M294" s="135" t="s">
        <v>21</v>
      </c>
      <c r="N294" s="136" t="s">
        <v>43</v>
      </c>
      <c r="P294" s="137">
        <f>O294*H294</f>
        <v>0</v>
      </c>
      <c r="Q294" s="137">
        <v>0</v>
      </c>
      <c r="R294" s="137">
        <f>Q294*H294</f>
        <v>0</v>
      </c>
      <c r="S294" s="137">
        <v>0</v>
      </c>
      <c r="T294" s="138">
        <f>S294*H294</f>
        <v>0</v>
      </c>
      <c r="AR294" s="139" t="s">
        <v>132</v>
      </c>
      <c r="AT294" s="139" t="s">
        <v>127</v>
      </c>
      <c r="AU294" s="139" t="s">
        <v>82</v>
      </c>
      <c r="AY294" s="18" t="s">
        <v>125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8" t="s">
        <v>80</v>
      </c>
      <c r="BK294" s="140">
        <f>ROUND(I294*H294,2)</f>
        <v>0</v>
      </c>
      <c r="BL294" s="18" t="s">
        <v>132</v>
      </c>
      <c r="BM294" s="139" t="s">
        <v>535</v>
      </c>
    </row>
    <row r="295" spans="2:65" s="12" customFormat="1" ht="11.25">
      <c r="B295" s="145"/>
      <c r="D295" s="146" t="s">
        <v>155</v>
      </c>
      <c r="E295" s="147" t="s">
        <v>21</v>
      </c>
      <c r="F295" s="148" t="s">
        <v>536</v>
      </c>
      <c r="H295" s="149">
        <v>72</v>
      </c>
      <c r="I295" s="150"/>
      <c r="L295" s="145"/>
      <c r="M295" s="151"/>
      <c r="T295" s="152"/>
      <c r="AT295" s="147" t="s">
        <v>155</v>
      </c>
      <c r="AU295" s="147" t="s">
        <v>82</v>
      </c>
      <c r="AV295" s="12" t="s">
        <v>82</v>
      </c>
      <c r="AW295" s="12" t="s">
        <v>33</v>
      </c>
      <c r="AX295" s="12" t="s">
        <v>80</v>
      </c>
      <c r="AY295" s="147" t="s">
        <v>125</v>
      </c>
    </row>
    <row r="296" spans="2:65" s="1" customFormat="1" ht="37.9" customHeight="1">
      <c r="B296" s="33"/>
      <c r="C296" s="128" t="s">
        <v>537</v>
      </c>
      <c r="D296" s="128" t="s">
        <v>127</v>
      </c>
      <c r="E296" s="129" t="s">
        <v>538</v>
      </c>
      <c r="F296" s="130" t="s">
        <v>539</v>
      </c>
      <c r="G296" s="131" t="s">
        <v>130</v>
      </c>
      <c r="H296" s="132">
        <v>51</v>
      </c>
      <c r="I296" s="133"/>
      <c r="J296" s="134">
        <f>ROUND(I296*H296,2)</f>
        <v>0</v>
      </c>
      <c r="K296" s="130" t="s">
        <v>131</v>
      </c>
      <c r="L296" s="33"/>
      <c r="M296" s="135" t="s">
        <v>21</v>
      </c>
      <c r="N296" s="136" t="s">
        <v>43</v>
      </c>
      <c r="P296" s="137">
        <f>O296*H296</f>
        <v>0</v>
      </c>
      <c r="Q296" s="137">
        <v>0.11162</v>
      </c>
      <c r="R296" s="137">
        <f>Q296*H296</f>
        <v>5.6926199999999998</v>
      </c>
      <c r="S296" s="137">
        <v>0</v>
      </c>
      <c r="T296" s="138">
        <f>S296*H296</f>
        <v>0</v>
      </c>
      <c r="AR296" s="139" t="s">
        <v>132</v>
      </c>
      <c r="AT296" s="139" t="s">
        <v>127</v>
      </c>
      <c r="AU296" s="139" t="s">
        <v>82</v>
      </c>
      <c r="AY296" s="18" t="s">
        <v>125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8" t="s">
        <v>80</v>
      </c>
      <c r="BK296" s="140">
        <f>ROUND(I296*H296,2)</f>
        <v>0</v>
      </c>
      <c r="BL296" s="18" t="s">
        <v>132</v>
      </c>
      <c r="BM296" s="139" t="s">
        <v>540</v>
      </c>
    </row>
    <row r="297" spans="2:65" s="1" customFormat="1" ht="11.25">
      <c r="B297" s="33"/>
      <c r="D297" s="141" t="s">
        <v>134</v>
      </c>
      <c r="F297" s="142" t="s">
        <v>541</v>
      </c>
      <c r="I297" s="143"/>
      <c r="L297" s="33"/>
      <c r="M297" s="144"/>
      <c r="T297" s="54"/>
      <c r="AT297" s="18" t="s">
        <v>134</v>
      </c>
      <c r="AU297" s="18" t="s">
        <v>82</v>
      </c>
    </row>
    <row r="298" spans="2:65" s="1" customFormat="1" ht="16.5" customHeight="1">
      <c r="B298" s="33"/>
      <c r="C298" s="153" t="s">
        <v>542</v>
      </c>
      <c r="D298" s="153" t="s">
        <v>190</v>
      </c>
      <c r="E298" s="154" t="s">
        <v>543</v>
      </c>
      <c r="F298" s="155" t="s">
        <v>544</v>
      </c>
      <c r="G298" s="156" t="s">
        <v>130</v>
      </c>
      <c r="H298" s="157">
        <v>10.199999999999999</v>
      </c>
      <c r="I298" s="158"/>
      <c r="J298" s="159">
        <f>ROUND(I298*H298,2)</f>
        <v>0</v>
      </c>
      <c r="K298" s="155" t="s">
        <v>131</v>
      </c>
      <c r="L298" s="160"/>
      <c r="M298" s="161" t="s">
        <v>21</v>
      </c>
      <c r="N298" s="162" t="s">
        <v>43</v>
      </c>
      <c r="P298" s="137">
        <f>O298*H298</f>
        <v>0</v>
      </c>
      <c r="Q298" s="137">
        <v>0.152</v>
      </c>
      <c r="R298" s="137">
        <f>Q298*H298</f>
        <v>1.5503999999999998</v>
      </c>
      <c r="S298" s="137">
        <v>0</v>
      </c>
      <c r="T298" s="138">
        <f>S298*H298</f>
        <v>0</v>
      </c>
      <c r="AR298" s="139" t="s">
        <v>169</v>
      </c>
      <c r="AT298" s="139" t="s">
        <v>190</v>
      </c>
      <c r="AU298" s="139" t="s">
        <v>82</v>
      </c>
      <c r="AY298" s="18" t="s">
        <v>125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8" t="s">
        <v>80</v>
      </c>
      <c r="BK298" s="140">
        <f>ROUND(I298*H298,2)</f>
        <v>0</v>
      </c>
      <c r="BL298" s="18" t="s">
        <v>132</v>
      </c>
      <c r="BM298" s="139" t="s">
        <v>545</v>
      </c>
    </row>
    <row r="299" spans="2:65" s="12" customFormat="1" ht="11.25">
      <c r="B299" s="145"/>
      <c r="D299" s="146" t="s">
        <v>155</v>
      </c>
      <c r="E299" s="147" t="s">
        <v>21</v>
      </c>
      <c r="F299" s="148" t="s">
        <v>546</v>
      </c>
      <c r="H299" s="149">
        <v>10.199999999999999</v>
      </c>
      <c r="I299" s="150"/>
      <c r="L299" s="145"/>
      <c r="M299" s="151"/>
      <c r="T299" s="152"/>
      <c r="AT299" s="147" t="s">
        <v>155</v>
      </c>
      <c r="AU299" s="147" t="s">
        <v>82</v>
      </c>
      <c r="AV299" s="12" t="s">
        <v>82</v>
      </c>
      <c r="AW299" s="12" t="s">
        <v>33</v>
      </c>
      <c r="AX299" s="12" t="s">
        <v>80</v>
      </c>
      <c r="AY299" s="147" t="s">
        <v>125</v>
      </c>
    </row>
    <row r="300" spans="2:65" s="11" customFormat="1" ht="22.9" customHeight="1">
      <c r="B300" s="116"/>
      <c r="D300" s="117" t="s">
        <v>71</v>
      </c>
      <c r="E300" s="126" t="s">
        <v>169</v>
      </c>
      <c r="F300" s="126" t="s">
        <v>547</v>
      </c>
      <c r="I300" s="119"/>
      <c r="J300" s="127">
        <f>BK300</f>
        <v>0</v>
      </c>
      <c r="L300" s="116"/>
      <c r="M300" s="121"/>
      <c r="P300" s="122">
        <f>P301</f>
        <v>0</v>
      </c>
      <c r="R300" s="122">
        <f>R301</f>
        <v>0</v>
      </c>
      <c r="T300" s="123">
        <f>T301</f>
        <v>0</v>
      </c>
      <c r="AR300" s="117" t="s">
        <v>80</v>
      </c>
      <c r="AT300" s="124" t="s">
        <v>71</v>
      </c>
      <c r="AU300" s="124" t="s">
        <v>80</v>
      </c>
      <c r="AY300" s="117" t="s">
        <v>125</v>
      </c>
      <c r="BK300" s="125">
        <f>BK301</f>
        <v>0</v>
      </c>
    </row>
    <row r="301" spans="2:65" s="1" customFormat="1" ht="16.5" customHeight="1">
      <c r="B301" s="33"/>
      <c r="C301" s="128" t="s">
        <v>548</v>
      </c>
      <c r="D301" s="128" t="s">
        <v>127</v>
      </c>
      <c r="E301" s="129" t="s">
        <v>549</v>
      </c>
      <c r="F301" s="130" t="s">
        <v>550</v>
      </c>
      <c r="G301" s="131" t="s">
        <v>138</v>
      </c>
      <c r="H301" s="132">
        <v>1</v>
      </c>
      <c r="I301" s="133"/>
      <c r="J301" s="134">
        <f>ROUND(I301*H301,2)</f>
        <v>0</v>
      </c>
      <c r="K301" s="130" t="s">
        <v>21</v>
      </c>
      <c r="L301" s="33"/>
      <c r="M301" s="135" t="s">
        <v>21</v>
      </c>
      <c r="N301" s="136" t="s">
        <v>43</v>
      </c>
      <c r="P301" s="137">
        <f>O301*H301</f>
        <v>0</v>
      </c>
      <c r="Q301" s="137">
        <v>0</v>
      </c>
      <c r="R301" s="137">
        <f>Q301*H301</f>
        <v>0</v>
      </c>
      <c r="S301" s="137">
        <v>0</v>
      </c>
      <c r="T301" s="138">
        <f>S301*H301</f>
        <v>0</v>
      </c>
      <c r="AR301" s="139" t="s">
        <v>132</v>
      </c>
      <c r="AT301" s="139" t="s">
        <v>127</v>
      </c>
      <c r="AU301" s="139" t="s">
        <v>82</v>
      </c>
      <c r="AY301" s="18" t="s">
        <v>125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8" t="s">
        <v>80</v>
      </c>
      <c r="BK301" s="140">
        <f>ROUND(I301*H301,2)</f>
        <v>0</v>
      </c>
      <c r="BL301" s="18" t="s">
        <v>132</v>
      </c>
      <c r="BM301" s="139" t="s">
        <v>551</v>
      </c>
    </row>
    <row r="302" spans="2:65" s="11" customFormat="1" ht="22.9" customHeight="1">
      <c r="B302" s="116"/>
      <c r="D302" s="117" t="s">
        <v>71</v>
      </c>
      <c r="E302" s="126" t="s">
        <v>175</v>
      </c>
      <c r="F302" s="126" t="s">
        <v>552</v>
      </c>
      <c r="I302" s="119"/>
      <c r="J302" s="127">
        <f>BK302</f>
        <v>0</v>
      </c>
      <c r="L302" s="116"/>
      <c r="M302" s="121"/>
      <c r="P302" s="122">
        <f>SUM(P303:P344)</f>
        <v>0</v>
      </c>
      <c r="R302" s="122">
        <f>SUM(R303:R344)</f>
        <v>0.15141428000000001</v>
      </c>
      <c r="T302" s="123">
        <f>SUM(T303:T344)</f>
        <v>95</v>
      </c>
      <c r="AR302" s="117" t="s">
        <v>80</v>
      </c>
      <c r="AT302" s="124" t="s">
        <v>71</v>
      </c>
      <c r="AU302" s="124" t="s">
        <v>80</v>
      </c>
      <c r="AY302" s="117" t="s">
        <v>125</v>
      </c>
      <c r="BK302" s="125">
        <f>SUM(BK303:BK344)</f>
        <v>0</v>
      </c>
    </row>
    <row r="303" spans="2:65" s="1" customFormat="1" ht="24.2" customHeight="1">
      <c r="B303" s="33"/>
      <c r="C303" s="128" t="s">
        <v>553</v>
      </c>
      <c r="D303" s="128" t="s">
        <v>127</v>
      </c>
      <c r="E303" s="129" t="s">
        <v>554</v>
      </c>
      <c r="F303" s="130" t="s">
        <v>555</v>
      </c>
      <c r="G303" s="131" t="s">
        <v>130</v>
      </c>
      <c r="H303" s="132">
        <v>0.72</v>
      </c>
      <c r="I303" s="133"/>
      <c r="J303" s="134">
        <f>ROUND(I303*H303,2)</f>
        <v>0</v>
      </c>
      <c r="K303" s="130" t="s">
        <v>21</v>
      </c>
      <c r="L303" s="33"/>
      <c r="M303" s="135" t="s">
        <v>21</v>
      </c>
      <c r="N303" s="136" t="s">
        <v>43</v>
      </c>
      <c r="P303" s="137">
        <f>O303*H303</f>
        <v>0</v>
      </c>
      <c r="Q303" s="137">
        <v>5.3240000000000003E-2</v>
      </c>
      <c r="R303" s="137">
        <f>Q303*H303</f>
        <v>3.83328E-2</v>
      </c>
      <c r="S303" s="137">
        <v>0</v>
      </c>
      <c r="T303" s="138">
        <f>S303*H303</f>
        <v>0</v>
      </c>
      <c r="AR303" s="139" t="s">
        <v>132</v>
      </c>
      <c r="AT303" s="139" t="s">
        <v>127</v>
      </c>
      <c r="AU303" s="139" t="s">
        <v>82</v>
      </c>
      <c r="AY303" s="18" t="s">
        <v>125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8" t="s">
        <v>80</v>
      </c>
      <c r="BK303" s="140">
        <f>ROUND(I303*H303,2)</f>
        <v>0</v>
      </c>
      <c r="BL303" s="18" t="s">
        <v>132</v>
      </c>
      <c r="BM303" s="139" t="s">
        <v>556</v>
      </c>
    </row>
    <row r="304" spans="2:65" s="12" customFormat="1" ht="11.25">
      <c r="B304" s="145"/>
      <c r="D304" s="146" t="s">
        <v>155</v>
      </c>
      <c r="E304" s="147" t="s">
        <v>21</v>
      </c>
      <c r="F304" s="148" t="s">
        <v>557</v>
      </c>
      <c r="H304" s="149">
        <v>0.72</v>
      </c>
      <c r="I304" s="150"/>
      <c r="L304" s="145"/>
      <c r="M304" s="151"/>
      <c r="T304" s="152"/>
      <c r="AT304" s="147" t="s">
        <v>155</v>
      </c>
      <c r="AU304" s="147" t="s">
        <v>82</v>
      </c>
      <c r="AV304" s="12" t="s">
        <v>82</v>
      </c>
      <c r="AW304" s="12" t="s">
        <v>33</v>
      </c>
      <c r="AX304" s="12" t="s">
        <v>80</v>
      </c>
      <c r="AY304" s="147" t="s">
        <v>125</v>
      </c>
    </row>
    <row r="305" spans="2:65" s="1" customFormat="1" ht="16.5" customHeight="1">
      <c r="B305" s="33"/>
      <c r="C305" s="128" t="s">
        <v>558</v>
      </c>
      <c r="D305" s="128" t="s">
        <v>127</v>
      </c>
      <c r="E305" s="129" t="s">
        <v>559</v>
      </c>
      <c r="F305" s="130" t="s">
        <v>560</v>
      </c>
      <c r="G305" s="131" t="s">
        <v>289</v>
      </c>
      <c r="H305" s="132">
        <v>43</v>
      </c>
      <c r="I305" s="133"/>
      <c r="J305" s="134">
        <f>ROUND(I305*H305,2)</f>
        <v>0</v>
      </c>
      <c r="K305" s="130" t="s">
        <v>21</v>
      </c>
      <c r="L305" s="33"/>
      <c r="M305" s="135" t="s">
        <v>21</v>
      </c>
      <c r="N305" s="136" t="s">
        <v>43</v>
      </c>
      <c r="P305" s="137">
        <f>O305*H305</f>
        <v>0</v>
      </c>
      <c r="Q305" s="137">
        <v>0</v>
      </c>
      <c r="R305" s="137">
        <f>Q305*H305</f>
        <v>0</v>
      </c>
      <c r="S305" s="137">
        <v>0</v>
      </c>
      <c r="T305" s="138">
        <f>S305*H305</f>
        <v>0</v>
      </c>
      <c r="AR305" s="139" t="s">
        <v>132</v>
      </c>
      <c r="AT305" s="139" t="s">
        <v>127</v>
      </c>
      <c r="AU305" s="139" t="s">
        <v>82</v>
      </c>
      <c r="AY305" s="18" t="s">
        <v>125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8" t="s">
        <v>80</v>
      </c>
      <c r="BK305" s="140">
        <f>ROUND(I305*H305,2)</f>
        <v>0</v>
      </c>
      <c r="BL305" s="18" t="s">
        <v>132</v>
      </c>
      <c r="BM305" s="139" t="s">
        <v>561</v>
      </c>
    </row>
    <row r="306" spans="2:65" s="1" customFormat="1" ht="16.5" customHeight="1">
      <c r="B306" s="33"/>
      <c r="C306" s="153" t="s">
        <v>562</v>
      </c>
      <c r="D306" s="153" t="s">
        <v>190</v>
      </c>
      <c r="E306" s="154" t="s">
        <v>563</v>
      </c>
      <c r="F306" s="155" t="s">
        <v>564</v>
      </c>
      <c r="G306" s="156" t="s">
        <v>193</v>
      </c>
      <c r="H306" s="157">
        <v>4.2999999999999997E-2</v>
      </c>
      <c r="I306" s="158"/>
      <c r="J306" s="159">
        <f>ROUND(I306*H306,2)</f>
        <v>0</v>
      </c>
      <c r="K306" s="155" t="s">
        <v>131</v>
      </c>
      <c r="L306" s="160"/>
      <c r="M306" s="161" t="s">
        <v>21</v>
      </c>
      <c r="N306" s="162" t="s">
        <v>43</v>
      </c>
      <c r="P306" s="137">
        <f>O306*H306</f>
        <v>0</v>
      </c>
      <c r="Q306" s="137">
        <v>1</v>
      </c>
      <c r="R306" s="137">
        <f>Q306*H306</f>
        <v>4.2999999999999997E-2</v>
      </c>
      <c r="S306" s="137">
        <v>0</v>
      </c>
      <c r="T306" s="138">
        <f>S306*H306</f>
        <v>0</v>
      </c>
      <c r="AR306" s="139" t="s">
        <v>169</v>
      </c>
      <c r="AT306" s="139" t="s">
        <v>190</v>
      </c>
      <c r="AU306" s="139" t="s">
        <v>82</v>
      </c>
      <c r="AY306" s="18" t="s">
        <v>125</v>
      </c>
      <c r="BE306" s="140">
        <f>IF(N306="základní",J306,0)</f>
        <v>0</v>
      </c>
      <c r="BF306" s="140">
        <f>IF(N306="snížená",J306,0)</f>
        <v>0</v>
      </c>
      <c r="BG306" s="140">
        <f>IF(N306="zákl. přenesená",J306,0)</f>
        <v>0</v>
      </c>
      <c r="BH306" s="140">
        <f>IF(N306="sníž. přenesená",J306,0)</f>
        <v>0</v>
      </c>
      <c r="BI306" s="140">
        <f>IF(N306="nulová",J306,0)</f>
        <v>0</v>
      </c>
      <c r="BJ306" s="18" t="s">
        <v>80</v>
      </c>
      <c r="BK306" s="140">
        <f>ROUND(I306*H306,2)</f>
        <v>0</v>
      </c>
      <c r="BL306" s="18" t="s">
        <v>132</v>
      </c>
      <c r="BM306" s="139" t="s">
        <v>565</v>
      </c>
    </row>
    <row r="307" spans="2:65" s="1" customFormat="1" ht="19.5">
      <c r="B307" s="33"/>
      <c r="D307" s="146" t="s">
        <v>195</v>
      </c>
      <c r="F307" s="163" t="s">
        <v>566</v>
      </c>
      <c r="I307" s="143"/>
      <c r="L307" s="33"/>
      <c r="M307" s="144"/>
      <c r="T307" s="54"/>
      <c r="AT307" s="18" t="s">
        <v>195</v>
      </c>
      <c r="AU307" s="18" t="s">
        <v>82</v>
      </c>
    </row>
    <row r="308" spans="2:65" s="12" customFormat="1" ht="11.25">
      <c r="B308" s="145"/>
      <c r="D308" s="146" t="s">
        <v>155</v>
      </c>
      <c r="E308" s="147" t="s">
        <v>21</v>
      </c>
      <c r="F308" s="148" t="s">
        <v>567</v>
      </c>
      <c r="H308" s="149">
        <v>4.2999999999999997E-2</v>
      </c>
      <c r="I308" s="150"/>
      <c r="L308" s="145"/>
      <c r="M308" s="151"/>
      <c r="T308" s="152"/>
      <c r="AT308" s="147" t="s">
        <v>155</v>
      </c>
      <c r="AU308" s="147" t="s">
        <v>82</v>
      </c>
      <c r="AV308" s="12" t="s">
        <v>82</v>
      </c>
      <c r="AW308" s="12" t="s">
        <v>33</v>
      </c>
      <c r="AX308" s="12" t="s">
        <v>80</v>
      </c>
      <c r="AY308" s="147" t="s">
        <v>125</v>
      </c>
    </row>
    <row r="309" spans="2:65" s="1" customFormat="1" ht="33" customHeight="1">
      <c r="B309" s="33"/>
      <c r="C309" s="128" t="s">
        <v>568</v>
      </c>
      <c r="D309" s="128" t="s">
        <v>127</v>
      </c>
      <c r="E309" s="129" t="s">
        <v>569</v>
      </c>
      <c r="F309" s="130" t="s">
        <v>570</v>
      </c>
      <c r="G309" s="131" t="s">
        <v>185</v>
      </c>
      <c r="H309" s="132">
        <v>48</v>
      </c>
      <c r="I309" s="133"/>
      <c r="J309" s="134">
        <f>ROUND(I309*H309,2)</f>
        <v>0</v>
      </c>
      <c r="K309" s="130" t="s">
        <v>131</v>
      </c>
      <c r="L309" s="33"/>
      <c r="M309" s="135" t="s">
        <v>21</v>
      </c>
      <c r="N309" s="136" t="s">
        <v>43</v>
      </c>
      <c r="P309" s="137">
        <f>O309*H309</f>
        <v>0</v>
      </c>
      <c r="Q309" s="137">
        <v>6.0999999999999997E-4</v>
      </c>
      <c r="R309" s="137">
        <f>Q309*H309</f>
        <v>2.928E-2</v>
      </c>
      <c r="S309" s="137">
        <v>0</v>
      </c>
      <c r="T309" s="138">
        <f>S309*H309</f>
        <v>0</v>
      </c>
      <c r="AR309" s="139" t="s">
        <v>132</v>
      </c>
      <c r="AT309" s="139" t="s">
        <v>127</v>
      </c>
      <c r="AU309" s="139" t="s">
        <v>82</v>
      </c>
      <c r="AY309" s="18" t="s">
        <v>125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8" t="s">
        <v>80</v>
      </c>
      <c r="BK309" s="140">
        <f>ROUND(I309*H309,2)</f>
        <v>0</v>
      </c>
      <c r="BL309" s="18" t="s">
        <v>132</v>
      </c>
      <c r="BM309" s="139" t="s">
        <v>571</v>
      </c>
    </row>
    <row r="310" spans="2:65" s="1" customFormat="1" ht="11.25">
      <c r="B310" s="33"/>
      <c r="D310" s="141" t="s">
        <v>134</v>
      </c>
      <c r="F310" s="142" t="s">
        <v>572</v>
      </c>
      <c r="I310" s="143"/>
      <c r="L310" s="33"/>
      <c r="M310" s="144"/>
      <c r="T310" s="54"/>
      <c r="AT310" s="18" t="s">
        <v>134</v>
      </c>
      <c r="AU310" s="18" t="s">
        <v>82</v>
      </c>
    </row>
    <row r="311" spans="2:65" s="1" customFormat="1" ht="16.5" customHeight="1">
      <c r="B311" s="33"/>
      <c r="C311" s="128" t="s">
        <v>573</v>
      </c>
      <c r="D311" s="128" t="s">
        <v>127</v>
      </c>
      <c r="E311" s="129" t="s">
        <v>574</v>
      </c>
      <c r="F311" s="130" t="s">
        <v>575</v>
      </c>
      <c r="G311" s="131" t="s">
        <v>185</v>
      </c>
      <c r="H311" s="132">
        <v>46</v>
      </c>
      <c r="I311" s="133"/>
      <c r="J311" s="134">
        <f>ROUND(I311*H311,2)</f>
        <v>0</v>
      </c>
      <c r="K311" s="130" t="s">
        <v>131</v>
      </c>
      <c r="L311" s="33"/>
      <c r="M311" s="135" t="s">
        <v>21</v>
      </c>
      <c r="N311" s="136" t="s">
        <v>43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132</v>
      </c>
      <c r="AT311" s="139" t="s">
        <v>127</v>
      </c>
      <c r="AU311" s="139" t="s">
        <v>82</v>
      </c>
      <c r="AY311" s="18" t="s">
        <v>125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8" t="s">
        <v>80</v>
      </c>
      <c r="BK311" s="140">
        <f>ROUND(I311*H311,2)</f>
        <v>0</v>
      </c>
      <c r="BL311" s="18" t="s">
        <v>132</v>
      </c>
      <c r="BM311" s="139" t="s">
        <v>576</v>
      </c>
    </row>
    <row r="312" spans="2:65" s="1" customFormat="1" ht="11.25">
      <c r="B312" s="33"/>
      <c r="D312" s="141" t="s">
        <v>134</v>
      </c>
      <c r="F312" s="142" t="s">
        <v>577</v>
      </c>
      <c r="I312" s="143"/>
      <c r="L312" s="33"/>
      <c r="M312" s="144"/>
      <c r="T312" s="54"/>
      <c r="AT312" s="18" t="s">
        <v>134</v>
      </c>
      <c r="AU312" s="18" t="s">
        <v>82</v>
      </c>
    </row>
    <row r="313" spans="2:65" s="12" customFormat="1" ht="11.25">
      <c r="B313" s="145"/>
      <c r="D313" s="146" t="s">
        <v>155</v>
      </c>
      <c r="E313" s="147" t="s">
        <v>21</v>
      </c>
      <c r="F313" s="148" t="s">
        <v>578</v>
      </c>
      <c r="H313" s="149">
        <v>46</v>
      </c>
      <c r="I313" s="150"/>
      <c r="L313" s="145"/>
      <c r="M313" s="151"/>
      <c r="T313" s="152"/>
      <c r="AT313" s="147" t="s">
        <v>155</v>
      </c>
      <c r="AU313" s="147" t="s">
        <v>82</v>
      </c>
      <c r="AV313" s="12" t="s">
        <v>82</v>
      </c>
      <c r="AW313" s="12" t="s">
        <v>33</v>
      </c>
      <c r="AX313" s="12" t="s">
        <v>80</v>
      </c>
      <c r="AY313" s="147" t="s">
        <v>125</v>
      </c>
    </row>
    <row r="314" spans="2:65" s="1" customFormat="1" ht="16.5" customHeight="1">
      <c r="B314" s="33"/>
      <c r="C314" s="128" t="s">
        <v>579</v>
      </c>
      <c r="D314" s="128" t="s">
        <v>127</v>
      </c>
      <c r="E314" s="129" t="s">
        <v>580</v>
      </c>
      <c r="F314" s="130" t="s">
        <v>581</v>
      </c>
      <c r="G314" s="131" t="s">
        <v>130</v>
      </c>
      <c r="H314" s="132">
        <v>10.56</v>
      </c>
      <c r="I314" s="133"/>
      <c r="J314" s="134">
        <f>ROUND(I314*H314,2)</f>
        <v>0</v>
      </c>
      <c r="K314" s="130" t="s">
        <v>131</v>
      </c>
      <c r="L314" s="33"/>
      <c r="M314" s="135" t="s">
        <v>21</v>
      </c>
      <c r="N314" s="136" t="s">
        <v>43</v>
      </c>
      <c r="P314" s="137">
        <f>O314*H314</f>
        <v>0</v>
      </c>
      <c r="Q314" s="137">
        <v>9.5E-4</v>
      </c>
      <c r="R314" s="137">
        <f>Q314*H314</f>
        <v>1.0032000000000001E-2</v>
      </c>
      <c r="S314" s="137">
        <v>0</v>
      </c>
      <c r="T314" s="138">
        <f>S314*H314</f>
        <v>0</v>
      </c>
      <c r="AR314" s="139" t="s">
        <v>132</v>
      </c>
      <c r="AT314" s="139" t="s">
        <v>127</v>
      </c>
      <c r="AU314" s="139" t="s">
        <v>82</v>
      </c>
      <c r="AY314" s="18" t="s">
        <v>125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8" t="s">
        <v>80</v>
      </c>
      <c r="BK314" s="140">
        <f>ROUND(I314*H314,2)</f>
        <v>0</v>
      </c>
      <c r="BL314" s="18" t="s">
        <v>132</v>
      </c>
      <c r="BM314" s="139" t="s">
        <v>582</v>
      </c>
    </row>
    <row r="315" spans="2:65" s="1" customFormat="1" ht="11.25">
      <c r="B315" s="33"/>
      <c r="D315" s="141" t="s">
        <v>134</v>
      </c>
      <c r="F315" s="142" t="s">
        <v>583</v>
      </c>
      <c r="I315" s="143"/>
      <c r="L315" s="33"/>
      <c r="M315" s="144"/>
      <c r="T315" s="54"/>
      <c r="AT315" s="18" t="s">
        <v>134</v>
      </c>
      <c r="AU315" s="18" t="s">
        <v>82</v>
      </c>
    </row>
    <row r="316" spans="2:65" s="12" customFormat="1" ht="11.25">
      <c r="B316" s="145"/>
      <c r="D316" s="146" t="s">
        <v>155</v>
      </c>
      <c r="E316" s="147" t="s">
        <v>21</v>
      </c>
      <c r="F316" s="148" t="s">
        <v>584</v>
      </c>
      <c r="H316" s="149">
        <v>10.56</v>
      </c>
      <c r="I316" s="150"/>
      <c r="L316" s="145"/>
      <c r="M316" s="151"/>
      <c r="T316" s="152"/>
      <c r="AT316" s="147" t="s">
        <v>155</v>
      </c>
      <c r="AU316" s="147" t="s">
        <v>82</v>
      </c>
      <c r="AV316" s="12" t="s">
        <v>82</v>
      </c>
      <c r="AW316" s="12" t="s">
        <v>33</v>
      </c>
      <c r="AX316" s="12" t="s">
        <v>80</v>
      </c>
      <c r="AY316" s="147" t="s">
        <v>125</v>
      </c>
    </row>
    <row r="317" spans="2:65" s="1" customFormat="1" ht="21.75" customHeight="1">
      <c r="B317" s="33"/>
      <c r="C317" s="128" t="s">
        <v>585</v>
      </c>
      <c r="D317" s="128" t="s">
        <v>127</v>
      </c>
      <c r="E317" s="129" t="s">
        <v>586</v>
      </c>
      <c r="F317" s="130" t="s">
        <v>587</v>
      </c>
      <c r="G317" s="131" t="s">
        <v>185</v>
      </c>
      <c r="H317" s="132">
        <v>27.3</v>
      </c>
      <c r="I317" s="133"/>
      <c r="J317" s="134">
        <f>ROUND(I317*H317,2)</f>
        <v>0</v>
      </c>
      <c r="K317" s="130" t="s">
        <v>131</v>
      </c>
      <c r="L317" s="33"/>
      <c r="M317" s="135" t="s">
        <v>21</v>
      </c>
      <c r="N317" s="136" t="s">
        <v>43</v>
      </c>
      <c r="P317" s="137">
        <f>O317*H317</f>
        <v>0</v>
      </c>
      <c r="Q317" s="137">
        <v>1.7000000000000001E-4</v>
      </c>
      <c r="R317" s="137">
        <f>Q317*H317</f>
        <v>4.6410000000000002E-3</v>
      </c>
      <c r="S317" s="137">
        <v>0</v>
      </c>
      <c r="T317" s="138">
        <f>S317*H317</f>
        <v>0</v>
      </c>
      <c r="AR317" s="139" t="s">
        <v>132</v>
      </c>
      <c r="AT317" s="139" t="s">
        <v>127</v>
      </c>
      <c r="AU317" s="139" t="s">
        <v>82</v>
      </c>
      <c r="AY317" s="18" t="s">
        <v>125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8" t="s">
        <v>80</v>
      </c>
      <c r="BK317" s="140">
        <f>ROUND(I317*H317,2)</f>
        <v>0</v>
      </c>
      <c r="BL317" s="18" t="s">
        <v>132</v>
      </c>
      <c r="BM317" s="139" t="s">
        <v>588</v>
      </c>
    </row>
    <row r="318" spans="2:65" s="1" customFormat="1" ht="11.25">
      <c r="B318" s="33"/>
      <c r="D318" s="141" t="s">
        <v>134</v>
      </c>
      <c r="F318" s="142" t="s">
        <v>589</v>
      </c>
      <c r="I318" s="143"/>
      <c r="L318" s="33"/>
      <c r="M318" s="144"/>
      <c r="T318" s="54"/>
      <c r="AT318" s="18" t="s">
        <v>134</v>
      </c>
      <c r="AU318" s="18" t="s">
        <v>82</v>
      </c>
    </row>
    <row r="319" spans="2:65" s="12" customFormat="1" ht="11.25">
      <c r="B319" s="145"/>
      <c r="D319" s="146" t="s">
        <v>155</v>
      </c>
      <c r="E319" s="147" t="s">
        <v>21</v>
      </c>
      <c r="F319" s="148" t="s">
        <v>590</v>
      </c>
      <c r="H319" s="149">
        <v>27.3</v>
      </c>
      <c r="I319" s="150"/>
      <c r="L319" s="145"/>
      <c r="M319" s="151"/>
      <c r="T319" s="152"/>
      <c r="AT319" s="147" t="s">
        <v>155</v>
      </c>
      <c r="AU319" s="147" t="s">
        <v>82</v>
      </c>
      <c r="AV319" s="12" t="s">
        <v>82</v>
      </c>
      <c r="AW319" s="12" t="s">
        <v>33</v>
      </c>
      <c r="AX319" s="12" t="s">
        <v>80</v>
      </c>
      <c r="AY319" s="147" t="s">
        <v>125</v>
      </c>
    </row>
    <row r="320" spans="2:65" s="1" customFormat="1" ht="24.2" customHeight="1">
      <c r="B320" s="33"/>
      <c r="C320" s="128" t="s">
        <v>591</v>
      </c>
      <c r="D320" s="128" t="s">
        <v>127</v>
      </c>
      <c r="E320" s="129" t="s">
        <v>592</v>
      </c>
      <c r="F320" s="130" t="s">
        <v>593</v>
      </c>
      <c r="G320" s="131" t="s">
        <v>130</v>
      </c>
      <c r="H320" s="132">
        <v>72.88</v>
      </c>
      <c r="I320" s="133"/>
      <c r="J320" s="134">
        <f>ROUND(I320*H320,2)</f>
        <v>0</v>
      </c>
      <c r="K320" s="130" t="s">
        <v>131</v>
      </c>
      <c r="L320" s="33"/>
      <c r="M320" s="135" t="s">
        <v>21</v>
      </c>
      <c r="N320" s="136" t="s">
        <v>43</v>
      </c>
      <c r="P320" s="137">
        <f>O320*H320</f>
        <v>0</v>
      </c>
      <c r="Q320" s="137">
        <v>0</v>
      </c>
      <c r="R320" s="137">
        <f>Q320*H320</f>
        <v>0</v>
      </c>
      <c r="S320" s="137">
        <v>0</v>
      </c>
      <c r="T320" s="138">
        <f>S320*H320</f>
        <v>0</v>
      </c>
      <c r="AR320" s="139" t="s">
        <v>132</v>
      </c>
      <c r="AT320" s="139" t="s">
        <v>127</v>
      </c>
      <c r="AU320" s="139" t="s">
        <v>82</v>
      </c>
      <c r="AY320" s="18" t="s">
        <v>125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8" t="s">
        <v>80</v>
      </c>
      <c r="BK320" s="140">
        <f>ROUND(I320*H320,2)</f>
        <v>0</v>
      </c>
      <c r="BL320" s="18" t="s">
        <v>132</v>
      </c>
      <c r="BM320" s="139" t="s">
        <v>594</v>
      </c>
    </row>
    <row r="321" spans="2:65" s="1" customFormat="1" ht="11.25">
      <c r="B321" s="33"/>
      <c r="D321" s="141" t="s">
        <v>134</v>
      </c>
      <c r="F321" s="142" t="s">
        <v>595</v>
      </c>
      <c r="I321" s="143"/>
      <c r="L321" s="33"/>
      <c r="M321" s="144"/>
      <c r="T321" s="54"/>
      <c r="AT321" s="18" t="s">
        <v>134</v>
      </c>
      <c r="AU321" s="18" t="s">
        <v>82</v>
      </c>
    </row>
    <row r="322" spans="2:65" s="12" customFormat="1" ht="11.25">
      <c r="B322" s="145"/>
      <c r="D322" s="146" t="s">
        <v>155</v>
      </c>
      <c r="E322" s="147" t="s">
        <v>21</v>
      </c>
      <c r="F322" s="148" t="s">
        <v>596</v>
      </c>
      <c r="H322" s="149">
        <v>72.88</v>
      </c>
      <c r="I322" s="150"/>
      <c r="L322" s="145"/>
      <c r="M322" s="151"/>
      <c r="T322" s="152"/>
      <c r="AT322" s="147" t="s">
        <v>155</v>
      </c>
      <c r="AU322" s="147" t="s">
        <v>82</v>
      </c>
      <c r="AV322" s="12" t="s">
        <v>82</v>
      </c>
      <c r="AW322" s="12" t="s">
        <v>33</v>
      </c>
      <c r="AX322" s="12" t="s">
        <v>80</v>
      </c>
      <c r="AY322" s="147" t="s">
        <v>125</v>
      </c>
    </row>
    <row r="323" spans="2:65" s="1" customFormat="1" ht="24.2" customHeight="1">
      <c r="B323" s="33"/>
      <c r="C323" s="128" t="s">
        <v>597</v>
      </c>
      <c r="D323" s="128" t="s">
        <v>127</v>
      </c>
      <c r="E323" s="129" t="s">
        <v>598</v>
      </c>
      <c r="F323" s="130" t="s">
        <v>599</v>
      </c>
      <c r="G323" s="131" t="s">
        <v>130</v>
      </c>
      <c r="H323" s="132">
        <v>2186.4</v>
      </c>
      <c r="I323" s="133"/>
      <c r="J323" s="134">
        <f>ROUND(I323*H323,2)</f>
        <v>0</v>
      </c>
      <c r="K323" s="130" t="s">
        <v>131</v>
      </c>
      <c r="L323" s="33"/>
      <c r="M323" s="135" t="s">
        <v>21</v>
      </c>
      <c r="N323" s="136" t="s">
        <v>43</v>
      </c>
      <c r="P323" s="137">
        <f>O323*H323</f>
        <v>0</v>
      </c>
      <c r="Q323" s="137">
        <v>0</v>
      </c>
      <c r="R323" s="137">
        <f>Q323*H323</f>
        <v>0</v>
      </c>
      <c r="S323" s="137">
        <v>0</v>
      </c>
      <c r="T323" s="138">
        <f>S323*H323</f>
        <v>0</v>
      </c>
      <c r="AR323" s="139" t="s">
        <v>132</v>
      </c>
      <c r="AT323" s="139" t="s">
        <v>127</v>
      </c>
      <c r="AU323" s="139" t="s">
        <v>82</v>
      </c>
      <c r="AY323" s="18" t="s">
        <v>125</v>
      </c>
      <c r="BE323" s="140">
        <f>IF(N323="základní",J323,0)</f>
        <v>0</v>
      </c>
      <c r="BF323" s="140">
        <f>IF(N323="snížená",J323,0)</f>
        <v>0</v>
      </c>
      <c r="BG323" s="140">
        <f>IF(N323="zákl. přenesená",J323,0)</f>
        <v>0</v>
      </c>
      <c r="BH323" s="140">
        <f>IF(N323="sníž. přenesená",J323,0)</f>
        <v>0</v>
      </c>
      <c r="BI323" s="140">
        <f>IF(N323="nulová",J323,0)</f>
        <v>0</v>
      </c>
      <c r="BJ323" s="18" t="s">
        <v>80</v>
      </c>
      <c r="BK323" s="140">
        <f>ROUND(I323*H323,2)</f>
        <v>0</v>
      </c>
      <c r="BL323" s="18" t="s">
        <v>132</v>
      </c>
      <c r="BM323" s="139" t="s">
        <v>600</v>
      </c>
    </row>
    <row r="324" spans="2:65" s="1" customFormat="1" ht="11.25">
      <c r="B324" s="33"/>
      <c r="D324" s="141" t="s">
        <v>134</v>
      </c>
      <c r="F324" s="142" t="s">
        <v>601</v>
      </c>
      <c r="I324" s="143"/>
      <c r="L324" s="33"/>
      <c r="M324" s="144"/>
      <c r="T324" s="54"/>
      <c r="AT324" s="18" t="s">
        <v>134</v>
      </c>
      <c r="AU324" s="18" t="s">
        <v>82</v>
      </c>
    </row>
    <row r="325" spans="2:65" s="12" customFormat="1" ht="11.25">
      <c r="B325" s="145"/>
      <c r="D325" s="146" t="s">
        <v>155</v>
      </c>
      <c r="E325" s="147" t="s">
        <v>21</v>
      </c>
      <c r="F325" s="148" t="s">
        <v>602</v>
      </c>
      <c r="H325" s="149">
        <v>2186.4</v>
      </c>
      <c r="I325" s="150"/>
      <c r="L325" s="145"/>
      <c r="M325" s="151"/>
      <c r="T325" s="152"/>
      <c r="AT325" s="147" t="s">
        <v>155</v>
      </c>
      <c r="AU325" s="147" t="s">
        <v>82</v>
      </c>
      <c r="AV325" s="12" t="s">
        <v>82</v>
      </c>
      <c r="AW325" s="12" t="s">
        <v>33</v>
      </c>
      <c r="AX325" s="12" t="s">
        <v>80</v>
      </c>
      <c r="AY325" s="147" t="s">
        <v>125</v>
      </c>
    </row>
    <row r="326" spans="2:65" s="1" customFormat="1" ht="24.2" customHeight="1">
      <c r="B326" s="33"/>
      <c r="C326" s="128" t="s">
        <v>603</v>
      </c>
      <c r="D326" s="128" t="s">
        <v>127</v>
      </c>
      <c r="E326" s="129" t="s">
        <v>604</v>
      </c>
      <c r="F326" s="130" t="s">
        <v>605</v>
      </c>
      <c r="G326" s="131" t="s">
        <v>130</v>
      </c>
      <c r="H326" s="132">
        <v>72.88</v>
      </c>
      <c r="I326" s="133"/>
      <c r="J326" s="134">
        <f>ROUND(I326*H326,2)</f>
        <v>0</v>
      </c>
      <c r="K326" s="130" t="s">
        <v>131</v>
      </c>
      <c r="L326" s="33"/>
      <c r="M326" s="135" t="s">
        <v>21</v>
      </c>
      <c r="N326" s="136" t="s">
        <v>43</v>
      </c>
      <c r="P326" s="137">
        <f>O326*H326</f>
        <v>0</v>
      </c>
      <c r="Q326" s="137">
        <v>0</v>
      </c>
      <c r="R326" s="137">
        <f>Q326*H326</f>
        <v>0</v>
      </c>
      <c r="S326" s="137">
        <v>0</v>
      </c>
      <c r="T326" s="138">
        <f>S326*H326</f>
        <v>0</v>
      </c>
      <c r="AR326" s="139" t="s">
        <v>132</v>
      </c>
      <c r="AT326" s="139" t="s">
        <v>127</v>
      </c>
      <c r="AU326" s="139" t="s">
        <v>82</v>
      </c>
      <c r="AY326" s="18" t="s">
        <v>125</v>
      </c>
      <c r="BE326" s="140">
        <f>IF(N326="základní",J326,0)</f>
        <v>0</v>
      </c>
      <c r="BF326" s="140">
        <f>IF(N326="snížená",J326,0)</f>
        <v>0</v>
      </c>
      <c r="BG326" s="140">
        <f>IF(N326="zákl. přenesená",J326,0)</f>
        <v>0</v>
      </c>
      <c r="BH326" s="140">
        <f>IF(N326="sníž. přenesená",J326,0)</f>
        <v>0</v>
      </c>
      <c r="BI326" s="140">
        <f>IF(N326="nulová",J326,0)</f>
        <v>0</v>
      </c>
      <c r="BJ326" s="18" t="s">
        <v>80</v>
      </c>
      <c r="BK326" s="140">
        <f>ROUND(I326*H326,2)</f>
        <v>0</v>
      </c>
      <c r="BL326" s="18" t="s">
        <v>132</v>
      </c>
      <c r="BM326" s="139" t="s">
        <v>606</v>
      </c>
    </row>
    <row r="327" spans="2:65" s="1" customFormat="1" ht="11.25">
      <c r="B327" s="33"/>
      <c r="D327" s="141" t="s">
        <v>134</v>
      </c>
      <c r="F327" s="142" t="s">
        <v>607</v>
      </c>
      <c r="I327" s="143"/>
      <c r="L327" s="33"/>
      <c r="M327" s="144"/>
      <c r="T327" s="54"/>
      <c r="AT327" s="18" t="s">
        <v>134</v>
      </c>
      <c r="AU327" s="18" t="s">
        <v>82</v>
      </c>
    </row>
    <row r="328" spans="2:65" s="1" customFormat="1" ht="24.2" customHeight="1">
      <c r="B328" s="33"/>
      <c r="C328" s="128" t="s">
        <v>608</v>
      </c>
      <c r="D328" s="128" t="s">
        <v>127</v>
      </c>
      <c r="E328" s="129" t="s">
        <v>609</v>
      </c>
      <c r="F328" s="130" t="s">
        <v>610</v>
      </c>
      <c r="G328" s="131" t="s">
        <v>138</v>
      </c>
      <c r="H328" s="132">
        <v>72</v>
      </c>
      <c r="I328" s="133"/>
      <c r="J328" s="134">
        <f>ROUND(I328*H328,2)</f>
        <v>0</v>
      </c>
      <c r="K328" s="130" t="s">
        <v>131</v>
      </c>
      <c r="L328" s="33"/>
      <c r="M328" s="135" t="s">
        <v>21</v>
      </c>
      <c r="N328" s="136" t="s">
        <v>43</v>
      </c>
      <c r="P328" s="137">
        <f>O328*H328</f>
        <v>0</v>
      </c>
      <c r="Q328" s="137">
        <v>1.0000000000000001E-5</v>
      </c>
      <c r="R328" s="137">
        <f>Q328*H328</f>
        <v>7.2000000000000005E-4</v>
      </c>
      <c r="S328" s="137">
        <v>0</v>
      </c>
      <c r="T328" s="138">
        <f>S328*H328</f>
        <v>0</v>
      </c>
      <c r="AR328" s="139" t="s">
        <v>132</v>
      </c>
      <c r="AT328" s="139" t="s">
        <v>127</v>
      </c>
      <c r="AU328" s="139" t="s">
        <v>82</v>
      </c>
      <c r="AY328" s="18" t="s">
        <v>125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8" t="s">
        <v>80</v>
      </c>
      <c r="BK328" s="140">
        <f>ROUND(I328*H328,2)</f>
        <v>0</v>
      </c>
      <c r="BL328" s="18" t="s">
        <v>132</v>
      </c>
      <c r="BM328" s="139" t="s">
        <v>611</v>
      </c>
    </row>
    <row r="329" spans="2:65" s="1" customFormat="1" ht="11.25">
      <c r="B329" s="33"/>
      <c r="D329" s="141" t="s">
        <v>134</v>
      </c>
      <c r="F329" s="142" t="s">
        <v>612</v>
      </c>
      <c r="I329" s="143"/>
      <c r="L329" s="33"/>
      <c r="M329" s="144"/>
      <c r="T329" s="54"/>
      <c r="AT329" s="18" t="s">
        <v>134</v>
      </c>
      <c r="AU329" s="18" t="s">
        <v>82</v>
      </c>
    </row>
    <row r="330" spans="2:65" s="12" customFormat="1" ht="11.25">
      <c r="B330" s="145"/>
      <c r="D330" s="146" t="s">
        <v>155</v>
      </c>
      <c r="E330" s="147" t="s">
        <v>21</v>
      </c>
      <c r="F330" s="148" t="s">
        <v>613</v>
      </c>
      <c r="H330" s="149">
        <v>72</v>
      </c>
      <c r="I330" s="150"/>
      <c r="L330" s="145"/>
      <c r="M330" s="151"/>
      <c r="T330" s="152"/>
      <c r="AT330" s="147" t="s">
        <v>155</v>
      </c>
      <c r="AU330" s="147" t="s">
        <v>82</v>
      </c>
      <c r="AV330" s="12" t="s">
        <v>82</v>
      </c>
      <c r="AW330" s="12" t="s">
        <v>33</v>
      </c>
      <c r="AX330" s="12" t="s">
        <v>80</v>
      </c>
      <c r="AY330" s="147" t="s">
        <v>125</v>
      </c>
    </row>
    <row r="331" spans="2:65" s="1" customFormat="1" ht="21.75" customHeight="1">
      <c r="B331" s="33"/>
      <c r="C331" s="128" t="s">
        <v>614</v>
      </c>
      <c r="D331" s="128" t="s">
        <v>127</v>
      </c>
      <c r="E331" s="129" t="s">
        <v>615</v>
      </c>
      <c r="F331" s="130" t="s">
        <v>616</v>
      </c>
      <c r="G331" s="131" t="s">
        <v>138</v>
      </c>
      <c r="H331" s="132">
        <v>72</v>
      </c>
      <c r="I331" s="133"/>
      <c r="J331" s="134">
        <f>ROUND(I331*H331,2)</f>
        <v>0</v>
      </c>
      <c r="K331" s="130" t="s">
        <v>21</v>
      </c>
      <c r="L331" s="33"/>
      <c r="M331" s="135" t="s">
        <v>21</v>
      </c>
      <c r="N331" s="136" t="s">
        <v>43</v>
      </c>
      <c r="P331" s="137">
        <f>O331*H331</f>
        <v>0</v>
      </c>
      <c r="Q331" s="137">
        <v>1.3999999999999999E-4</v>
      </c>
      <c r="R331" s="137">
        <f>Q331*H331</f>
        <v>1.0079999999999999E-2</v>
      </c>
      <c r="S331" s="137">
        <v>0</v>
      </c>
      <c r="T331" s="138">
        <f>S331*H331</f>
        <v>0</v>
      </c>
      <c r="AR331" s="139" t="s">
        <v>132</v>
      </c>
      <c r="AT331" s="139" t="s">
        <v>127</v>
      </c>
      <c r="AU331" s="139" t="s">
        <v>82</v>
      </c>
      <c r="AY331" s="18" t="s">
        <v>125</v>
      </c>
      <c r="BE331" s="140">
        <f>IF(N331="základní",J331,0)</f>
        <v>0</v>
      </c>
      <c r="BF331" s="140">
        <f>IF(N331="snížená",J331,0)</f>
        <v>0</v>
      </c>
      <c r="BG331" s="140">
        <f>IF(N331="zákl. přenesená",J331,0)</f>
        <v>0</v>
      </c>
      <c r="BH331" s="140">
        <f>IF(N331="sníž. přenesená",J331,0)</f>
        <v>0</v>
      </c>
      <c r="BI331" s="140">
        <f>IF(N331="nulová",J331,0)</f>
        <v>0</v>
      </c>
      <c r="BJ331" s="18" t="s">
        <v>80</v>
      </c>
      <c r="BK331" s="140">
        <f>ROUND(I331*H331,2)</f>
        <v>0</v>
      </c>
      <c r="BL331" s="18" t="s">
        <v>132</v>
      </c>
      <c r="BM331" s="139" t="s">
        <v>617</v>
      </c>
    </row>
    <row r="332" spans="2:65" s="1" customFormat="1" ht="16.5" customHeight="1">
      <c r="B332" s="33"/>
      <c r="C332" s="128" t="s">
        <v>618</v>
      </c>
      <c r="D332" s="128" t="s">
        <v>127</v>
      </c>
      <c r="E332" s="129" t="s">
        <v>619</v>
      </c>
      <c r="F332" s="130" t="s">
        <v>620</v>
      </c>
      <c r="G332" s="131" t="s">
        <v>178</v>
      </c>
      <c r="H332" s="132">
        <v>38</v>
      </c>
      <c r="I332" s="133"/>
      <c r="J332" s="134">
        <f>ROUND(I332*H332,2)</f>
        <v>0</v>
      </c>
      <c r="K332" s="130" t="s">
        <v>131</v>
      </c>
      <c r="L332" s="33"/>
      <c r="M332" s="135" t="s">
        <v>21</v>
      </c>
      <c r="N332" s="136" t="s">
        <v>43</v>
      </c>
      <c r="P332" s="137">
        <f>O332*H332</f>
        <v>0</v>
      </c>
      <c r="Q332" s="137">
        <v>0</v>
      </c>
      <c r="R332" s="137">
        <f>Q332*H332</f>
        <v>0</v>
      </c>
      <c r="S332" s="137">
        <v>2.5</v>
      </c>
      <c r="T332" s="138">
        <f>S332*H332</f>
        <v>95</v>
      </c>
      <c r="AR332" s="139" t="s">
        <v>132</v>
      </c>
      <c r="AT332" s="139" t="s">
        <v>127</v>
      </c>
      <c r="AU332" s="139" t="s">
        <v>82</v>
      </c>
      <c r="AY332" s="18" t="s">
        <v>125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s="18" t="s">
        <v>80</v>
      </c>
      <c r="BK332" s="140">
        <f>ROUND(I332*H332,2)</f>
        <v>0</v>
      </c>
      <c r="BL332" s="18" t="s">
        <v>132</v>
      </c>
      <c r="BM332" s="139" t="s">
        <v>621</v>
      </c>
    </row>
    <row r="333" spans="2:65" s="1" customFormat="1" ht="11.25">
      <c r="B333" s="33"/>
      <c r="D333" s="141" t="s">
        <v>134</v>
      </c>
      <c r="F333" s="142" t="s">
        <v>622</v>
      </c>
      <c r="I333" s="143"/>
      <c r="L333" s="33"/>
      <c r="M333" s="144"/>
      <c r="T333" s="54"/>
      <c r="AT333" s="18" t="s">
        <v>134</v>
      </c>
      <c r="AU333" s="18" t="s">
        <v>82</v>
      </c>
    </row>
    <row r="334" spans="2:65" s="13" customFormat="1" ht="11.25">
      <c r="B334" s="164"/>
      <c r="D334" s="146" t="s">
        <v>155</v>
      </c>
      <c r="E334" s="165" t="s">
        <v>21</v>
      </c>
      <c r="F334" s="166" t="s">
        <v>623</v>
      </c>
      <c r="H334" s="165" t="s">
        <v>21</v>
      </c>
      <c r="I334" s="167"/>
      <c r="L334" s="164"/>
      <c r="M334" s="168"/>
      <c r="T334" s="169"/>
      <c r="AT334" s="165" t="s">
        <v>155</v>
      </c>
      <c r="AU334" s="165" t="s">
        <v>82</v>
      </c>
      <c r="AV334" s="13" t="s">
        <v>80</v>
      </c>
      <c r="AW334" s="13" t="s">
        <v>33</v>
      </c>
      <c r="AX334" s="13" t="s">
        <v>72</v>
      </c>
      <c r="AY334" s="165" t="s">
        <v>125</v>
      </c>
    </row>
    <row r="335" spans="2:65" s="12" customFormat="1" ht="11.25">
      <c r="B335" s="145"/>
      <c r="D335" s="146" t="s">
        <v>155</v>
      </c>
      <c r="E335" s="147" t="s">
        <v>21</v>
      </c>
      <c r="F335" s="148" t="s">
        <v>624</v>
      </c>
      <c r="H335" s="149">
        <v>38</v>
      </c>
      <c r="I335" s="150"/>
      <c r="L335" s="145"/>
      <c r="M335" s="151"/>
      <c r="T335" s="152"/>
      <c r="AT335" s="147" t="s">
        <v>155</v>
      </c>
      <c r="AU335" s="147" t="s">
        <v>82</v>
      </c>
      <c r="AV335" s="12" t="s">
        <v>82</v>
      </c>
      <c r="AW335" s="12" t="s">
        <v>33</v>
      </c>
      <c r="AX335" s="12" t="s">
        <v>80</v>
      </c>
      <c r="AY335" s="147" t="s">
        <v>125</v>
      </c>
    </row>
    <row r="336" spans="2:65" s="1" customFormat="1" ht="24.2" customHeight="1">
      <c r="B336" s="33"/>
      <c r="C336" s="128" t="s">
        <v>625</v>
      </c>
      <c r="D336" s="128" t="s">
        <v>127</v>
      </c>
      <c r="E336" s="129" t="s">
        <v>626</v>
      </c>
      <c r="F336" s="130" t="s">
        <v>627</v>
      </c>
      <c r="G336" s="131" t="s">
        <v>185</v>
      </c>
      <c r="H336" s="132">
        <v>7.056</v>
      </c>
      <c r="I336" s="133"/>
      <c r="J336" s="134">
        <f>ROUND(I336*H336,2)</f>
        <v>0</v>
      </c>
      <c r="K336" s="130" t="s">
        <v>131</v>
      </c>
      <c r="L336" s="33"/>
      <c r="M336" s="135" t="s">
        <v>21</v>
      </c>
      <c r="N336" s="136" t="s">
        <v>43</v>
      </c>
      <c r="P336" s="137">
        <f>O336*H336</f>
        <v>0</v>
      </c>
      <c r="Q336" s="137">
        <v>3.3E-4</v>
      </c>
      <c r="R336" s="137">
        <f>Q336*H336</f>
        <v>2.32848E-3</v>
      </c>
      <c r="S336" s="137">
        <v>0</v>
      </c>
      <c r="T336" s="138">
        <f>S336*H336</f>
        <v>0</v>
      </c>
      <c r="AR336" s="139" t="s">
        <v>132</v>
      </c>
      <c r="AT336" s="139" t="s">
        <v>127</v>
      </c>
      <c r="AU336" s="139" t="s">
        <v>82</v>
      </c>
      <c r="AY336" s="18" t="s">
        <v>125</v>
      </c>
      <c r="BE336" s="140">
        <f>IF(N336="základní",J336,0)</f>
        <v>0</v>
      </c>
      <c r="BF336" s="140">
        <f>IF(N336="snížená",J336,0)</f>
        <v>0</v>
      </c>
      <c r="BG336" s="140">
        <f>IF(N336="zákl. přenesená",J336,0)</f>
        <v>0</v>
      </c>
      <c r="BH336" s="140">
        <f>IF(N336="sníž. přenesená",J336,0)</f>
        <v>0</v>
      </c>
      <c r="BI336" s="140">
        <f>IF(N336="nulová",J336,0)</f>
        <v>0</v>
      </c>
      <c r="BJ336" s="18" t="s">
        <v>80</v>
      </c>
      <c r="BK336" s="140">
        <f>ROUND(I336*H336,2)</f>
        <v>0</v>
      </c>
      <c r="BL336" s="18" t="s">
        <v>132</v>
      </c>
      <c r="BM336" s="139" t="s">
        <v>628</v>
      </c>
    </row>
    <row r="337" spans="2:65" s="1" customFormat="1" ht="11.25">
      <c r="B337" s="33"/>
      <c r="D337" s="141" t="s">
        <v>134</v>
      </c>
      <c r="F337" s="142" t="s">
        <v>629</v>
      </c>
      <c r="I337" s="143"/>
      <c r="L337" s="33"/>
      <c r="M337" s="144"/>
      <c r="T337" s="54"/>
      <c r="AT337" s="18" t="s">
        <v>134</v>
      </c>
      <c r="AU337" s="18" t="s">
        <v>82</v>
      </c>
    </row>
    <row r="338" spans="2:65" s="13" customFormat="1" ht="11.25">
      <c r="B338" s="164"/>
      <c r="D338" s="146" t="s">
        <v>155</v>
      </c>
      <c r="E338" s="165" t="s">
        <v>21</v>
      </c>
      <c r="F338" s="166" t="s">
        <v>630</v>
      </c>
      <c r="H338" s="165" t="s">
        <v>21</v>
      </c>
      <c r="I338" s="167"/>
      <c r="L338" s="164"/>
      <c r="M338" s="168"/>
      <c r="T338" s="169"/>
      <c r="AT338" s="165" t="s">
        <v>155</v>
      </c>
      <c r="AU338" s="165" t="s">
        <v>82</v>
      </c>
      <c r="AV338" s="13" t="s">
        <v>80</v>
      </c>
      <c r="AW338" s="13" t="s">
        <v>33</v>
      </c>
      <c r="AX338" s="13" t="s">
        <v>72</v>
      </c>
      <c r="AY338" s="165" t="s">
        <v>125</v>
      </c>
    </row>
    <row r="339" spans="2:65" s="12" customFormat="1" ht="11.25">
      <c r="B339" s="145"/>
      <c r="D339" s="146" t="s">
        <v>155</v>
      </c>
      <c r="E339" s="147" t="s">
        <v>21</v>
      </c>
      <c r="F339" s="148" t="s">
        <v>631</v>
      </c>
      <c r="H339" s="149">
        <v>7.056</v>
      </c>
      <c r="I339" s="150"/>
      <c r="L339" s="145"/>
      <c r="M339" s="151"/>
      <c r="T339" s="152"/>
      <c r="AT339" s="147" t="s">
        <v>155</v>
      </c>
      <c r="AU339" s="147" t="s">
        <v>82</v>
      </c>
      <c r="AV339" s="12" t="s">
        <v>82</v>
      </c>
      <c r="AW339" s="12" t="s">
        <v>33</v>
      </c>
      <c r="AX339" s="12" t="s">
        <v>72</v>
      </c>
      <c r="AY339" s="147" t="s">
        <v>125</v>
      </c>
    </row>
    <row r="340" spans="2:65" s="14" customFormat="1" ht="11.25">
      <c r="B340" s="170"/>
      <c r="D340" s="146" t="s">
        <v>155</v>
      </c>
      <c r="E340" s="171" t="s">
        <v>21</v>
      </c>
      <c r="F340" s="172" t="s">
        <v>280</v>
      </c>
      <c r="H340" s="173">
        <v>7.056</v>
      </c>
      <c r="I340" s="174"/>
      <c r="L340" s="170"/>
      <c r="M340" s="175"/>
      <c r="T340" s="176"/>
      <c r="AT340" s="171" t="s">
        <v>155</v>
      </c>
      <c r="AU340" s="171" t="s">
        <v>82</v>
      </c>
      <c r="AV340" s="14" t="s">
        <v>132</v>
      </c>
      <c r="AW340" s="14" t="s">
        <v>33</v>
      </c>
      <c r="AX340" s="14" t="s">
        <v>80</v>
      </c>
      <c r="AY340" s="171" t="s">
        <v>125</v>
      </c>
    </row>
    <row r="341" spans="2:65" s="1" customFormat="1" ht="16.5" customHeight="1">
      <c r="B341" s="33"/>
      <c r="C341" s="153" t="s">
        <v>632</v>
      </c>
      <c r="D341" s="153" t="s">
        <v>190</v>
      </c>
      <c r="E341" s="154" t="s">
        <v>633</v>
      </c>
      <c r="F341" s="155" t="s">
        <v>634</v>
      </c>
      <c r="G341" s="156" t="s">
        <v>193</v>
      </c>
      <c r="H341" s="157">
        <v>1.2999999999999999E-2</v>
      </c>
      <c r="I341" s="158"/>
      <c r="J341" s="159">
        <f>ROUND(I341*H341,2)</f>
        <v>0</v>
      </c>
      <c r="K341" s="155" t="s">
        <v>131</v>
      </c>
      <c r="L341" s="160"/>
      <c r="M341" s="161" t="s">
        <v>21</v>
      </c>
      <c r="N341" s="162" t="s">
        <v>43</v>
      </c>
      <c r="P341" s="137">
        <f>O341*H341</f>
        <v>0</v>
      </c>
      <c r="Q341" s="137">
        <v>1</v>
      </c>
      <c r="R341" s="137">
        <f>Q341*H341</f>
        <v>1.2999999999999999E-2</v>
      </c>
      <c r="S341" s="137">
        <v>0</v>
      </c>
      <c r="T341" s="138">
        <f>S341*H341</f>
        <v>0</v>
      </c>
      <c r="AR341" s="139" t="s">
        <v>169</v>
      </c>
      <c r="AT341" s="139" t="s">
        <v>190</v>
      </c>
      <c r="AU341" s="139" t="s">
        <v>82</v>
      </c>
      <c r="AY341" s="18" t="s">
        <v>125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8" t="s">
        <v>80</v>
      </c>
      <c r="BK341" s="140">
        <f>ROUND(I341*H341,2)</f>
        <v>0</v>
      </c>
      <c r="BL341" s="18" t="s">
        <v>132</v>
      </c>
      <c r="BM341" s="139" t="s">
        <v>635</v>
      </c>
    </row>
    <row r="342" spans="2:65" s="1" customFormat="1" ht="19.5">
      <c r="B342" s="33"/>
      <c r="D342" s="146" t="s">
        <v>195</v>
      </c>
      <c r="F342" s="163" t="s">
        <v>636</v>
      </c>
      <c r="I342" s="143"/>
      <c r="L342" s="33"/>
      <c r="M342" s="144"/>
      <c r="T342" s="54"/>
      <c r="AT342" s="18" t="s">
        <v>195</v>
      </c>
      <c r="AU342" s="18" t="s">
        <v>82</v>
      </c>
    </row>
    <row r="343" spans="2:65" s="12" customFormat="1" ht="11.25">
      <c r="B343" s="145"/>
      <c r="D343" s="146" t="s">
        <v>155</v>
      </c>
      <c r="E343" s="147" t="s">
        <v>21</v>
      </c>
      <c r="F343" s="148" t="s">
        <v>637</v>
      </c>
      <c r="H343" s="149">
        <v>1.2999999999999999E-2</v>
      </c>
      <c r="I343" s="150"/>
      <c r="L343" s="145"/>
      <c r="M343" s="151"/>
      <c r="T343" s="152"/>
      <c r="AT343" s="147" t="s">
        <v>155</v>
      </c>
      <c r="AU343" s="147" t="s">
        <v>82</v>
      </c>
      <c r="AV343" s="12" t="s">
        <v>82</v>
      </c>
      <c r="AW343" s="12" t="s">
        <v>33</v>
      </c>
      <c r="AX343" s="12" t="s">
        <v>72</v>
      </c>
      <c r="AY343" s="147" t="s">
        <v>125</v>
      </c>
    </row>
    <row r="344" spans="2:65" s="14" customFormat="1" ht="11.25">
      <c r="B344" s="170"/>
      <c r="D344" s="146" t="s">
        <v>155</v>
      </c>
      <c r="E344" s="171" t="s">
        <v>21</v>
      </c>
      <c r="F344" s="172" t="s">
        <v>280</v>
      </c>
      <c r="H344" s="173">
        <v>1.2999999999999999E-2</v>
      </c>
      <c r="I344" s="174"/>
      <c r="L344" s="170"/>
      <c r="M344" s="175"/>
      <c r="T344" s="176"/>
      <c r="AT344" s="171" t="s">
        <v>155</v>
      </c>
      <c r="AU344" s="171" t="s">
        <v>82</v>
      </c>
      <c r="AV344" s="14" t="s">
        <v>132</v>
      </c>
      <c r="AW344" s="14" t="s">
        <v>33</v>
      </c>
      <c r="AX344" s="14" t="s">
        <v>80</v>
      </c>
      <c r="AY344" s="171" t="s">
        <v>125</v>
      </c>
    </row>
    <row r="345" spans="2:65" s="11" customFormat="1" ht="22.9" customHeight="1">
      <c r="B345" s="116"/>
      <c r="D345" s="117" t="s">
        <v>71</v>
      </c>
      <c r="E345" s="126" t="s">
        <v>638</v>
      </c>
      <c r="F345" s="126" t="s">
        <v>639</v>
      </c>
      <c r="I345" s="119"/>
      <c r="J345" s="127">
        <f>BK345</f>
        <v>0</v>
      </c>
      <c r="L345" s="116"/>
      <c r="M345" s="121"/>
      <c r="P345" s="122">
        <f>SUM(P346:P368)</f>
        <v>0</v>
      </c>
      <c r="R345" s="122">
        <f>SUM(R346:R368)</f>
        <v>0</v>
      </c>
      <c r="T345" s="123">
        <f>SUM(T346:T368)</f>
        <v>0</v>
      </c>
      <c r="AR345" s="117" t="s">
        <v>80</v>
      </c>
      <c r="AT345" s="124" t="s">
        <v>71</v>
      </c>
      <c r="AU345" s="124" t="s">
        <v>80</v>
      </c>
      <c r="AY345" s="117" t="s">
        <v>125</v>
      </c>
      <c r="BK345" s="125">
        <f>SUM(BK346:BK368)</f>
        <v>0</v>
      </c>
    </row>
    <row r="346" spans="2:65" s="1" customFormat="1" ht="21.75" customHeight="1">
      <c r="B346" s="33"/>
      <c r="C346" s="128" t="s">
        <v>640</v>
      </c>
      <c r="D346" s="128" t="s">
        <v>127</v>
      </c>
      <c r="E346" s="129" t="s">
        <v>641</v>
      </c>
      <c r="F346" s="130" t="s">
        <v>642</v>
      </c>
      <c r="G346" s="131" t="s">
        <v>193</v>
      </c>
      <c r="H346" s="132">
        <v>95</v>
      </c>
      <c r="I346" s="133"/>
      <c r="J346" s="134">
        <f>ROUND(I346*H346,2)</f>
        <v>0</v>
      </c>
      <c r="K346" s="130" t="s">
        <v>131</v>
      </c>
      <c r="L346" s="33"/>
      <c r="M346" s="135" t="s">
        <v>21</v>
      </c>
      <c r="N346" s="136" t="s">
        <v>43</v>
      </c>
      <c r="P346" s="137">
        <f>O346*H346</f>
        <v>0</v>
      </c>
      <c r="Q346" s="137">
        <v>0</v>
      </c>
      <c r="R346" s="137">
        <f>Q346*H346</f>
        <v>0</v>
      </c>
      <c r="S346" s="137">
        <v>0</v>
      </c>
      <c r="T346" s="138">
        <f>S346*H346</f>
        <v>0</v>
      </c>
      <c r="AR346" s="139" t="s">
        <v>132</v>
      </c>
      <c r="AT346" s="139" t="s">
        <v>127</v>
      </c>
      <c r="AU346" s="139" t="s">
        <v>82</v>
      </c>
      <c r="AY346" s="18" t="s">
        <v>125</v>
      </c>
      <c r="BE346" s="140">
        <f>IF(N346="základní",J346,0)</f>
        <v>0</v>
      </c>
      <c r="BF346" s="140">
        <f>IF(N346="snížená",J346,0)</f>
        <v>0</v>
      </c>
      <c r="BG346" s="140">
        <f>IF(N346="zákl. přenesená",J346,0)</f>
        <v>0</v>
      </c>
      <c r="BH346" s="140">
        <f>IF(N346="sníž. přenesená",J346,0)</f>
        <v>0</v>
      </c>
      <c r="BI346" s="140">
        <f>IF(N346="nulová",J346,0)</f>
        <v>0</v>
      </c>
      <c r="BJ346" s="18" t="s">
        <v>80</v>
      </c>
      <c r="BK346" s="140">
        <f>ROUND(I346*H346,2)</f>
        <v>0</v>
      </c>
      <c r="BL346" s="18" t="s">
        <v>132</v>
      </c>
      <c r="BM346" s="139" t="s">
        <v>643</v>
      </c>
    </row>
    <row r="347" spans="2:65" s="1" customFormat="1" ht="11.25">
      <c r="B347" s="33"/>
      <c r="D347" s="141" t="s">
        <v>134</v>
      </c>
      <c r="F347" s="142" t="s">
        <v>644</v>
      </c>
      <c r="I347" s="143"/>
      <c r="L347" s="33"/>
      <c r="M347" s="144"/>
      <c r="T347" s="54"/>
      <c r="AT347" s="18" t="s">
        <v>134</v>
      </c>
      <c r="AU347" s="18" t="s">
        <v>82</v>
      </c>
    </row>
    <row r="348" spans="2:65" s="1" customFormat="1" ht="24.2" customHeight="1">
      <c r="B348" s="33"/>
      <c r="C348" s="128" t="s">
        <v>645</v>
      </c>
      <c r="D348" s="128" t="s">
        <v>127</v>
      </c>
      <c r="E348" s="129" t="s">
        <v>646</v>
      </c>
      <c r="F348" s="130" t="s">
        <v>647</v>
      </c>
      <c r="G348" s="131" t="s">
        <v>193</v>
      </c>
      <c r="H348" s="132">
        <v>1330</v>
      </c>
      <c r="I348" s="133"/>
      <c r="J348" s="134">
        <f>ROUND(I348*H348,2)</f>
        <v>0</v>
      </c>
      <c r="K348" s="130" t="s">
        <v>131</v>
      </c>
      <c r="L348" s="33"/>
      <c r="M348" s="135" t="s">
        <v>21</v>
      </c>
      <c r="N348" s="136" t="s">
        <v>43</v>
      </c>
      <c r="P348" s="137">
        <f>O348*H348</f>
        <v>0</v>
      </c>
      <c r="Q348" s="137">
        <v>0</v>
      </c>
      <c r="R348" s="137">
        <f>Q348*H348</f>
        <v>0</v>
      </c>
      <c r="S348" s="137">
        <v>0</v>
      </c>
      <c r="T348" s="138">
        <f>S348*H348</f>
        <v>0</v>
      </c>
      <c r="AR348" s="139" t="s">
        <v>132</v>
      </c>
      <c r="AT348" s="139" t="s">
        <v>127</v>
      </c>
      <c r="AU348" s="139" t="s">
        <v>82</v>
      </c>
      <c r="AY348" s="18" t="s">
        <v>125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8" t="s">
        <v>80</v>
      </c>
      <c r="BK348" s="140">
        <f>ROUND(I348*H348,2)</f>
        <v>0</v>
      </c>
      <c r="BL348" s="18" t="s">
        <v>132</v>
      </c>
      <c r="BM348" s="139" t="s">
        <v>648</v>
      </c>
    </row>
    <row r="349" spans="2:65" s="1" customFormat="1" ht="11.25">
      <c r="B349" s="33"/>
      <c r="D349" s="141" t="s">
        <v>134</v>
      </c>
      <c r="F349" s="142" t="s">
        <v>649</v>
      </c>
      <c r="I349" s="143"/>
      <c r="L349" s="33"/>
      <c r="M349" s="144"/>
      <c r="T349" s="54"/>
      <c r="AT349" s="18" t="s">
        <v>134</v>
      </c>
      <c r="AU349" s="18" t="s">
        <v>82</v>
      </c>
    </row>
    <row r="350" spans="2:65" s="12" customFormat="1" ht="11.25">
      <c r="B350" s="145"/>
      <c r="D350" s="146" t="s">
        <v>155</v>
      </c>
      <c r="F350" s="148" t="s">
        <v>650</v>
      </c>
      <c r="H350" s="149">
        <v>1330</v>
      </c>
      <c r="I350" s="150"/>
      <c r="L350" s="145"/>
      <c r="M350" s="151"/>
      <c r="T350" s="152"/>
      <c r="AT350" s="147" t="s">
        <v>155</v>
      </c>
      <c r="AU350" s="147" t="s">
        <v>82</v>
      </c>
      <c r="AV350" s="12" t="s">
        <v>82</v>
      </c>
      <c r="AW350" s="12" t="s">
        <v>4</v>
      </c>
      <c r="AX350" s="12" t="s">
        <v>80</v>
      </c>
      <c r="AY350" s="147" t="s">
        <v>125</v>
      </c>
    </row>
    <row r="351" spans="2:65" s="1" customFormat="1" ht="24.2" customHeight="1">
      <c r="B351" s="33"/>
      <c r="C351" s="128" t="s">
        <v>651</v>
      </c>
      <c r="D351" s="128" t="s">
        <v>127</v>
      </c>
      <c r="E351" s="129" t="s">
        <v>652</v>
      </c>
      <c r="F351" s="130" t="s">
        <v>653</v>
      </c>
      <c r="G351" s="131" t="s">
        <v>193</v>
      </c>
      <c r="H351" s="132">
        <v>95</v>
      </c>
      <c r="I351" s="133"/>
      <c r="J351" s="134">
        <f>ROUND(I351*H351,2)</f>
        <v>0</v>
      </c>
      <c r="K351" s="130" t="s">
        <v>131</v>
      </c>
      <c r="L351" s="33"/>
      <c r="M351" s="135" t="s">
        <v>21</v>
      </c>
      <c r="N351" s="136" t="s">
        <v>43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132</v>
      </c>
      <c r="AT351" s="139" t="s">
        <v>127</v>
      </c>
      <c r="AU351" s="139" t="s">
        <v>82</v>
      </c>
      <c r="AY351" s="18" t="s">
        <v>125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8" t="s">
        <v>80</v>
      </c>
      <c r="BK351" s="140">
        <f>ROUND(I351*H351,2)</f>
        <v>0</v>
      </c>
      <c r="BL351" s="18" t="s">
        <v>132</v>
      </c>
      <c r="BM351" s="139" t="s">
        <v>654</v>
      </c>
    </row>
    <row r="352" spans="2:65" s="1" customFormat="1" ht="11.25">
      <c r="B352" s="33"/>
      <c r="D352" s="141" t="s">
        <v>134</v>
      </c>
      <c r="F352" s="142" t="s">
        <v>655</v>
      </c>
      <c r="I352" s="143"/>
      <c r="L352" s="33"/>
      <c r="M352" s="144"/>
      <c r="T352" s="54"/>
      <c r="AT352" s="18" t="s">
        <v>134</v>
      </c>
      <c r="AU352" s="18" t="s">
        <v>82</v>
      </c>
    </row>
    <row r="353" spans="2:65" s="1" customFormat="1" ht="24.2" customHeight="1">
      <c r="B353" s="33"/>
      <c r="C353" s="128" t="s">
        <v>656</v>
      </c>
      <c r="D353" s="128" t="s">
        <v>127</v>
      </c>
      <c r="E353" s="129" t="s">
        <v>657</v>
      </c>
      <c r="F353" s="130" t="s">
        <v>658</v>
      </c>
      <c r="G353" s="131" t="s">
        <v>193</v>
      </c>
      <c r="H353" s="132">
        <v>28.773</v>
      </c>
      <c r="I353" s="133"/>
      <c r="J353" s="134">
        <f>ROUND(I353*H353,2)</f>
        <v>0</v>
      </c>
      <c r="K353" s="130" t="s">
        <v>131</v>
      </c>
      <c r="L353" s="33"/>
      <c r="M353" s="135" t="s">
        <v>21</v>
      </c>
      <c r="N353" s="136" t="s">
        <v>43</v>
      </c>
      <c r="P353" s="137">
        <f>O353*H353</f>
        <v>0</v>
      </c>
      <c r="Q353" s="137">
        <v>0</v>
      </c>
      <c r="R353" s="137">
        <f>Q353*H353</f>
        <v>0</v>
      </c>
      <c r="S353" s="137">
        <v>0</v>
      </c>
      <c r="T353" s="138">
        <f>S353*H353</f>
        <v>0</v>
      </c>
      <c r="AR353" s="139" t="s">
        <v>132</v>
      </c>
      <c r="AT353" s="139" t="s">
        <v>127</v>
      </c>
      <c r="AU353" s="139" t="s">
        <v>82</v>
      </c>
      <c r="AY353" s="18" t="s">
        <v>125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8" t="s">
        <v>80</v>
      </c>
      <c r="BK353" s="140">
        <f>ROUND(I353*H353,2)</f>
        <v>0</v>
      </c>
      <c r="BL353" s="18" t="s">
        <v>132</v>
      </c>
      <c r="BM353" s="139" t="s">
        <v>659</v>
      </c>
    </row>
    <row r="354" spans="2:65" s="1" customFormat="1" ht="11.25">
      <c r="B354" s="33"/>
      <c r="D354" s="141" t="s">
        <v>134</v>
      </c>
      <c r="F354" s="142" t="s">
        <v>660</v>
      </c>
      <c r="I354" s="143"/>
      <c r="L354" s="33"/>
      <c r="M354" s="144"/>
      <c r="T354" s="54"/>
      <c r="AT354" s="18" t="s">
        <v>134</v>
      </c>
      <c r="AU354" s="18" t="s">
        <v>82</v>
      </c>
    </row>
    <row r="355" spans="2:65" s="12" customFormat="1" ht="11.25">
      <c r="B355" s="145"/>
      <c r="D355" s="146" t="s">
        <v>155</v>
      </c>
      <c r="E355" s="147" t="s">
        <v>21</v>
      </c>
      <c r="F355" s="148" t="s">
        <v>661</v>
      </c>
      <c r="H355" s="149">
        <v>14.256</v>
      </c>
      <c r="I355" s="150"/>
      <c r="L355" s="145"/>
      <c r="M355" s="151"/>
      <c r="T355" s="152"/>
      <c r="AT355" s="147" t="s">
        <v>155</v>
      </c>
      <c r="AU355" s="147" t="s">
        <v>82</v>
      </c>
      <c r="AV355" s="12" t="s">
        <v>82</v>
      </c>
      <c r="AW355" s="12" t="s">
        <v>33</v>
      </c>
      <c r="AX355" s="12" t="s">
        <v>72</v>
      </c>
      <c r="AY355" s="147" t="s">
        <v>125</v>
      </c>
    </row>
    <row r="356" spans="2:65" s="12" customFormat="1" ht="11.25">
      <c r="B356" s="145"/>
      <c r="D356" s="146" t="s">
        <v>155</v>
      </c>
      <c r="E356" s="147" t="s">
        <v>21</v>
      </c>
      <c r="F356" s="148" t="s">
        <v>662</v>
      </c>
      <c r="H356" s="149">
        <v>7.6429999999999998</v>
      </c>
      <c r="I356" s="150"/>
      <c r="L356" s="145"/>
      <c r="M356" s="151"/>
      <c r="T356" s="152"/>
      <c r="AT356" s="147" t="s">
        <v>155</v>
      </c>
      <c r="AU356" s="147" t="s">
        <v>82</v>
      </c>
      <c r="AV356" s="12" t="s">
        <v>82</v>
      </c>
      <c r="AW356" s="12" t="s">
        <v>33</v>
      </c>
      <c r="AX356" s="12" t="s">
        <v>72</v>
      </c>
      <c r="AY356" s="147" t="s">
        <v>125</v>
      </c>
    </row>
    <row r="357" spans="2:65" s="12" customFormat="1" ht="11.25">
      <c r="B357" s="145"/>
      <c r="D357" s="146" t="s">
        <v>155</v>
      </c>
      <c r="E357" s="147" t="s">
        <v>21</v>
      </c>
      <c r="F357" s="148" t="s">
        <v>663</v>
      </c>
      <c r="H357" s="149">
        <v>6.8739999999999997</v>
      </c>
      <c r="I357" s="150"/>
      <c r="L357" s="145"/>
      <c r="M357" s="151"/>
      <c r="T357" s="152"/>
      <c r="AT357" s="147" t="s">
        <v>155</v>
      </c>
      <c r="AU357" s="147" t="s">
        <v>82</v>
      </c>
      <c r="AV357" s="12" t="s">
        <v>82</v>
      </c>
      <c r="AW357" s="12" t="s">
        <v>33</v>
      </c>
      <c r="AX357" s="12" t="s">
        <v>72</v>
      </c>
      <c r="AY357" s="147" t="s">
        <v>125</v>
      </c>
    </row>
    <row r="358" spans="2:65" s="14" customFormat="1" ht="11.25">
      <c r="B358" s="170"/>
      <c r="D358" s="146" t="s">
        <v>155</v>
      </c>
      <c r="E358" s="171" t="s">
        <v>21</v>
      </c>
      <c r="F358" s="172" t="s">
        <v>280</v>
      </c>
      <c r="H358" s="173">
        <v>28.773</v>
      </c>
      <c r="I358" s="174"/>
      <c r="L358" s="170"/>
      <c r="M358" s="175"/>
      <c r="T358" s="176"/>
      <c r="AT358" s="171" t="s">
        <v>155</v>
      </c>
      <c r="AU358" s="171" t="s">
        <v>82</v>
      </c>
      <c r="AV358" s="14" t="s">
        <v>132</v>
      </c>
      <c r="AW358" s="14" t="s">
        <v>33</v>
      </c>
      <c r="AX358" s="14" t="s">
        <v>80</v>
      </c>
      <c r="AY358" s="171" t="s">
        <v>125</v>
      </c>
    </row>
    <row r="359" spans="2:65" s="1" customFormat="1" ht="24.2" customHeight="1">
      <c r="B359" s="33"/>
      <c r="C359" s="128" t="s">
        <v>664</v>
      </c>
      <c r="D359" s="128" t="s">
        <v>127</v>
      </c>
      <c r="E359" s="129" t="s">
        <v>665</v>
      </c>
      <c r="F359" s="130" t="s">
        <v>666</v>
      </c>
      <c r="G359" s="131" t="s">
        <v>193</v>
      </c>
      <c r="H359" s="132">
        <v>402.822</v>
      </c>
      <c r="I359" s="133"/>
      <c r="J359" s="134">
        <f>ROUND(I359*H359,2)</f>
        <v>0</v>
      </c>
      <c r="K359" s="130" t="s">
        <v>131</v>
      </c>
      <c r="L359" s="33"/>
      <c r="M359" s="135" t="s">
        <v>21</v>
      </c>
      <c r="N359" s="136" t="s">
        <v>43</v>
      </c>
      <c r="P359" s="137">
        <f>O359*H359</f>
        <v>0</v>
      </c>
      <c r="Q359" s="137">
        <v>0</v>
      </c>
      <c r="R359" s="137">
        <f>Q359*H359</f>
        <v>0</v>
      </c>
      <c r="S359" s="137">
        <v>0</v>
      </c>
      <c r="T359" s="138">
        <f>S359*H359</f>
        <v>0</v>
      </c>
      <c r="AR359" s="139" t="s">
        <v>132</v>
      </c>
      <c r="AT359" s="139" t="s">
        <v>127</v>
      </c>
      <c r="AU359" s="139" t="s">
        <v>82</v>
      </c>
      <c r="AY359" s="18" t="s">
        <v>125</v>
      </c>
      <c r="BE359" s="140">
        <f>IF(N359="základní",J359,0)</f>
        <v>0</v>
      </c>
      <c r="BF359" s="140">
        <f>IF(N359="snížená",J359,0)</f>
        <v>0</v>
      </c>
      <c r="BG359" s="140">
        <f>IF(N359="zákl. přenesená",J359,0)</f>
        <v>0</v>
      </c>
      <c r="BH359" s="140">
        <f>IF(N359="sníž. přenesená",J359,0)</f>
        <v>0</v>
      </c>
      <c r="BI359" s="140">
        <f>IF(N359="nulová",J359,0)</f>
        <v>0</v>
      </c>
      <c r="BJ359" s="18" t="s">
        <v>80</v>
      </c>
      <c r="BK359" s="140">
        <f>ROUND(I359*H359,2)</f>
        <v>0</v>
      </c>
      <c r="BL359" s="18" t="s">
        <v>132</v>
      </c>
      <c r="BM359" s="139" t="s">
        <v>667</v>
      </c>
    </row>
    <row r="360" spans="2:65" s="1" customFormat="1" ht="11.25">
      <c r="B360" s="33"/>
      <c r="D360" s="141" t="s">
        <v>134</v>
      </c>
      <c r="F360" s="142" t="s">
        <v>668</v>
      </c>
      <c r="I360" s="143"/>
      <c r="L360" s="33"/>
      <c r="M360" s="144"/>
      <c r="T360" s="54"/>
      <c r="AT360" s="18" t="s">
        <v>134</v>
      </c>
      <c r="AU360" s="18" t="s">
        <v>82</v>
      </c>
    </row>
    <row r="361" spans="2:65" s="12" customFormat="1" ht="11.25">
      <c r="B361" s="145"/>
      <c r="D361" s="146" t="s">
        <v>155</v>
      </c>
      <c r="F361" s="148" t="s">
        <v>669</v>
      </c>
      <c r="H361" s="149">
        <v>402.822</v>
      </c>
      <c r="I361" s="150"/>
      <c r="L361" s="145"/>
      <c r="M361" s="151"/>
      <c r="T361" s="152"/>
      <c r="AT361" s="147" t="s">
        <v>155</v>
      </c>
      <c r="AU361" s="147" t="s">
        <v>82</v>
      </c>
      <c r="AV361" s="12" t="s">
        <v>82</v>
      </c>
      <c r="AW361" s="12" t="s">
        <v>4</v>
      </c>
      <c r="AX361" s="12" t="s">
        <v>80</v>
      </c>
      <c r="AY361" s="147" t="s">
        <v>125</v>
      </c>
    </row>
    <row r="362" spans="2:65" s="1" customFormat="1" ht="24.2" customHeight="1">
      <c r="B362" s="33"/>
      <c r="C362" s="128" t="s">
        <v>670</v>
      </c>
      <c r="D362" s="128" t="s">
        <v>127</v>
      </c>
      <c r="E362" s="129" t="s">
        <v>671</v>
      </c>
      <c r="F362" s="130" t="s">
        <v>672</v>
      </c>
      <c r="G362" s="131" t="s">
        <v>193</v>
      </c>
      <c r="H362" s="132">
        <v>14.516999999999999</v>
      </c>
      <c r="I362" s="133"/>
      <c r="J362" s="134">
        <f>ROUND(I362*H362,2)</f>
        <v>0</v>
      </c>
      <c r="K362" s="130" t="s">
        <v>131</v>
      </c>
      <c r="L362" s="33"/>
      <c r="M362" s="135" t="s">
        <v>21</v>
      </c>
      <c r="N362" s="136" t="s">
        <v>43</v>
      </c>
      <c r="P362" s="137">
        <f>O362*H362</f>
        <v>0</v>
      </c>
      <c r="Q362" s="137">
        <v>0</v>
      </c>
      <c r="R362" s="137">
        <f>Q362*H362</f>
        <v>0</v>
      </c>
      <c r="S362" s="137">
        <v>0</v>
      </c>
      <c r="T362" s="138">
        <f>S362*H362</f>
        <v>0</v>
      </c>
      <c r="AR362" s="139" t="s">
        <v>132</v>
      </c>
      <c r="AT362" s="139" t="s">
        <v>127</v>
      </c>
      <c r="AU362" s="139" t="s">
        <v>82</v>
      </c>
      <c r="AY362" s="18" t="s">
        <v>125</v>
      </c>
      <c r="BE362" s="140">
        <f>IF(N362="základní",J362,0)</f>
        <v>0</v>
      </c>
      <c r="BF362" s="140">
        <f>IF(N362="snížená",J362,0)</f>
        <v>0</v>
      </c>
      <c r="BG362" s="140">
        <f>IF(N362="zákl. přenesená",J362,0)</f>
        <v>0</v>
      </c>
      <c r="BH362" s="140">
        <f>IF(N362="sníž. přenesená",J362,0)</f>
        <v>0</v>
      </c>
      <c r="BI362" s="140">
        <f>IF(N362="nulová",J362,0)</f>
        <v>0</v>
      </c>
      <c r="BJ362" s="18" t="s">
        <v>80</v>
      </c>
      <c r="BK362" s="140">
        <f>ROUND(I362*H362,2)</f>
        <v>0</v>
      </c>
      <c r="BL362" s="18" t="s">
        <v>132</v>
      </c>
      <c r="BM362" s="139" t="s">
        <v>673</v>
      </c>
    </row>
    <row r="363" spans="2:65" s="1" customFormat="1" ht="11.25">
      <c r="B363" s="33"/>
      <c r="D363" s="141" t="s">
        <v>134</v>
      </c>
      <c r="F363" s="142" t="s">
        <v>674</v>
      </c>
      <c r="I363" s="143"/>
      <c r="L363" s="33"/>
      <c r="M363" s="144"/>
      <c r="T363" s="54"/>
      <c r="AT363" s="18" t="s">
        <v>134</v>
      </c>
      <c r="AU363" s="18" t="s">
        <v>82</v>
      </c>
    </row>
    <row r="364" spans="2:65" s="12" customFormat="1" ht="11.25">
      <c r="B364" s="145"/>
      <c r="D364" s="146" t="s">
        <v>155</v>
      </c>
      <c r="E364" s="147" t="s">
        <v>21</v>
      </c>
      <c r="F364" s="148" t="s">
        <v>662</v>
      </c>
      <c r="H364" s="149">
        <v>7.6429999999999998</v>
      </c>
      <c r="I364" s="150"/>
      <c r="L364" s="145"/>
      <c r="M364" s="151"/>
      <c r="T364" s="152"/>
      <c r="AT364" s="147" t="s">
        <v>155</v>
      </c>
      <c r="AU364" s="147" t="s">
        <v>82</v>
      </c>
      <c r="AV364" s="12" t="s">
        <v>82</v>
      </c>
      <c r="AW364" s="12" t="s">
        <v>33</v>
      </c>
      <c r="AX364" s="12" t="s">
        <v>72</v>
      </c>
      <c r="AY364" s="147" t="s">
        <v>125</v>
      </c>
    </row>
    <row r="365" spans="2:65" s="12" customFormat="1" ht="11.25">
      <c r="B365" s="145"/>
      <c r="D365" s="146" t="s">
        <v>155</v>
      </c>
      <c r="E365" s="147" t="s">
        <v>21</v>
      </c>
      <c r="F365" s="148" t="s">
        <v>663</v>
      </c>
      <c r="H365" s="149">
        <v>6.8739999999999997</v>
      </c>
      <c r="I365" s="150"/>
      <c r="L365" s="145"/>
      <c r="M365" s="151"/>
      <c r="T365" s="152"/>
      <c r="AT365" s="147" t="s">
        <v>155</v>
      </c>
      <c r="AU365" s="147" t="s">
        <v>82</v>
      </c>
      <c r="AV365" s="12" t="s">
        <v>82</v>
      </c>
      <c r="AW365" s="12" t="s">
        <v>33</v>
      </c>
      <c r="AX365" s="12" t="s">
        <v>72</v>
      </c>
      <c r="AY365" s="147" t="s">
        <v>125</v>
      </c>
    </row>
    <row r="366" spans="2:65" s="14" customFormat="1" ht="11.25">
      <c r="B366" s="170"/>
      <c r="D366" s="146" t="s">
        <v>155</v>
      </c>
      <c r="E366" s="171" t="s">
        <v>21</v>
      </c>
      <c r="F366" s="172" t="s">
        <v>280</v>
      </c>
      <c r="H366" s="173">
        <v>14.516999999999999</v>
      </c>
      <c r="I366" s="174"/>
      <c r="L366" s="170"/>
      <c r="M366" s="175"/>
      <c r="T366" s="176"/>
      <c r="AT366" s="171" t="s">
        <v>155</v>
      </c>
      <c r="AU366" s="171" t="s">
        <v>82</v>
      </c>
      <c r="AV366" s="14" t="s">
        <v>132</v>
      </c>
      <c r="AW366" s="14" t="s">
        <v>33</v>
      </c>
      <c r="AX366" s="14" t="s">
        <v>80</v>
      </c>
      <c r="AY366" s="171" t="s">
        <v>125</v>
      </c>
    </row>
    <row r="367" spans="2:65" s="1" customFormat="1" ht="24.2" customHeight="1">
      <c r="B367" s="33"/>
      <c r="C367" s="128" t="s">
        <v>675</v>
      </c>
      <c r="D367" s="128" t="s">
        <v>127</v>
      </c>
      <c r="E367" s="129" t="s">
        <v>676</v>
      </c>
      <c r="F367" s="130" t="s">
        <v>264</v>
      </c>
      <c r="G367" s="131" t="s">
        <v>193</v>
      </c>
      <c r="H367" s="132">
        <v>14.256</v>
      </c>
      <c r="I367" s="133"/>
      <c r="J367" s="134">
        <f>ROUND(I367*H367,2)</f>
        <v>0</v>
      </c>
      <c r="K367" s="130" t="s">
        <v>131</v>
      </c>
      <c r="L367" s="33"/>
      <c r="M367" s="135" t="s">
        <v>21</v>
      </c>
      <c r="N367" s="136" t="s">
        <v>43</v>
      </c>
      <c r="P367" s="137">
        <f>O367*H367</f>
        <v>0</v>
      </c>
      <c r="Q367" s="137">
        <v>0</v>
      </c>
      <c r="R367" s="137">
        <f>Q367*H367</f>
        <v>0</v>
      </c>
      <c r="S367" s="137">
        <v>0</v>
      </c>
      <c r="T367" s="138">
        <f>S367*H367</f>
        <v>0</v>
      </c>
      <c r="AR367" s="139" t="s">
        <v>132</v>
      </c>
      <c r="AT367" s="139" t="s">
        <v>127</v>
      </c>
      <c r="AU367" s="139" t="s">
        <v>82</v>
      </c>
      <c r="AY367" s="18" t="s">
        <v>125</v>
      </c>
      <c r="BE367" s="140">
        <f>IF(N367="základní",J367,0)</f>
        <v>0</v>
      </c>
      <c r="BF367" s="140">
        <f>IF(N367="snížená",J367,0)</f>
        <v>0</v>
      </c>
      <c r="BG367" s="140">
        <f>IF(N367="zákl. přenesená",J367,0)</f>
        <v>0</v>
      </c>
      <c r="BH367" s="140">
        <f>IF(N367="sníž. přenesená",J367,0)</f>
        <v>0</v>
      </c>
      <c r="BI367" s="140">
        <f>IF(N367="nulová",J367,0)</f>
        <v>0</v>
      </c>
      <c r="BJ367" s="18" t="s">
        <v>80</v>
      </c>
      <c r="BK367" s="140">
        <f>ROUND(I367*H367,2)</f>
        <v>0</v>
      </c>
      <c r="BL367" s="18" t="s">
        <v>132</v>
      </c>
      <c r="BM367" s="139" t="s">
        <v>677</v>
      </c>
    </row>
    <row r="368" spans="2:65" s="1" customFormat="1" ht="11.25">
      <c r="B368" s="33"/>
      <c r="D368" s="141" t="s">
        <v>134</v>
      </c>
      <c r="F368" s="142" t="s">
        <v>678</v>
      </c>
      <c r="I368" s="143"/>
      <c r="L368" s="33"/>
      <c r="M368" s="144"/>
      <c r="T368" s="54"/>
      <c r="AT368" s="18" t="s">
        <v>134</v>
      </c>
      <c r="AU368" s="18" t="s">
        <v>82</v>
      </c>
    </row>
    <row r="369" spans="2:65" s="11" customFormat="1" ht="22.9" customHeight="1">
      <c r="B369" s="116"/>
      <c r="D369" s="117" t="s">
        <v>71</v>
      </c>
      <c r="E369" s="126" t="s">
        <v>679</v>
      </c>
      <c r="F369" s="126" t="s">
        <v>680</v>
      </c>
      <c r="I369" s="119"/>
      <c r="J369" s="127">
        <f>BK369</f>
        <v>0</v>
      </c>
      <c r="L369" s="116"/>
      <c r="M369" s="121"/>
      <c r="P369" s="122">
        <f>SUM(P370:P371)</f>
        <v>0</v>
      </c>
      <c r="R369" s="122">
        <f>SUM(R370:R371)</f>
        <v>0</v>
      </c>
      <c r="T369" s="123">
        <f>SUM(T370:T371)</f>
        <v>0</v>
      </c>
      <c r="AR369" s="117" t="s">
        <v>80</v>
      </c>
      <c r="AT369" s="124" t="s">
        <v>71</v>
      </c>
      <c r="AU369" s="124" t="s">
        <v>80</v>
      </c>
      <c r="AY369" s="117" t="s">
        <v>125</v>
      </c>
      <c r="BK369" s="125">
        <f>SUM(BK370:BK371)</f>
        <v>0</v>
      </c>
    </row>
    <row r="370" spans="2:65" s="1" customFormat="1" ht="33" customHeight="1">
      <c r="B370" s="33"/>
      <c r="C370" s="128" t="s">
        <v>681</v>
      </c>
      <c r="D370" s="128" t="s">
        <v>127</v>
      </c>
      <c r="E370" s="129" t="s">
        <v>682</v>
      </c>
      <c r="F370" s="130" t="s">
        <v>683</v>
      </c>
      <c r="G370" s="131" t="s">
        <v>193</v>
      </c>
      <c r="H370" s="132">
        <v>23.216000000000001</v>
      </c>
      <c r="I370" s="133"/>
      <c r="J370" s="134">
        <f>ROUND(I370*H370,2)</f>
        <v>0</v>
      </c>
      <c r="K370" s="130" t="s">
        <v>131</v>
      </c>
      <c r="L370" s="33"/>
      <c r="M370" s="135" t="s">
        <v>21</v>
      </c>
      <c r="N370" s="136" t="s">
        <v>43</v>
      </c>
      <c r="P370" s="137">
        <f>O370*H370</f>
        <v>0</v>
      </c>
      <c r="Q370" s="137">
        <v>0</v>
      </c>
      <c r="R370" s="137">
        <f>Q370*H370</f>
        <v>0</v>
      </c>
      <c r="S370" s="137">
        <v>0</v>
      </c>
      <c r="T370" s="138">
        <f>S370*H370</f>
        <v>0</v>
      </c>
      <c r="AR370" s="139" t="s">
        <v>132</v>
      </c>
      <c r="AT370" s="139" t="s">
        <v>127</v>
      </c>
      <c r="AU370" s="139" t="s">
        <v>82</v>
      </c>
      <c r="AY370" s="18" t="s">
        <v>125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8" t="s">
        <v>80</v>
      </c>
      <c r="BK370" s="140">
        <f>ROUND(I370*H370,2)</f>
        <v>0</v>
      </c>
      <c r="BL370" s="18" t="s">
        <v>132</v>
      </c>
      <c r="BM370" s="139" t="s">
        <v>684</v>
      </c>
    </row>
    <row r="371" spans="2:65" s="1" customFormat="1" ht="11.25">
      <c r="B371" s="33"/>
      <c r="D371" s="141" t="s">
        <v>134</v>
      </c>
      <c r="F371" s="142" t="s">
        <v>685</v>
      </c>
      <c r="I371" s="143"/>
      <c r="L371" s="33"/>
      <c r="M371" s="144"/>
      <c r="T371" s="54"/>
      <c r="AT371" s="18" t="s">
        <v>134</v>
      </c>
      <c r="AU371" s="18" t="s">
        <v>82</v>
      </c>
    </row>
    <row r="372" spans="2:65" s="11" customFormat="1" ht="25.9" customHeight="1">
      <c r="B372" s="116"/>
      <c r="D372" s="117" t="s">
        <v>71</v>
      </c>
      <c r="E372" s="118" t="s">
        <v>686</v>
      </c>
      <c r="F372" s="118" t="s">
        <v>687</v>
      </c>
      <c r="I372" s="119"/>
      <c r="J372" s="120">
        <f>BK372</f>
        <v>0</v>
      </c>
      <c r="L372" s="116"/>
      <c r="M372" s="121"/>
      <c r="P372" s="122">
        <f>P373</f>
        <v>0</v>
      </c>
      <c r="R372" s="122">
        <f>R373</f>
        <v>9.9999999999999992E-2</v>
      </c>
      <c r="T372" s="123">
        <f>T373</f>
        <v>0</v>
      </c>
      <c r="AR372" s="117" t="s">
        <v>82</v>
      </c>
      <c r="AT372" s="124" t="s">
        <v>71</v>
      </c>
      <c r="AU372" s="124" t="s">
        <v>72</v>
      </c>
      <c r="AY372" s="117" t="s">
        <v>125</v>
      </c>
      <c r="BK372" s="125">
        <f>BK373</f>
        <v>0</v>
      </c>
    </row>
    <row r="373" spans="2:65" s="11" customFormat="1" ht="22.9" customHeight="1">
      <c r="B373" s="116"/>
      <c r="D373" s="117" t="s">
        <v>71</v>
      </c>
      <c r="E373" s="126" t="s">
        <v>688</v>
      </c>
      <c r="F373" s="126" t="s">
        <v>689</v>
      </c>
      <c r="I373" s="119"/>
      <c r="J373" s="127">
        <f>BK373</f>
        <v>0</v>
      </c>
      <c r="L373" s="116"/>
      <c r="M373" s="121"/>
      <c r="P373" s="122">
        <f>SUM(P374:P390)</f>
        <v>0</v>
      </c>
      <c r="R373" s="122">
        <f>SUM(R374:R390)</f>
        <v>9.9999999999999992E-2</v>
      </c>
      <c r="T373" s="123">
        <f>SUM(T374:T390)</f>
        <v>0</v>
      </c>
      <c r="AR373" s="117" t="s">
        <v>82</v>
      </c>
      <c r="AT373" s="124" t="s">
        <v>71</v>
      </c>
      <c r="AU373" s="124" t="s">
        <v>80</v>
      </c>
      <c r="AY373" s="117" t="s">
        <v>125</v>
      </c>
      <c r="BK373" s="125">
        <f>SUM(BK374:BK390)</f>
        <v>0</v>
      </c>
    </row>
    <row r="374" spans="2:65" s="1" customFormat="1" ht="21.75" customHeight="1">
      <c r="B374" s="33"/>
      <c r="C374" s="128" t="s">
        <v>690</v>
      </c>
      <c r="D374" s="128" t="s">
        <v>127</v>
      </c>
      <c r="E374" s="129" t="s">
        <v>691</v>
      </c>
      <c r="F374" s="130" t="s">
        <v>692</v>
      </c>
      <c r="G374" s="131" t="s">
        <v>130</v>
      </c>
      <c r="H374" s="132">
        <v>79.677000000000007</v>
      </c>
      <c r="I374" s="133"/>
      <c r="J374" s="134">
        <f>ROUND(I374*H374,2)</f>
        <v>0</v>
      </c>
      <c r="K374" s="130" t="s">
        <v>131</v>
      </c>
      <c r="L374" s="33"/>
      <c r="M374" s="135" t="s">
        <v>21</v>
      </c>
      <c r="N374" s="136" t="s">
        <v>43</v>
      </c>
      <c r="P374" s="137">
        <f>O374*H374</f>
        <v>0</v>
      </c>
      <c r="Q374" s="137">
        <v>0</v>
      </c>
      <c r="R374" s="137">
        <f>Q374*H374</f>
        <v>0</v>
      </c>
      <c r="S374" s="137">
        <v>0</v>
      </c>
      <c r="T374" s="138">
        <f>S374*H374</f>
        <v>0</v>
      </c>
      <c r="AR374" s="139" t="s">
        <v>219</v>
      </c>
      <c r="AT374" s="139" t="s">
        <v>127</v>
      </c>
      <c r="AU374" s="139" t="s">
        <v>82</v>
      </c>
      <c r="AY374" s="18" t="s">
        <v>125</v>
      </c>
      <c r="BE374" s="140">
        <f>IF(N374="základní",J374,0)</f>
        <v>0</v>
      </c>
      <c r="BF374" s="140">
        <f>IF(N374="snížená",J374,0)</f>
        <v>0</v>
      </c>
      <c r="BG374" s="140">
        <f>IF(N374="zákl. přenesená",J374,0)</f>
        <v>0</v>
      </c>
      <c r="BH374" s="140">
        <f>IF(N374="sníž. přenesená",J374,0)</f>
        <v>0</v>
      </c>
      <c r="BI374" s="140">
        <f>IF(N374="nulová",J374,0)</f>
        <v>0</v>
      </c>
      <c r="BJ374" s="18" t="s">
        <v>80</v>
      </c>
      <c r="BK374" s="140">
        <f>ROUND(I374*H374,2)</f>
        <v>0</v>
      </c>
      <c r="BL374" s="18" t="s">
        <v>219</v>
      </c>
      <c r="BM374" s="139" t="s">
        <v>693</v>
      </c>
    </row>
    <row r="375" spans="2:65" s="1" customFormat="1" ht="11.25">
      <c r="B375" s="33"/>
      <c r="D375" s="141" t="s">
        <v>134</v>
      </c>
      <c r="F375" s="142" t="s">
        <v>694</v>
      </c>
      <c r="I375" s="143"/>
      <c r="L375" s="33"/>
      <c r="M375" s="144"/>
      <c r="T375" s="54"/>
      <c r="AT375" s="18" t="s">
        <v>134</v>
      </c>
      <c r="AU375" s="18" t="s">
        <v>82</v>
      </c>
    </row>
    <row r="376" spans="2:65" s="12" customFormat="1" ht="11.25">
      <c r="B376" s="145"/>
      <c r="D376" s="146" t="s">
        <v>155</v>
      </c>
      <c r="E376" s="147" t="s">
        <v>21</v>
      </c>
      <c r="F376" s="148" t="s">
        <v>695</v>
      </c>
      <c r="H376" s="149">
        <v>79.677000000000007</v>
      </c>
      <c r="I376" s="150"/>
      <c r="L376" s="145"/>
      <c r="M376" s="151"/>
      <c r="T376" s="152"/>
      <c r="AT376" s="147" t="s">
        <v>155</v>
      </c>
      <c r="AU376" s="147" t="s">
        <v>82</v>
      </c>
      <c r="AV376" s="12" t="s">
        <v>82</v>
      </c>
      <c r="AW376" s="12" t="s">
        <v>33</v>
      </c>
      <c r="AX376" s="12" t="s">
        <v>80</v>
      </c>
      <c r="AY376" s="147" t="s">
        <v>125</v>
      </c>
    </row>
    <row r="377" spans="2:65" s="1" customFormat="1" ht="16.5" customHeight="1">
      <c r="B377" s="33"/>
      <c r="C377" s="153" t="s">
        <v>696</v>
      </c>
      <c r="D377" s="153" t="s">
        <v>190</v>
      </c>
      <c r="E377" s="154" t="s">
        <v>697</v>
      </c>
      <c r="F377" s="155" t="s">
        <v>698</v>
      </c>
      <c r="G377" s="156" t="s">
        <v>193</v>
      </c>
      <c r="H377" s="157">
        <v>2.8000000000000001E-2</v>
      </c>
      <c r="I377" s="158"/>
      <c r="J377" s="159">
        <f>ROUND(I377*H377,2)</f>
        <v>0</v>
      </c>
      <c r="K377" s="155" t="s">
        <v>131</v>
      </c>
      <c r="L377" s="160"/>
      <c r="M377" s="161" t="s">
        <v>21</v>
      </c>
      <c r="N377" s="162" t="s">
        <v>43</v>
      </c>
      <c r="P377" s="137">
        <f>O377*H377</f>
        <v>0</v>
      </c>
      <c r="Q377" s="137">
        <v>1</v>
      </c>
      <c r="R377" s="137">
        <f>Q377*H377</f>
        <v>2.8000000000000001E-2</v>
      </c>
      <c r="S377" s="137">
        <v>0</v>
      </c>
      <c r="T377" s="138">
        <f>S377*H377</f>
        <v>0</v>
      </c>
      <c r="AR377" s="139" t="s">
        <v>312</v>
      </c>
      <c r="AT377" s="139" t="s">
        <v>190</v>
      </c>
      <c r="AU377" s="139" t="s">
        <v>82</v>
      </c>
      <c r="AY377" s="18" t="s">
        <v>125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8" t="s">
        <v>80</v>
      </c>
      <c r="BK377" s="140">
        <f>ROUND(I377*H377,2)</f>
        <v>0</v>
      </c>
      <c r="BL377" s="18" t="s">
        <v>219</v>
      </c>
      <c r="BM377" s="139" t="s">
        <v>699</v>
      </c>
    </row>
    <row r="378" spans="2:65" s="12" customFormat="1" ht="11.25">
      <c r="B378" s="145"/>
      <c r="D378" s="146" t="s">
        <v>155</v>
      </c>
      <c r="F378" s="148" t="s">
        <v>700</v>
      </c>
      <c r="H378" s="149">
        <v>2.8000000000000001E-2</v>
      </c>
      <c r="I378" s="150"/>
      <c r="L378" s="145"/>
      <c r="M378" s="151"/>
      <c r="T378" s="152"/>
      <c r="AT378" s="147" t="s">
        <v>155</v>
      </c>
      <c r="AU378" s="147" t="s">
        <v>82</v>
      </c>
      <c r="AV378" s="12" t="s">
        <v>82</v>
      </c>
      <c r="AW378" s="12" t="s">
        <v>4</v>
      </c>
      <c r="AX378" s="12" t="s">
        <v>80</v>
      </c>
      <c r="AY378" s="147" t="s">
        <v>125</v>
      </c>
    </row>
    <row r="379" spans="2:65" s="1" customFormat="1" ht="21.75" customHeight="1">
      <c r="B379" s="33"/>
      <c r="C379" s="128" t="s">
        <v>701</v>
      </c>
      <c r="D379" s="128" t="s">
        <v>127</v>
      </c>
      <c r="E379" s="129" t="s">
        <v>702</v>
      </c>
      <c r="F379" s="130" t="s">
        <v>703</v>
      </c>
      <c r="G379" s="131" t="s">
        <v>130</v>
      </c>
      <c r="H379" s="132">
        <v>159.35400000000001</v>
      </c>
      <c r="I379" s="133"/>
      <c r="J379" s="134">
        <f>ROUND(I379*H379,2)</f>
        <v>0</v>
      </c>
      <c r="K379" s="130" t="s">
        <v>131</v>
      </c>
      <c r="L379" s="33"/>
      <c r="M379" s="135" t="s">
        <v>21</v>
      </c>
      <c r="N379" s="136" t="s">
        <v>43</v>
      </c>
      <c r="P379" s="137">
        <f>O379*H379</f>
        <v>0</v>
      </c>
      <c r="Q379" s="137">
        <v>0</v>
      </c>
      <c r="R379" s="137">
        <f>Q379*H379</f>
        <v>0</v>
      </c>
      <c r="S379" s="137">
        <v>0</v>
      </c>
      <c r="T379" s="138">
        <f>S379*H379</f>
        <v>0</v>
      </c>
      <c r="AR379" s="139" t="s">
        <v>219</v>
      </c>
      <c r="AT379" s="139" t="s">
        <v>127</v>
      </c>
      <c r="AU379" s="139" t="s">
        <v>82</v>
      </c>
      <c r="AY379" s="18" t="s">
        <v>125</v>
      </c>
      <c r="BE379" s="140">
        <f>IF(N379="základní",J379,0)</f>
        <v>0</v>
      </c>
      <c r="BF379" s="140">
        <f>IF(N379="snížená",J379,0)</f>
        <v>0</v>
      </c>
      <c r="BG379" s="140">
        <f>IF(N379="zákl. přenesená",J379,0)</f>
        <v>0</v>
      </c>
      <c r="BH379" s="140">
        <f>IF(N379="sníž. přenesená",J379,0)</f>
        <v>0</v>
      </c>
      <c r="BI379" s="140">
        <f>IF(N379="nulová",J379,0)</f>
        <v>0</v>
      </c>
      <c r="BJ379" s="18" t="s">
        <v>80</v>
      </c>
      <c r="BK379" s="140">
        <f>ROUND(I379*H379,2)</f>
        <v>0</v>
      </c>
      <c r="BL379" s="18" t="s">
        <v>219</v>
      </c>
      <c r="BM379" s="139" t="s">
        <v>704</v>
      </c>
    </row>
    <row r="380" spans="2:65" s="1" customFormat="1" ht="11.25">
      <c r="B380" s="33"/>
      <c r="D380" s="141" t="s">
        <v>134</v>
      </c>
      <c r="F380" s="142" t="s">
        <v>705</v>
      </c>
      <c r="I380" s="143"/>
      <c r="L380" s="33"/>
      <c r="M380" s="144"/>
      <c r="T380" s="54"/>
      <c r="AT380" s="18" t="s">
        <v>134</v>
      </c>
      <c r="AU380" s="18" t="s">
        <v>82</v>
      </c>
    </row>
    <row r="381" spans="2:65" s="12" customFormat="1" ht="11.25">
      <c r="B381" s="145"/>
      <c r="D381" s="146" t="s">
        <v>155</v>
      </c>
      <c r="E381" s="147" t="s">
        <v>21</v>
      </c>
      <c r="F381" s="148" t="s">
        <v>706</v>
      </c>
      <c r="H381" s="149">
        <v>159.35400000000001</v>
      </c>
      <c r="I381" s="150"/>
      <c r="L381" s="145"/>
      <c r="M381" s="151"/>
      <c r="T381" s="152"/>
      <c r="AT381" s="147" t="s">
        <v>155</v>
      </c>
      <c r="AU381" s="147" t="s">
        <v>82</v>
      </c>
      <c r="AV381" s="12" t="s">
        <v>82</v>
      </c>
      <c r="AW381" s="12" t="s">
        <v>33</v>
      </c>
      <c r="AX381" s="12" t="s">
        <v>80</v>
      </c>
      <c r="AY381" s="147" t="s">
        <v>125</v>
      </c>
    </row>
    <row r="382" spans="2:65" s="1" customFormat="1" ht="16.5" customHeight="1">
      <c r="B382" s="33"/>
      <c r="C382" s="153" t="s">
        <v>707</v>
      </c>
      <c r="D382" s="153" t="s">
        <v>190</v>
      </c>
      <c r="E382" s="154" t="s">
        <v>708</v>
      </c>
      <c r="F382" s="155" t="s">
        <v>709</v>
      </c>
      <c r="G382" s="156" t="s">
        <v>193</v>
      </c>
      <c r="H382" s="157">
        <v>7.1999999999999995E-2</v>
      </c>
      <c r="I382" s="158"/>
      <c r="J382" s="159">
        <f>ROUND(I382*H382,2)</f>
        <v>0</v>
      </c>
      <c r="K382" s="155" t="s">
        <v>131</v>
      </c>
      <c r="L382" s="160"/>
      <c r="M382" s="161" t="s">
        <v>21</v>
      </c>
      <c r="N382" s="162" t="s">
        <v>43</v>
      </c>
      <c r="P382" s="137">
        <f>O382*H382</f>
        <v>0</v>
      </c>
      <c r="Q382" s="137">
        <v>1</v>
      </c>
      <c r="R382" s="137">
        <f>Q382*H382</f>
        <v>7.1999999999999995E-2</v>
      </c>
      <c r="S382" s="137">
        <v>0</v>
      </c>
      <c r="T382" s="138">
        <f>S382*H382</f>
        <v>0</v>
      </c>
      <c r="AR382" s="139" t="s">
        <v>312</v>
      </c>
      <c r="AT382" s="139" t="s">
        <v>190</v>
      </c>
      <c r="AU382" s="139" t="s">
        <v>82</v>
      </c>
      <c r="AY382" s="18" t="s">
        <v>125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8" t="s">
        <v>80</v>
      </c>
      <c r="BK382" s="140">
        <f>ROUND(I382*H382,2)</f>
        <v>0</v>
      </c>
      <c r="BL382" s="18" t="s">
        <v>219</v>
      </c>
      <c r="BM382" s="139" t="s">
        <v>710</v>
      </c>
    </row>
    <row r="383" spans="2:65" s="12" customFormat="1" ht="11.25">
      <c r="B383" s="145"/>
      <c r="D383" s="146" t="s">
        <v>155</v>
      </c>
      <c r="F383" s="148" t="s">
        <v>711</v>
      </c>
      <c r="H383" s="149">
        <v>7.1999999999999995E-2</v>
      </c>
      <c r="I383" s="150"/>
      <c r="L383" s="145"/>
      <c r="M383" s="151"/>
      <c r="T383" s="152"/>
      <c r="AT383" s="147" t="s">
        <v>155</v>
      </c>
      <c r="AU383" s="147" t="s">
        <v>82</v>
      </c>
      <c r="AV383" s="12" t="s">
        <v>82</v>
      </c>
      <c r="AW383" s="12" t="s">
        <v>4</v>
      </c>
      <c r="AX383" s="12" t="s">
        <v>80</v>
      </c>
      <c r="AY383" s="147" t="s">
        <v>125</v>
      </c>
    </row>
    <row r="384" spans="2:65" s="1" customFormat="1" ht="16.5" customHeight="1">
      <c r="B384" s="33"/>
      <c r="C384" s="128" t="s">
        <v>712</v>
      </c>
      <c r="D384" s="128" t="s">
        <v>127</v>
      </c>
      <c r="E384" s="129" t="s">
        <v>713</v>
      </c>
      <c r="F384" s="130" t="s">
        <v>714</v>
      </c>
      <c r="G384" s="131" t="s">
        <v>130</v>
      </c>
      <c r="H384" s="132">
        <v>20.9</v>
      </c>
      <c r="I384" s="133"/>
      <c r="J384" s="134">
        <f>ROUND(I384*H384,2)</f>
        <v>0</v>
      </c>
      <c r="K384" s="130" t="s">
        <v>131</v>
      </c>
      <c r="L384" s="33"/>
      <c r="M384" s="135" t="s">
        <v>21</v>
      </c>
      <c r="N384" s="136" t="s">
        <v>43</v>
      </c>
      <c r="P384" s="137">
        <f>O384*H384</f>
        <v>0</v>
      </c>
      <c r="Q384" s="137">
        <v>0</v>
      </c>
      <c r="R384" s="137">
        <f>Q384*H384</f>
        <v>0</v>
      </c>
      <c r="S384" s="137">
        <v>0</v>
      </c>
      <c r="T384" s="138">
        <f>S384*H384</f>
        <v>0</v>
      </c>
      <c r="AR384" s="139" t="s">
        <v>219</v>
      </c>
      <c r="AT384" s="139" t="s">
        <v>127</v>
      </c>
      <c r="AU384" s="139" t="s">
        <v>82</v>
      </c>
      <c r="AY384" s="18" t="s">
        <v>125</v>
      </c>
      <c r="BE384" s="140">
        <f>IF(N384="základní",J384,0)</f>
        <v>0</v>
      </c>
      <c r="BF384" s="140">
        <f>IF(N384="snížená",J384,0)</f>
        <v>0</v>
      </c>
      <c r="BG384" s="140">
        <f>IF(N384="zákl. přenesená",J384,0)</f>
        <v>0</v>
      </c>
      <c r="BH384" s="140">
        <f>IF(N384="sníž. přenesená",J384,0)</f>
        <v>0</v>
      </c>
      <c r="BI384" s="140">
        <f>IF(N384="nulová",J384,0)</f>
        <v>0</v>
      </c>
      <c r="BJ384" s="18" t="s">
        <v>80</v>
      </c>
      <c r="BK384" s="140">
        <f>ROUND(I384*H384,2)</f>
        <v>0</v>
      </c>
      <c r="BL384" s="18" t="s">
        <v>219</v>
      </c>
      <c r="BM384" s="139" t="s">
        <v>715</v>
      </c>
    </row>
    <row r="385" spans="2:65" s="1" customFormat="1" ht="11.25">
      <c r="B385" s="33"/>
      <c r="D385" s="141" t="s">
        <v>134</v>
      </c>
      <c r="F385" s="142" t="s">
        <v>716</v>
      </c>
      <c r="I385" s="143"/>
      <c r="L385" s="33"/>
      <c r="M385" s="144"/>
      <c r="T385" s="54"/>
      <c r="AT385" s="18" t="s">
        <v>134</v>
      </c>
      <c r="AU385" s="18" t="s">
        <v>82</v>
      </c>
    </row>
    <row r="386" spans="2:65" s="12" customFormat="1" ht="11.25">
      <c r="B386" s="145"/>
      <c r="D386" s="146" t="s">
        <v>155</v>
      </c>
      <c r="E386" s="147" t="s">
        <v>21</v>
      </c>
      <c r="F386" s="148" t="s">
        <v>717</v>
      </c>
      <c r="H386" s="149">
        <v>20.9</v>
      </c>
      <c r="I386" s="150"/>
      <c r="L386" s="145"/>
      <c r="M386" s="151"/>
      <c r="T386" s="152"/>
      <c r="AT386" s="147" t="s">
        <v>155</v>
      </c>
      <c r="AU386" s="147" t="s">
        <v>82</v>
      </c>
      <c r="AV386" s="12" t="s">
        <v>82</v>
      </c>
      <c r="AW386" s="12" t="s">
        <v>33</v>
      </c>
      <c r="AX386" s="12" t="s">
        <v>80</v>
      </c>
      <c r="AY386" s="147" t="s">
        <v>125</v>
      </c>
    </row>
    <row r="387" spans="2:65" s="1" customFormat="1" ht="16.5" customHeight="1">
      <c r="B387" s="33"/>
      <c r="C387" s="153" t="s">
        <v>718</v>
      </c>
      <c r="D387" s="153" t="s">
        <v>190</v>
      </c>
      <c r="E387" s="154" t="s">
        <v>719</v>
      </c>
      <c r="F387" s="155" t="s">
        <v>720</v>
      </c>
      <c r="G387" s="156" t="s">
        <v>721</v>
      </c>
      <c r="H387" s="157">
        <v>22.99</v>
      </c>
      <c r="I387" s="158"/>
      <c r="J387" s="159">
        <f>ROUND(I387*H387,2)</f>
        <v>0</v>
      </c>
      <c r="K387" s="155" t="s">
        <v>21</v>
      </c>
      <c r="L387" s="160"/>
      <c r="M387" s="161" t="s">
        <v>21</v>
      </c>
      <c r="N387" s="162" t="s">
        <v>43</v>
      </c>
      <c r="P387" s="137">
        <f>O387*H387</f>
        <v>0</v>
      </c>
      <c r="Q387" s="137">
        <v>0</v>
      </c>
      <c r="R387" s="137">
        <f>Q387*H387</f>
        <v>0</v>
      </c>
      <c r="S387" s="137">
        <v>0</v>
      </c>
      <c r="T387" s="138">
        <f>S387*H387</f>
        <v>0</v>
      </c>
      <c r="AR387" s="139" t="s">
        <v>169</v>
      </c>
      <c r="AT387" s="139" t="s">
        <v>190</v>
      </c>
      <c r="AU387" s="139" t="s">
        <v>82</v>
      </c>
      <c r="AY387" s="18" t="s">
        <v>125</v>
      </c>
      <c r="BE387" s="140">
        <f>IF(N387="základní",J387,0)</f>
        <v>0</v>
      </c>
      <c r="BF387" s="140">
        <f>IF(N387="snížená",J387,0)</f>
        <v>0</v>
      </c>
      <c r="BG387" s="140">
        <f>IF(N387="zákl. přenesená",J387,0)</f>
        <v>0</v>
      </c>
      <c r="BH387" s="140">
        <f>IF(N387="sníž. přenesená",J387,0)</f>
        <v>0</v>
      </c>
      <c r="BI387" s="140">
        <f>IF(N387="nulová",J387,0)</f>
        <v>0</v>
      </c>
      <c r="BJ387" s="18" t="s">
        <v>80</v>
      </c>
      <c r="BK387" s="140">
        <f>ROUND(I387*H387,2)</f>
        <v>0</v>
      </c>
      <c r="BL387" s="18" t="s">
        <v>132</v>
      </c>
      <c r="BM387" s="139" t="s">
        <v>722</v>
      </c>
    </row>
    <row r="388" spans="2:65" s="12" customFormat="1" ht="11.25">
      <c r="B388" s="145"/>
      <c r="D388" s="146" t="s">
        <v>155</v>
      </c>
      <c r="F388" s="148" t="s">
        <v>723</v>
      </c>
      <c r="H388" s="149">
        <v>22.99</v>
      </c>
      <c r="I388" s="150"/>
      <c r="L388" s="145"/>
      <c r="M388" s="151"/>
      <c r="T388" s="152"/>
      <c r="AT388" s="147" t="s">
        <v>155</v>
      </c>
      <c r="AU388" s="147" t="s">
        <v>82</v>
      </c>
      <c r="AV388" s="12" t="s">
        <v>82</v>
      </c>
      <c r="AW388" s="12" t="s">
        <v>4</v>
      </c>
      <c r="AX388" s="12" t="s">
        <v>80</v>
      </c>
      <c r="AY388" s="147" t="s">
        <v>125</v>
      </c>
    </row>
    <row r="389" spans="2:65" s="1" customFormat="1" ht="24.2" customHeight="1">
      <c r="B389" s="33"/>
      <c r="C389" s="128" t="s">
        <v>724</v>
      </c>
      <c r="D389" s="128" t="s">
        <v>127</v>
      </c>
      <c r="E389" s="129" t="s">
        <v>725</v>
      </c>
      <c r="F389" s="130" t="s">
        <v>726</v>
      </c>
      <c r="G389" s="131" t="s">
        <v>193</v>
      </c>
      <c r="H389" s="132">
        <v>0.1</v>
      </c>
      <c r="I389" s="133"/>
      <c r="J389" s="134">
        <f>ROUND(I389*H389,2)</f>
        <v>0</v>
      </c>
      <c r="K389" s="130" t="s">
        <v>131</v>
      </c>
      <c r="L389" s="33"/>
      <c r="M389" s="135" t="s">
        <v>21</v>
      </c>
      <c r="N389" s="136" t="s">
        <v>43</v>
      </c>
      <c r="P389" s="137">
        <f>O389*H389</f>
        <v>0</v>
      </c>
      <c r="Q389" s="137">
        <v>0</v>
      </c>
      <c r="R389" s="137">
        <f>Q389*H389</f>
        <v>0</v>
      </c>
      <c r="S389" s="137">
        <v>0</v>
      </c>
      <c r="T389" s="138">
        <f>S389*H389</f>
        <v>0</v>
      </c>
      <c r="AR389" s="139" t="s">
        <v>219</v>
      </c>
      <c r="AT389" s="139" t="s">
        <v>127</v>
      </c>
      <c r="AU389" s="139" t="s">
        <v>82</v>
      </c>
      <c r="AY389" s="18" t="s">
        <v>125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8" t="s">
        <v>80</v>
      </c>
      <c r="BK389" s="140">
        <f>ROUND(I389*H389,2)</f>
        <v>0</v>
      </c>
      <c r="BL389" s="18" t="s">
        <v>219</v>
      </c>
      <c r="BM389" s="139" t="s">
        <v>727</v>
      </c>
    </row>
    <row r="390" spans="2:65" s="1" customFormat="1" ht="11.25">
      <c r="B390" s="33"/>
      <c r="D390" s="141" t="s">
        <v>134</v>
      </c>
      <c r="F390" s="142" t="s">
        <v>728</v>
      </c>
      <c r="I390" s="143"/>
      <c r="L390" s="33"/>
      <c r="M390" s="184"/>
      <c r="N390" s="185"/>
      <c r="O390" s="185"/>
      <c r="P390" s="185"/>
      <c r="Q390" s="185"/>
      <c r="R390" s="185"/>
      <c r="S390" s="185"/>
      <c r="T390" s="186"/>
      <c r="AT390" s="18" t="s">
        <v>134</v>
      </c>
      <c r="AU390" s="18" t="s">
        <v>82</v>
      </c>
    </row>
    <row r="391" spans="2:65" s="1" customFormat="1" ht="6.95" customHeight="1">
      <c r="B391" s="42"/>
      <c r="C391" s="43"/>
      <c r="D391" s="43"/>
      <c r="E391" s="43"/>
      <c r="F391" s="43"/>
      <c r="G391" s="43"/>
      <c r="H391" s="43"/>
      <c r="I391" s="43"/>
      <c r="J391" s="43"/>
      <c r="K391" s="43"/>
      <c r="L391" s="33"/>
    </row>
  </sheetData>
  <sheetProtection algorithmName="SHA-512" hashValue="mazgsXTClWVeWEITCRykB7r9K1Mrbh7420fnSqrI3x80UkziAj6MOx9KaRlTbdcZBmi7FBjsnwvIP38h8r6uhQ==" saltValue="WzjOh/GG8k39CGwM2/S4X46x5DFg6Tlc/VWtBy5b8Doy11rnn01fDSJavK8OWm0SQva3u6X9TFksiKZ3oBzG4Q==" spinCount="100000" sheet="1" objects="1" scenarios="1" formatColumns="0" formatRows="0" autoFilter="0"/>
  <autoFilter ref="C90:K390" xr:uid="{00000000-0009-0000-0000-00000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100-000000000000}"/>
    <hyperlink ref="F97" r:id="rId2" xr:uid="{00000000-0004-0000-0100-000001000000}"/>
    <hyperlink ref="F99" r:id="rId3" xr:uid="{00000000-0004-0000-0100-000002000000}"/>
    <hyperlink ref="F101" r:id="rId4" xr:uid="{00000000-0004-0000-0100-000003000000}"/>
    <hyperlink ref="F103" r:id="rId5" xr:uid="{00000000-0004-0000-0100-000004000000}"/>
    <hyperlink ref="F106" r:id="rId6" xr:uid="{00000000-0004-0000-0100-000005000000}"/>
    <hyperlink ref="F109" r:id="rId7" xr:uid="{00000000-0004-0000-0100-000006000000}"/>
    <hyperlink ref="F112" r:id="rId8" xr:uid="{00000000-0004-0000-0100-000007000000}"/>
    <hyperlink ref="F115" r:id="rId9" xr:uid="{00000000-0004-0000-0100-000008000000}"/>
    <hyperlink ref="F118" r:id="rId10" xr:uid="{00000000-0004-0000-0100-000009000000}"/>
    <hyperlink ref="F127" r:id="rId11" xr:uid="{00000000-0004-0000-0100-00000A000000}"/>
    <hyperlink ref="F130" r:id="rId12" xr:uid="{00000000-0004-0000-0100-00000B000000}"/>
    <hyperlink ref="F132" r:id="rId13" xr:uid="{00000000-0004-0000-0100-00000C000000}"/>
    <hyperlink ref="F134" r:id="rId14" xr:uid="{00000000-0004-0000-0100-00000D000000}"/>
    <hyperlink ref="F136" r:id="rId15" xr:uid="{00000000-0004-0000-0100-00000E000000}"/>
    <hyperlink ref="F139" r:id="rId16" xr:uid="{00000000-0004-0000-0100-00000F000000}"/>
    <hyperlink ref="F142" r:id="rId17" xr:uid="{00000000-0004-0000-0100-000010000000}"/>
    <hyperlink ref="F145" r:id="rId18" xr:uid="{00000000-0004-0000-0100-000011000000}"/>
    <hyperlink ref="F148" r:id="rId19" xr:uid="{00000000-0004-0000-0100-000012000000}"/>
    <hyperlink ref="F151" r:id="rId20" xr:uid="{00000000-0004-0000-0100-000013000000}"/>
    <hyperlink ref="F156" r:id="rId21" xr:uid="{00000000-0004-0000-0100-000014000000}"/>
    <hyperlink ref="F160" r:id="rId22" xr:uid="{00000000-0004-0000-0100-000015000000}"/>
    <hyperlink ref="F163" r:id="rId23" xr:uid="{00000000-0004-0000-0100-000016000000}"/>
    <hyperlink ref="F167" r:id="rId24" xr:uid="{00000000-0004-0000-0100-000017000000}"/>
    <hyperlink ref="F171" r:id="rId25" xr:uid="{00000000-0004-0000-0100-000018000000}"/>
    <hyperlink ref="F174" r:id="rId26" xr:uid="{00000000-0004-0000-0100-000019000000}"/>
    <hyperlink ref="F184" r:id="rId27" xr:uid="{00000000-0004-0000-0100-00001A000000}"/>
    <hyperlink ref="F188" r:id="rId28" xr:uid="{00000000-0004-0000-0100-00001B000000}"/>
    <hyperlink ref="F201" r:id="rId29" xr:uid="{00000000-0004-0000-0100-00001C000000}"/>
    <hyperlink ref="F208" r:id="rId30" xr:uid="{00000000-0004-0000-0100-00001D000000}"/>
    <hyperlink ref="F211" r:id="rId31" xr:uid="{00000000-0004-0000-0100-00001E000000}"/>
    <hyperlink ref="F218" r:id="rId32" xr:uid="{00000000-0004-0000-0100-00001F000000}"/>
    <hyperlink ref="F220" r:id="rId33" xr:uid="{00000000-0004-0000-0100-000020000000}"/>
    <hyperlink ref="F223" r:id="rId34" xr:uid="{00000000-0004-0000-0100-000021000000}"/>
    <hyperlink ref="F227" r:id="rId35" xr:uid="{00000000-0004-0000-0100-000022000000}"/>
    <hyperlink ref="F230" r:id="rId36" xr:uid="{00000000-0004-0000-0100-000023000000}"/>
    <hyperlink ref="F233" r:id="rId37" xr:uid="{00000000-0004-0000-0100-000024000000}"/>
    <hyperlink ref="F235" r:id="rId38" xr:uid="{00000000-0004-0000-0100-000025000000}"/>
    <hyperlink ref="F241" r:id="rId39" xr:uid="{00000000-0004-0000-0100-000026000000}"/>
    <hyperlink ref="F248" r:id="rId40" xr:uid="{00000000-0004-0000-0100-000027000000}"/>
    <hyperlink ref="F250" r:id="rId41" xr:uid="{00000000-0004-0000-0100-000028000000}"/>
    <hyperlink ref="F254" r:id="rId42" xr:uid="{00000000-0004-0000-0100-000029000000}"/>
    <hyperlink ref="F257" r:id="rId43" xr:uid="{00000000-0004-0000-0100-00002A000000}"/>
    <hyperlink ref="F273" r:id="rId44" xr:uid="{00000000-0004-0000-0100-00002B000000}"/>
    <hyperlink ref="F277" r:id="rId45" xr:uid="{00000000-0004-0000-0100-00002C000000}"/>
    <hyperlink ref="F282" r:id="rId46" xr:uid="{00000000-0004-0000-0100-00002D000000}"/>
    <hyperlink ref="F285" r:id="rId47" xr:uid="{00000000-0004-0000-0100-00002E000000}"/>
    <hyperlink ref="F288" r:id="rId48" xr:uid="{00000000-0004-0000-0100-00002F000000}"/>
    <hyperlink ref="F291" r:id="rId49" xr:uid="{00000000-0004-0000-0100-000030000000}"/>
    <hyperlink ref="F293" r:id="rId50" xr:uid="{00000000-0004-0000-0100-000031000000}"/>
    <hyperlink ref="F297" r:id="rId51" xr:uid="{00000000-0004-0000-0100-000032000000}"/>
    <hyperlink ref="F310" r:id="rId52" xr:uid="{00000000-0004-0000-0100-000033000000}"/>
    <hyperlink ref="F312" r:id="rId53" xr:uid="{00000000-0004-0000-0100-000034000000}"/>
    <hyperlink ref="F315" r:id="rId54" xr:uid="{00000000-0004-0000-0100-000035000000}"/>
    <hyperlink ref="F318" r:id="rId55" xr:uid="{00000000-0004-0000-0100-000036000000}"/>
    <hyperlink ref="F321" r:id="rId56" xr:uid="{00000000-0004-0000-0100-000037000000}"/>
    <hyperlink ref="F324" r:id="rId57" xr:uid="{00000000-0004-0000-0100-000038000000}"/>
    <hyperlink ref="F327" r:id="rId58" xr:uid="{00000000-0004-0000-0100-000039000000}"/>
    <hyperlink ref="F329" r:id="rId59" xr:uid="{00000000-0004-0000-0100-00003A000000}"/>
    <hyperlink ref="F333" r:id="rId60" xr:uid="{00000000-0004-0000-0100-00003B000000}"/>
    <hyperlink ref="F337" r:id="rId61" xr:uid="{00000000-0004-0000-0100-00003C000000}"/>
    <hyperlink ref="F347" r:id="rId62" xr:uid="{00000000-0004-0000-0100-00003D000000}"/>
    <hyperlink ref="F349" r:id="rId63" xr:uid="{00000000-0004-0000-0100-00003E000000}"/>
    <hyperlink ref="F352" r:id="rId64" xr:uid="{00000000-0004-0000-0100-00003F000000}"/>
    <hyperlink ref="F354" r:id="rId65" xr:uid="{00000000-0004-0000-0100-000040000000}"/>
    <hyperlink ref="F360" r:id="rId66" xr:uid="{00000000-0004-0000-0100-000041000000}"/>
    <hyperlink ref="F363" r:id="rId67" xr:uid="{00000000-0004-0000-0100-000042000000}"/>
    <hyperlink ref="F368" r:id="rId68" xr:uid="{00000000-0004-0000-0100-000043000000}"/>
    <hyperlink ref="F371" r:id="rId69" xr:uid="{00000000-0004-0000-0100-000044000000}"/>
    <hyperlink ref="F375" r:id="rId70" xr:uid="{00000000-0004-0000-0100-000045000000}"/>
    <hyperlink ref="F380" r:id="rId71" xr:uid="{00000000-0004-0000-0100-000046000000}"/>
    <hyperlink ref="F385" r:id="rId72" xr:uid="{00000000-0004-0000-0100-000047000000}"/>
    <hyperlink ref="F390" r:id="rId73" xr:uid="{00000000-0004-0000-0100-00004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85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90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6" t="str">
        <f>'Rekapitulace stavby'!K6</f>
        <v>Opravy opěrných zdí</v>
      </c>
      <c r="F7" s="317"/>
      <c r="G7" s="317"/>
      <c r="H7" s="317"/>
      <c r="L7" s="21"/>
    </row>
    <row r="8" spans="2:46" s="1" customFormat="1" ht="12" customHeight="1">
      <c r="B8" s="33"/>
      <c r="D8" s="28" t="s">
        <v>91</v>
      </c>
      <c r="L8" s="33"/>
    </row>
    <row r="9" spans="2:46" s="1" customFormat="1" ht="16.5" customHeight="1">
      <c r="B9" s="33"/>
      <c r="E9" s="298" t="s">
        <v>729</v>
      </c>
      <c r="F9" s="318"/>
      <c r="G9" s="318"/>
      <c r="H9" s="318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21</v>
      </c>
      <c r="I11" s="28" t="s">
        <v>20</v>
      </c>
      <c r="J11" s="26" t="s">
        <v>21</v>
      </c>
      <c r="L11" s="33"/>
    </row>
    <row r="12" spans="2:46" s="1" customFormat="1" ht="12" customHeight="1">
      <c r="B12" s="33"/>
      <c r="D12" s="28" t="s">
        <v>22</v>
      </c>
      <c r="F12" s="26" t="s">
        <v>730</v>
      </c>
      <c r="I12" s="28" t="s">
        <v>24</v>
      </c>
      <c r="J12" s="50">
        <f>'Rekapitulace stavby'!AN8</f>
        <v>45726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>Statutární město Ústí nad Labem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9" t="str">
        <f>'Rekapitulace stavby'!E14</f>
        <v>Vyplň údaj</v>
      </c>
      <c r="F18" s="282"/>
      <c r="G18" s="282"/>
      <c r="H18" s="282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>AZ Consult spol. s r.o.</v>
      </c>
      <c r="I21" s="28" t="s">
        <v>28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21</v>
      </c>
      <c r="L23" s="33"/>
    </row>
    <row r="24" spans="2:12" s="1" customFormat="1" ht="18" customHeight="1">
      <c r="B24" s="33"/>
      <c r="E24" s="26" t="s">
        <v>731</v>
      </c>
      <c r="I24" s="28" t="s">
        <v>28</v>
      </c>
      <c r="J24" s="26" t="s">
        <v>21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87" t="s">
        <v>21</v>
      </c>
      <c r="F27" s="287"/>
      <c r="G27" s="287"/>
      <c r="H27" s="287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ROUND(J89,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ROUND((SUM(BE89:BE286)),  2)</f>
        <v>0</v>
      </c>
      <c r="I33" s="90">
        <v>0.21</v>
      </c>
      <c r="J33" s="89">
        <f>ROUND(((SUM(BE89:BE286))*I33),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ROUND((SUM(BF89:BF286)),  2)</f>
        <v>0</v>
      </c>
      <c r="I34" s="90">
        <v>0.12</v>
      </c>
      <c r="J34" s="89">
        <f>ROUND(((SUM(BF89:BF286))*I34),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ROUND((SUM(BG89:BG286)),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ROUND((SUM(BH89:BH286)),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ROUND((SUM(BI89:BI286)),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94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6" t="str">
        <f>E7</f>
        <v>Opravy opěrných zdí</v>
      </c>
      <c r="F48" s="317"/>
      <c r="G48" s="317"/>
      <c r="H48" s="317"/>
      <c r="L48" s="33"/>
    </row>
    <row r="49" spans="2:47" s="1" customFormat="1" ht="12" customHeight="1">
      <c r="B49" s="33"/>
      <c r="C49" s="28" t="s">
        <v>91</v>
      </c>
      <c r="L49" s="33"/>
    </row>
    <row r="50" spans="2:47" s="1" customFormat="1" ht="16.5" customHeight="1">
      <c r="B50" s="33"/>
      <c r="E50" s="298" t="str">
        <f>E9</f>
        <v>SO 04.1 - Přeložka plynovodu</v>
      </c>
      <c r="F50" s="318"/>
      <c r="G50" s="318"/>
      <c r="H50" s="318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22</v>
      </c>
      <c r="F52" s="26" t="str">
        <f>F12</f>
        <v xml:space="preserve"> </v>
      </c>
      <c r="I52" s="28" t="s">
        <v>24</v>
      </c>
      <c r="J52" s="50">
        <f>IF(J12="","",J12)</f>
        <v>45726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Statutární město Ústí nad Labem</v>
      </c>
      <c r="I54" s="28" t="s">
        <v>31</v>
      </c>
      <c r="J54" s="31" t="str">
        <f>E21</f>
        <v>AZ Consult spol. s r.o.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Zdeněk Nitka - AT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J89</f>
        <v>0</v>
      </c>
      <c r="L59" s="33"/>
      <c r="AU59" s="18" t="s">
        <v>97</v>
      </c>
    </row>
    <row r="60" spans="2:47" s="8" customFormat="1" ht="24.95" customHeight="1">
      <c r="B60" s="100"/>
      <c r="D60" s="101" t="s">
        <v>732</v>
      </c>
      <c r="E60" s="102"/>
      <c r="F60" s="102"/>
      <c r="G60" s="102"/>
      <c r="H60" s="102"/>
      <c r="I60" s="102"/>
      <c r="J60" s="103">
        <f>J90</f>
        <v>0</v>
      </c>
      <c r="L60" s="100"/>
    </row>
    <row r="61" spans="2:47" s="8" customFormat="1" ht="24.95" customHeight="1">
      <c r="B61" s="100"/>
      <c r="D61" s="101" t="s">
        <v>733</v>
      </c>
      <c r="E61" s="102"/>
      <c r="F61" s="102"/>
      <c r="G61" s="102"/>
      <c r="H61" s="102"/>
      <c r="I61" s="102"/>
      <c r="J61" s="103">
        <f>J102</f>
        <v>0</v>
      </c>
      <c r="L61" s="100"/>
    </row>
    <row r="62" spans="2:47" s="8" customFormat="1" ht="24.95" customHeight="1">
      <c r="B62" s="100"/>
      <c r="D62" s="101" t="s">
        <v>734</v>
      </c>
      <c r="E62" s="102"/>
      <c r="F62" s="102"/>
      <c r="G62" s="102"/>
      <c r="H62" s="102"/>
      <c r="I62" s="102"/>
      <c r="J62" s="103">
        <f>J139</f>
        <v>0</v>
      </c>
      <c r="L62" s="100"/>
    </row>
    <row r="63" spans="2:47" s="8" customFormat="1" ht="24.95" customHeight="1">
      <c r="B63" s="100"/>
      <c r="D63" s="101" t="s">
        <v>735</v>
      </c>
      <c r="E63" s="102"/>
      <c r="F63" s="102"/>
      <c r="G63" s="102"/>
      <c r="H63" s="102"/>
      <c r="I63" s="102"/>
      <c r="J63" s="103">
        <f>J156</f>
        <v>0</v>
      </c>
      <c r="L63" s="100"/>
    </row>
    <row r="64" spans="2:47" s="8" customFormat="1" ht="24.95" customHeight="1">
      <c r="B64" s="100"/>
      <c r="D64" s="101" t="s">
        <v>736</v>
      </c>
      <c r="E64" s="102"/>
      <c r="F64" s="102"/>
      <c r="G64" s="102"/>
      <c r="H64" s="102"/>
      <c r="I64" s="102"/>
      <c r="J64" s="103">
        <f>J190</f>
        <v>0</v>
      </c>
      <c r="L64" s="100"/>
    </row>
    <row r="65" spans="2:12" s="8" customFormat="1" ht="24.95" customHeight="1">
      <c r="B65" s="100"/>
      <c r="D65" s="101" t="s">
        <v>737</v>
      </c>
      <c r="E65" s="102"/>
      <c r="F65" s="102"/>
      <c r="G65" s="102"/>
      <c r="H65" s="102"/>
      <c r="I65" s="102"/>
      <c r="J65" s="103">
        <f>J195</f>
        <v>0</v>
      </c>
      <c r="L65" s="100"/>
    </row>
    <row r="66" spans="2:12" s="8" customFormat="1" ht="24.95" customHeight="1">
      <c r="B66" s="100"/>
      <c r="D66" s="101" t="s">
        <v>738</v>
      </c>
      <c r="E66" s="102"/>
      <c r="F66" s="102"/>
      <c r="G66" s="102"/>
      <c r="H66" s="102"/>
      <c r="I66" s="102"/>
      <c r="J66" s="103">
        <f>J197</f>
        <v>0</v>
      </c>
      <c r="L66" s="100"/>
    </row>
    <row r="67" spans="2:12" s="8" customFormat="1" ht="24.95" customHeight="1">
      <c r="B67" s="100"/>
      <c r="D67" s="101" t="s">
        <v>734</v>
      </c>
      <c r="E67" s="102"/>
      <c r="F67" s="102"/>
      <c r="G67" s="102"/>
      <c r="H67" s="102"/>
      <c r="I67" s="102"/>
      <c r="J67" s="103">
        <f>J230</f>
        <v>0</v>
      </c>
      <c r="L67" s="100"/>
    </row>
    <row r="68" spans="2:12" s="8" customFormat="1" ht="24.95" customHeight="1">
      <c r="B68" s="100"/>
      <c r="D68" s="101" t="s">
        <v>739</v>
      </c>
      <c r="E68" s="102"/>
      <c r="F68" s="102"/>
      <c r="G68" s="102"/>
      <c r="H68" s="102"/>
      <c r="I68" s="102"/>
      <c r="J68" s="103">
        <f>J237</f>
        <v>0</v>
      </c>
      <c r="L68" s="100"/>
    </row>
    <row r="69" spans="2:12" s="8" customFormat="1" ht="24.95" customHeight="1">
      <c r="B69" s="100"/>
      <c r="D69" s="101" t="s">
        <v>740</v>
      </c>
      <c r="E69" s="102"/>
      <c r="F69" s="102"/>
      <c r="G69" s="102"/>
      <c r="H69" s="102"/>
      <c r="I69" s="102"/>
      <c r="J69" s="103">
        <f>J276</f>
        <v>0</v>
      </c>
      <c r="L69" s="100"/>
    </row>
    <row r="70" spans="2:12" s="1" customFormat="1" ht="21.75" customHeight="1">
      <c r="B70" s="33"/>
      <c r="L70" s="33"/>
    </row>
    <row r="71" spans="2:12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5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5" customHeight="1">
      <c r="B76" s="33"/>
      <c r="C76" s="22" t="s">
        <v>110</v>
      </c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16.5" customHeight="1">
      <c r="B79" s="33"/>
      <c r="E79" s="316" t="str">
        <f>E7</f>
        <v>Opravy opěrných zdí</v>
      </c>
      <c r="F79" s="317"/>
      <c r="G79" s="317"/>
      <c r="H79" s="317"/>
      <c r="L79" s="33"/>
    </row>
    <row r="80" spans="2:12" s="1" customFormat="1" ht="12" customHeight="1">
      <c r="B80" s="33"/>
      <c r="C80" s="28" t="s">
        <v>91</v>
      </c>
      <c r="L80" s="33"/>
    </row>
    <row r="81" spans="2:65" s="1" customFormat="1" ht="16.5" customHeight="1">
      <c r="B81" s="33"/>
      <c r="E81" s="298" t="str">
        <f>E9</f>
        <v>SO 04.1 - Přeložka plynovodu</v>
      </c>
      <c r="F81" s="318"/>
      <c r="G81" s="318"/>
      <c r="H81" s="318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22</v>
      </c>
      <c r="F83" s="26" t="str">
        <f>F12</f>
        <v xml:space="preserve"> </v>
      </c>
      <c r="I83" s="28" t="s">
        <v>24</v>
      </c>
      <c r="J83" s="50">
        <f>IF(J12="","",J12)</f>
        <v>45726</v>
      </c>
      <c r="L83" s="33"/>
    </row>
    <row r="84" spans="2:65" s="1" customFormat="1" ht="6.95" customHeight="1">
      <c r="B84" s="33"/>
      <c r="L84" s="33"/>
    </row>
    <row r="85" spans="2:65" s="1" customFormat="1" ht="25.7" customHeight="1">
      <c r="B85" s="33"/>
      <c r="C85" s="28" t="s">
        <v>25</v>
      </c>
      <c r="F85" s="26" t="str">
        <f>E15</f>
        <v>Statutární město Ústí nad Labem</v>
      </c>
      <c r="I85" s="28" t="s">
        <v>31</v>
      </c>
      <c r="J85" s="31" t="str">
        <f>E21</f>
        <v>AZ Consult spol. s r.o.</v>
      </c>
      <c r="L85" s="33"/>
    </row>
    <row r="86" spans="2:65" s="1" customFormat="1" ht="15.2" customHeight="1">
      <c r="B86" s="33"/>
      <c r="C86" s="28" t="s">
        <v>29</v>
      </c>
      <c r="F86" s="26" t="str">
        <f>IF(E18="","",E18)</f>
        <v>Vyplň údaj</v>
      </c>
      <c r="I86" s="28" t="s">
        <v>34</v>
      </c>
      <c r="J86" s="31" t="str">
        <f>E24</f>
        <v>Zdeněk Nitka - AT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08"/>
      <c r="C88" s="109" t="s">
        <v>111</v>
      </c>
      <c r="D88" s="110" t="s">
        <v>57</v>
      </c>
      <c r="E88" s="110" t="s">
        <v>53</v>
      </c>
      <c r="F88" s="110" t="s">
        <v>54</v>
      </c>
      <c r="G88" s="110" t="s">
        <v>112</v>
      </c>
      <c r="H88" s="110" t="s">
        <v>113</v>
      </c>
      <c r="I88" s="110" t="s">
        <v>114</v>
      </c>
      <c r="J88" s="110" t="s">
        <v>96</v>
      </c>
      <c r="K88" s="111" t="s">
        <v>115</v>
      </c>
      <c r="L88" s="108"/>
      <c r="M88" s="57" t="s">
        <v>21</v>
      </c>
      <c r="N88" s="58" t="s">
        <v>42</v>
      </c>
      <c r="O88" s="58" t="s">
        <v>116</v>
      </c>
      <c r="P88" s="58" t="s">
        <v>117</v>
      </c>
      <c r="Q88" s="58" t="s">
        <v>118</v>
      </c>
      <c r="R88" s="58" t="s">
        <v>119</v>
      </c>
      <c r="S88" s="58" t="s">
        <v>120</v>
      </c>
      <c r="T88" s="59" t="s">
        <v>121</v>
      </c>
    </row>
    <row r="89" spans="2:65" s="1" customFormat="1" ht="22.9" customHeight="1">
      <c r="B89" s="33"/>
      <c r="C89" s="62" t="s">
        <v>122</v>
      </c>
      <c r="J89" s="112">
        <f>BK89</f>
        <v>0</v>
      </c>
      <c r="L89" s="33"/>
      <c r="M89" s="60"/>
      <c r="N89" s="51"/>
      <c r="O89" s="51"/>
      <c r="P89" s="113">
        <f>P90+P102+P139+P156+P190+P195+P197+P230+P237+P276</f>
        <v>0</v>
      </c>
      <c r="Q89" s="51"/>
      <c r="R89" s="113">
        <f>R90+R102+R139+R156+R190+R195+R197+R230+R237+R276</f>
        <v>0</v>
      </c>
      <c r="S89" s="51"/>
      <c r="T89" s="114">
        <f>T90+T102+T139+T156+T190+T195+T197+T230+T237+T276</f>
        <v>0</v>
      </c>
      <c r="AT89" s="18" t="s">
        <v>71</v>
      </c>
      <c r="AU89" s="18" t="s">
        <v>97</v>
      </c>
      <c r="BK89" s="115">
        <f>BK90+BK102+BK139+BK156+BK190+BK195+BK197+BK230+BK237+BK276</f>
        <v>0</v>
      </c>
    </row>
    <row r="90" spans="2:65" s="11" customFormat="1" ht="25.9" customHeight="1">
      <c r="B90" s="116"/>
      <c r="D90" s="117" t="s">
        <v>71</v>
      </c>
      <c r="E90" s="118" t="s">
        <v>741</v>
      </c>
      <c r="F90" s="118" t="s">
        <v>742</v>
      </c>
      <c r="I90" s="119"/>
      <c r="J90" s="120">
        <f>BK90</f>
        <v>0</v>
      </c>
      <c r="L90" s="116"/>
      <c r="M90" s="121"/>
      <c r="P90" s="122">
        <f>SUM(P91:P101)</f>
        <v>0</v>
      </c>
      <c r="R90" s="122">
        <f>SUM(R91:R101)</f>
        <v>0</v>
      </c>
      <c r="T90" s="123">
        <f>SUM(T91:T101)</f>
        <v>0</v>
      </c>
      <c r="AR90" s="117" t="s">
        <v>80</v>
      </c>
      <c r="AT90" s="124" t="s">
        <v>71</v>
      </c>
      <c r="AU90" s="124" t="s">
        <v>72</v>
      </c>
      <c r="AY90" s="117" t="s">
        <v>125</v>
      </c>
      <c r="BK90" s="125">
        <f>SUM(BK91:BK101)</f>
        <v>0</v>
      </c>
    </row>
    <row r="91" spans="2:65" s="1" customFormat="1" ht="16.5" customHeight="1">
      <c r="B91" s="33"/>
      <c r="C91" s="128" t="s">
        <v>80</v>
      </c>
      <c r="D91" s="128" t="s">
        <v>127</v>
      </c>
      <c r="E91" s="129" t="s">
        <v>743</v>
      </c>
      <c r="F91" s="130" t="s">
        <v>744</v>
      </c>
      <c r="G91" s="131" t="s">
        <v>130</v>
      </c>
      <c r="H91" s="132">
        <v>14</v>
      </c>
      <c r="I91" s="133"/>
      <c r="J91" s="134">
        <f>ROUND(I91*H91,2)</f>
        <v>0</v>
      </c>
      <c r="K91" s="130" t="s">
        <v>21</v>
      </c>
      <c r="L91" s="33"/>
      <c r="M91" s="135" t="s">
        <v>21</v>
      </c>
      <c r="N91" s="136" t="s">
        <v>43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132</v>
      </c>
      <c r="AT91" s="139" t="s">
        <v>127</v>
      </c>
      <c r="AU91" s="139" t="s">
        <v>80</v>
      </c>
      <c r="AY91" s="18" t="s">
        <v>125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8" t="s">
        <v>80</v>
      </c>
      <c r="BK91" s="140">
        <f>ROUND(I91*H91,2)</f>
        <v>0</v>
      </c>
      <c r="BL91" s="18" t="s">
        <v>132</v>
      </c>
      <c r="BM91" s="139" t="s">
        <v>82</v>
      </c>
    </row>
    <row r="92" spans="2:65" s="12" customFormat="1" ht="11.25">
      <c r="B92" s="145"/>
      <c r="D92" s="146" t="s">
        <v>155</v>
      </c>
      <c r="E92" s="147" t="s">
        <v>21</v>
      </c>
      <c r="F92" s="148" t="s">
        <v>745</v>
      </c>
      <c r="H92" s="149">
        <v>14</v>
      </c>
      <c r="I92" s="150"/>
      <c r="L92" s="145"/>
      <c r="M92" s="151"/>
      <c r="T92" s="152"/>
      <c r="AT92" s="147" t="s">
        <v>155</v>
      </c>
      <c r="AU92" s="147" t="s">
        <v>80</v>
      </c>
      <c r="AV92" s="12" t="s">
        <v>82</v>
      </c>
      <c r="AW92" s="12" t="s">
        <v>33</v>
      </c>
      <c r="AX92" s="12" t="s">
        <v>72</v>
      </c>
      <c r="AY92" s="147" t="s">
        <v>125</v>
      </c>
    </row>
    <row r="93" spans="2:65" s="14" customFormat="1" ht="11.25">
      <c r="B93" s="170"/>
      <c r="D93" s="146" t="s">
        <v>155</v>
      </c>
      <c r="E93" s="171" t="s">
        <v>21</v>
      </c>
      <c r="F93" s="172" t="s">
        <v>280</v>
      </c>
      <c r="H93" s="173">
        <v>14</v>
      </c>
      <c r="I93" s="174"/>
      <c r="L93" s="170"/>
      <c r="M93" s="175"/>
      <c r="T93" s="176"/>
      <c r="AT93" s="171" t="s">
        <v>155</v>
      </c>
      <c r="AU93" s="171" t="s">
        <v>80</v>
      </c>
      <c r="AV93" s="14" t="s">
        <v>132</v>
      </c>
      <c r="AW93" s="14" t="s">
        <v>33</v>
      </c>
      <c r="AX93" s="14" t="s">
        <v>80</v>
      </c>
      <c r="AY93" s="171" t="s">
        <v>125</v>
      </c>
    </row>
    <row r="94" spans="2:65" s="1" customFormat="1" ht="16.5" customHeight="1">
      <c r="B94" s="33"/>
      <c r="C94" s="128" t="s">
        <v>82</v>
      </c>
      <c r="D94" s="128" t="s">
        <v>127</v>
      </c>
      <c r="E94" s="129" t="s">
        <v>746</v>
      </c>
      <c r="F94" s="130" t="s">
        <v>747</v>
      </c>
      <c r="G94" s="131" t="s">
        <v>193</v>
      </c>
      <c r="H94" s="132">
        <v>10.808</v>
      </c>
      <c r="I94" s="133"/>
      <c r="J94" s="134">
        <f>ROUND(I94*H94,2)</f>
        <v>0</v>
      </c>
      <c r="K94" s="130" t="s">
        <v>21</v>
      </c>
      <c r="L94" s="33"/>
      <c r="M94" s="135" t="s">
        <v>21</v>
      </c>
      <c r="N94" s="136" t="s">
        <v>43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132</v>
      </c>
      <c r="AT94" s="139" t="s">
        <v>127</v>
      </c>
      <c r="AU94" s="139" t="s">
        <v>80</v>
      </c>
      <c r="AY94" s="18" t="s">
        <v>125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8" t="s">
        <v>80</v>
      </c>
      <c r="BK94" s="140">
        <f>ROUND(I94*H94,2)</f>
        <v>0</v>
      </c>
      <c r="BL94" s="18" t="s">
        <v>132</v>
      </c>
      <c r="BM94" s="139" t="s">
        <v>132</v>
      </c>
    </row>
    <row r="95" spans="2:65" s="12" customFormat="1" ht="11.25">
      <c r="B95" s="145"/>
      <c r="D95" s="146" t="s">
        <v>155</v>
      </c>
      <c r="E95" s="147" t="s">
        <v>21</v>
      </c>
      <c r="F95" s="148" t="s">
        <v>748</v>
      </c>
      <c r="H95" s="149">
        <v>10.808</v>
      </c>
      <c r="I95" s="150"/>
      <c r="L95" s="145"/>
      <c r="M95" s="151"/>
      <c r="T95" s="152"/>
      <c r="AT95" s="147" t="s">
        <v>155</v>
      </c>
      <c r="AU95" s="147" t="s">
        <v>80</v>
      </c>
      <c r="AV95" s="12" t="s">
        <v>82</v>
      </c>
      <c r="AW95" s="12" t="s">
        <v>33</v>
      </c>
      <c r="AX95" s="12" t="s">
        <v>72</v>
      </c>
      <c r="AY95" s="147" t="s">
        <v>125</v>
      </c>
    </row>
    <row r="96" spans="2:65" s="14" customFormat="1" ht="11.25">
      <c r="B96" s="170"/>
      <c r="D96" s="146" t="s">
        <v>155</v>
      </c>
      <c r="E96" s="171" t="s">
        <v>21</v>
      </c>
      <c r="F96" s="172" t="s">
        <v>280</v>
      </c>
      <c r="H96" s="173">
        <v>10.808</v>
      </c>
      <c r="I96" s="174"/>
      <c r="L96" s="170"/>
      <c r="M96" s="175"/>
      <c r="T96" s="176"/>
      <c r="AT96" s="171" t="s">
        <v>155</v>
      </c>
      <c r="AU96" s="171" t="s">
        <v>80</v>
      </c>
      <c r="AV96" s="14" t="s">
        <v>132</v>
      </c>
      <c r="AW96" s="14" t="s">
        <v>33</v>
      </c>
      <c r="AX96" s="14" t="s">
        <v>80</v>
      </c>
      <c r="AY96" s="171" t="s">
        <v>125</v>
      </c>
    </row>
    <row r="97" spans="2:65" s="1" customFormat="1" ht="16.5" customHeight="1">
      <c r="B97" s="33"/>
      <c r="C97" s="128" t="s">
        <v>141</v>
      </c>
      <c r="D97" s="128" t="s">
        <v>127</v>
      </c>
      <c r="E97" s="129" t="s">
        <v>749</v>
      </c>
      <c r="F97" s="130" t="s">
        <v>750</v>
      </c>
      <c r="G97" s="131" t="s">
        <v>193</v>
      </c>
      <c r="H97" s="132">
        <v>97.272000000000006</v>
      </c>
      <c r="I97" s="133"/>
      <c r="J97" s="134">
        <f>ROUND(I97*H97,2)</f>
        <v>0</v>
      </c>
      <c r="K97" s="130" t="s">
        <v>21</v>
      </c>
      <c r="L97" s="33"/>
      <c r="M97" s="135" t="s">
        <v>21</v>
      </c>
      <c r="N97" s="136" t="s">
        <v>43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132</v>
      </c>
      <c r="AT97" s="139" t="s">
        <v>127</v>
      </c>
      <c r="AU97" s="139" t="s">
        <v>80</v>
      </c>
      <c r="AY97" s="18" t="s">
        <v>125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8" t="s">
        <v>80</v>
      </c>
      <c r="BK97" s="140">
        <f>ROUND(I97*H97,2)</f>
        <v>0</v>
      </c>
      <c r="BL97" s="18" t="s">
        <v>132</v>
      </c>
      <c r="BM97" s="139" t="s">
        <v>157</v>
      </c>
    </row>
    <row r="98" spans="2:65" s="12" customFormat="1" ht="11.25">
      <c r="B98" s="145"/>
      <c r="D98" s="146" t="s">
        <v>155</v>
      </c>
      <c r="E98" s="147" t="s">
        <v>21</v>
      </c>
      <c r="F98" s="148" t="s">
        <v>751</v>
      </c>
      <c r="H98" s="149">
        <v>97.272000000000006</v>
      </c>
      <c r="I98" s="150"/>
      <c r="L98" s="145"/>
      <c r="M98" s="151"/>
      <c r="T98" s="152"/>
      <c r="AT98" s="147" t="s">
        <v>155</v>
      </c>
      <c r="AU98" s="147" t="s">
        <v>80</v>
      </c>
      <c r="AV98" s="12" t="s">
        <v>82</v>
      </c>
      <c r="AW98" s="12" t="s">
        <v>33</v>
      </c>
      <c r="AX98" s="12" t="s">
        <v>80</v>
      </c>
      <c r="AY98" s="147" t="s">
        <v>125</v>
      </c>
    </row>
    <row r="99" spans="2:65" s="1" customFormat="1" ht="16.5" customHeight="1">
      <c r="B99" s="33"/>
      <c r="C99" s="128" t="s">
        <v>132</v>
      </c>
      <c r="D99" s="128" t="s">
        <v>127</v>
      </c>
      <c r="E99" s="129" t="s">
        <v>752</v>
      </c>
      <c r="F99" s="130" t="s">
        <v>753</v>
      </c>
      <c r="G99" s="131" t="s">
        <v>193</v>
      </c>
      <c r="H99" s="132">
        <v>10.808</v>
      </c>
      <c r="I99" s="133"/>
      <c r="J99" s="134">
        <f>ROUND(I99*H99,2)</f>
        <v>0</v>
      </c>
      <c r="K99" s="130" t="s">
        <v>21</v>
      </c>
      <c r="L99" s="33"/>
      <c r="M99" s="135" t="s">
        <v>21</v>
      </c>
      <c r="N99" s="136" t="s">
        <v>43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132</v>
      </c>
      <c r="AT99" s="139" t="s">
        <v>127</v>
      </c>
      <c r="AU99" s="139" t="s">
        <v>80</v>
      </c>
      <c r="AY99" s="18" t="s">
        <v>125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8" t="s">
        <v>80</v>
      </c>
      <c r="BK99" s="140">
        <f>ROUND(I99*H99,2)</f>
        <v>0</v>
      </c>
      <c r="BL99" s="18" t="s">
        <v>132</v>
      </c>
      <c r="BM99" s="139" t="s">
        <v>169</v>
      </c>
    </row>
    <row r="100" spans="2:65" s="1" customFormat="1" ht="16.5" customHeight="1">
      <c r="B100" s="33"/>
      <c r="C100" s="128" t="s">
        <v>150</v>
      </c>
      <c r="D100" s="128" t="s">
        <v>127</v>
      </c>
      <c r="E100" s="129" t="s">
        <v>754</v>
      </c>
      <c r="F100" s="130" t="s">
        <v>755</v>
      </c>
      <c r="G100" s="131" t="s">
        <v>130</v>
      </c>
      <c r="H100" s="132">
        <v>14</v>
      </c>
      <c r="I100" s="133"/>
      <c r="J100" s="134">
        <f>ROUND(I100*H100,2)</f>
        <v>0</v>
      </c>
      <c r="K100" s="130" t="s">
        <v>21</v>
      </c>
      <c r="L100" s="33"/>
      <c r="M100" s="135" t="s">
        <v>21</v>
      </c>
      <c r="N100" s="136" t="s">
        <v>43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132</v>
      </c>
      <c r="AT100" s="139" t="s">
        <v>127</v>
      </c>
      <c r="AU100" s="139" t="s">
        <v>80</v>
      </c>
      <c r="AY100" s="18" t="s">
        <v>125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80</v>
      </c>
      <c r="BK100" s="140">
        <f>ROUND(I100*H100,2)</f>
        <v>0</v>
      </c>
      <c r="BL100" s="18" t="s">
        <v>132</v>
      </c>
      <c r="BM100" s="139" t="s">
        <v>182</v>
      </c>
    </row>
    <row r="101" spans="2:65" s="1" customFormat="1" ht="16.5" customHeight="1">
      <c r="B101" s="33"/>
      <c r="C101" s="153" t="s">
        <v>157</v>
      </c>
      <c r="D101" s="153" t="s">
        <v>190</v>
      </c>
      <c r="E101" s="154" t="s">
        <v>756</v>
      </c>
      <c r="F101" s="155" t="s">
        <v>757</v>
      </c>
      <c r="G101" s="156" t="s">
        <v>130</v>
      </c>
      <c r="H101" s="157">
        <v>14</v>
      </c>
      <c r="I101" s="158"/>
      <c r="J101" s="159">
        <f>ROUND(I101*H101,2)</f>
        <v>0</v>
      </c>
      <c r="K101" s="155" t="s">
        <v>21</v>
      </c>
      <c r="L101" s="160"/>
      <c r="M101" s="161" t="s">
        <v>21</v>
      </c>
      <c r="N101" s="162" t="s">
        <v>43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169</v>
      </c>
      <c r="AT101" s="139" t="s">
        <v>190</v>
      </c>
      <c r="AU101" s="139" t="s">
        <v>80</v>
      </c>
      <c r="AY101" s="18" t="s">
        <v>125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8" t="s">
        <v>80</v>
      </c>
      <c r="BK101" s="140">
        <f>ROUND(I101*H101,2)</f>
        <v>0</v>
      </c>
      <c r="BL101" s="18" t="s">
        <v>132</v>
      </c>
      <c r="BM101" s="139" t="s">
        <v>8</v>
      </c>
    </row>
    <row r="102" spans="2:65" s="11" customFormat="1" ht="25.9" customHeight="1">
      <c r="B102" s="116"/>
      <c r="D102" s="117" t="s">
        <v>71</v>
      </c>
      <c r="E102" s="118" t="s">
        <v>758</v>
      </c>
      <c r="F102" s="118" t="s">
        <v>759</v>
      </c>
      <c r="I102" s="119"/>
      <c r="J102" s="120">
        <f>BK102</f>
        <v>0</v>
      </c>
      <c r="L102" s="116"/>
      <c r="M102" s="121"/>
      <c r="P102" s="122">
        <f>SUM(P103:P138)</f>
        <v>0</v>
      </c>
      <c r="R102" s="122">
        <f>SUM(R103:R138)</f>
        <v>0</v>
      </c>
      <c r="T102" s="123">
        <f>SUM(T103:T138)</f>
        <v>0</v>
      </c>
      <c r="AR102" s="117" t="s">
        <v>80</v>
      </c>
      <c r="AT102" s="124" t="s">
        <v>71</v>
      </c>
      <c r="AU102" s="124" t="s">
        <v>72</v>
      </c>
      <c r="AY102" s="117" t="s">
        <v>125</v>
      </c>
      <c r="BK102" s="125">
        <f>SUM(BK103:BK138)</f>
        <v>0</v>
      </c>
    </row>
    <row r="103" spans="2:65" s="1" customFormat="1" ht="16.5" customHeight="1">
      <c r="B103" s="33"/>
      <c r="C103" s="128" t="s">
        <v>163</v>
      </c>
      <c r="D103" s="128" t="s">
        <v>127</v>
      </c>
      <c r="E103" s="129" t="s">
        <v>760</v>
      </c>
      <c r="F103" s="130" t="s">
        <v>761</v>
      </c>
      <c r="G103" s="131" t="s">
        <v>185</v>
      </c>
      <c r="H103" s="132">
        <v>5</v>
      </c>
      <c r="I103" s="133"/>
      <c r="J103" s="134">
        <f>ROUND(I103*H103,2)</f>
        <v>0</v>
      </c>
      <c r="K103" s="130" t="s">
        <v>21</v>
      </c>
      <c r="L103" s="33"/>
      <c r="M103" s="135" t="s">
        <v>21</v>
      </c>
      <c r="N103" s="136" t="s">
        <v>43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132</v>
      </c>
      <c r="AT103" s="139" t="s">
        <v>127</v>
      </c>
      <c r="AU103" s="139" t="s">
        <v>80</v>
      </c>
      <c r="AY103" s="18" t="s">
        <v>125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80</v>
      </c>
      <c r="BK103" s="140">
        <f>ROUND(I103*H103,2)</f>
        <v>0</v>
      </c>
      <c r="BL103" s="18" t="s">
        <v>132</v>
      </c>
      <c r="BM103" s="139" t="s">
        <v>209</v>
      </c>
    </row>
    <row r="104" spans="2:65" s="1" customFormat="1" ht="16.5" customHeight="1">
      <c r="B104" s="33"/>
      <c r="C104" s="128" t="s">
        <v>169</v>
      </c>
      <c r="D104" s="128" t="s">
        <v>127</v>
      </c>
      <c r="E104" s="129" t="s">
        <v>762</v>
      </c>
      <c r="F104" s="130" t="s">
        <v>763</v>
      </c>
      <c r="G104" s="131" t="s">
        <v>185</v>
      </c>
      <c r="H104" s="132">
        <v>3</v>
      </c>
      <c r="I104" s="133"/>
      <c r="J104" s="134">
        <f>ROUND(I104*H104,2)</f>
        <v>0</v>
      </c>
      <c r="K104" s="130" t="s">
        <v>21</v>
      </c>
      <c r="L104" s="33"/>
      <c r="M104" s="135" t="s">
        <v>21</v>
      </c>
      <c r="N104" s="136" t="s">
        <v>43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132</v>
      </c>
      <c r="AT104" s="139" t="s">
        <v>127</v>
      </c>
      <c r="AU104" s="139" t="s">
        <v>80</v>
      </c>
      <c r="AY104" s="18" t="s">
        <v>125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8" t="s">
        <v>80</v>
      </c>
      <c r="BK104" s="140">
        <f>ROUND(I104*H104,2)</f>
        <v>0</v>
      </c>
      <c r="BL104" s="18" t="s">
        <v>132</v>
      </c>
      <c r="BM104" s="139" t="s">
        <v>219</v>
      </c>
    </row>
    <row r="105" spans="2:65" s="1" customFormat="1" ht="16.5" customHeight="1">
      <c r="B105" s="33"/>
      <c r="C105" s="128" t="s">
        <v>175</v>
      </c>
      <c r="D105" s="128" t="s">
        <v>127</v>
      </c>
      <c r="E105" s="129" t="s">
        <v>764</v>
      </c>
      <c r="F105" s="130" t="s">
        <v>765</v>
      </c>
      <c r="G105" s="131" t="s">
        <v>178</v>
      </c>
      <c r="H105" s="132">
        <v>5.76</v>
      </c>
      <c r="I105" s="133"/>
      <c r="J105" s="134">
        <f>ROUND(I105*H105,2)</f>
        <v>0</v>
      </c>
      <c r="K105" s="130" t="s">
        <v>21</v>
      </c>
      <c r="L105" s="33"/>
      <c r="M105" s="135" t="s">
        <v>21</v>
      </c>
      <c r="N105" s="136" t="s">
        <v>43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132</v>
      </c>
      <c r="AT105" s="139" t="s">
        <v>127</v>
      </c>
      <c r="AU105" s="139" t="s">
        <v>80</v>
      </c>
      <c r="AY105" s="18" t="s">
        <v>125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8" t="s">
        <v>80</v>
      </c>
      <c r="BK105" s="140">
        <f>ROUND(I105*H105,2)</f>
        <v>0</v>
      </c>
      <c r="BL105" s="18" t="s">
        <v>132</v>
      </c>
      <c r="BM105" s="139" t="s">
        <v>230</v>
      </c>
    </row>
    <row r="106" spans="2:65" s="12" customFormat="1" ht="11.25">
      <c r="B106" s="145"/>
      <c r="D106" s="146" t="s">
        <v>155</v>
      </c>
      <c r="E106" s="147" t="s">
        <v>21</v>
      </c>
      <c r="F106" s="148" t="s">
        <v>766</v>
      </c>
      <c r="H106" s="149">
        <v>5.76</v>
      </c>
      <c r="I106" s="150"/>
      <c r="L106" s="145"/>
      <c r="M106" s="151"/>
      <c r="T106" s="152"/>
      <c r="AT106" s="147" t="s">
        <v>155</v>
      </c>
      <c r="AU106" s="147" t="s">
        <v>80</v>
      </c>
      <c r="AV106" s="12" t="s">
        <v>82</v>
      </c>
      <c r="AW106" s="12" t="s">
        <v>33</v>
      </c>
      <c r="AX106" s="12" t="s">
        <v>72</v>
      </c>
      <c r="AY106" s="147" t="s">
        <v>125</v>
      </c>
    </row>
    <row r="107" spans="2:65" s="14" customFormat="1" ht="11.25">
      <c r="B107" s="170"/>
      <c r="D107" s="146" t="s">
        <v>155</v>
      </c>
      <c r="E107" s="171" t="s">
        <v>21</v>
      </c>
      <c r="F107" s="172" t="s">
        <v>280</v>
      </c>
      <c r="H107" s="173">
        <v>5.76</v>
      </c>
      <c r="I107" s="174"/>
      <c r="L107" s="170"/>
      <c r="M107" s="175"/>
      <c r="T107" s="176"/>
      <c r="AT107" s="171" t="s">
        <v>155</v>
      </c>
      <c r="AU107" s="171" t="s">
        <v>80</v>
      </c>
      <c r="AV107" s="14" t="s">
        <v>132</v>
      </c>
      <c r="AW107" s="14" t="s">
        <v>33</v>
      </c>
      <c r="AX107" s="14" t="s">
        <v>80</v>
      </c>
      <c r="AY107" s="171" t="s">
        <v>125</v>
      </c>
    </row>
    <row r="108" spans="2:65" s="1" customFormat="1" ht="16.5" customHeight="1">
      <c r="B108" s="33"/>
      <c r="C108" s="128" t="s">
        <v>182</v>
      </c>
      <c r="D108" s="128" t="s">
        <v>127</v>
      </c>
      <c r="E108" s="129" t="s">
        <v>767</v>
      </c>
      <c r="F108" s="130" t="s">
        <v>768</v>
      </c>
      <c r="G108" s="131" t="s">
        <v>178</v>
      </c>
      <c r="H108" s="132">
        <v>11.76</v>
      </c>
      <c r="I108" s="133"/>
      <c r="J108" s="134">
        <f>ROUND(I108*H108,2)</f>
        <v>0</v>
      </c>
      <c r="K108" s="130" t="s">
        <v>21</v>
      </c>
      <c r="L108" s="33"/>
      <c r="M108" s="135" t="s">
        <v>21</v>
      </c>
      <c r="N108" s="136" t="s">
        <v>43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132</v>
      </c>
      <c r="AT108" s="139" t="s">
        <v>127</v>
      </c>
      <c r="AU108" s="139" t="s">
        <v>80</v>
      </c>
      <c r="AY108" s="18" t="s">
        <v>125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80</v>
      </c>
      <c r="BK108" s="140">
        <f>ROUND(I108*H108,2)</f>
        <v>0</v>
      </c>
      <c r="BL108" s="18" t="s">
        <v>132</v>
      </c>
      <c r="BM108" s="139" t="s">
        <v>240</v>
      </c>
    </row>
    <row r="109" spans="2:65" s="12" customFormat="1" ht="11.25">
      <c r="B109" s="145"/>
      <c r="D109" s="146" t="s">
        <v>155</v>
      </c>
      <c r="E109" s="147" t="s">
        <v>21</v>
      </c>
      <c r="F109" s="148" t="s">
        <v>769</v>
      </c>
      <c r="H109" s="149">
        <v>11.76</v>
      </c>
      <c r="I109" s="150"/>
      <c r="L109" s="145"/>
      <c r="M109" s="151"/>
      <c r="T109" s="152"/>
      <c r="AT109" s="147" t="s">
        <v>155</v>
      </c>
      <c r="AU109" s="147" t="s">
        <v>80</v>
      </c>
      <c r="AV109" s="12" t="s">
        <v>82</v>
      </c>
      <c r="AW109" s="12" t="s">
        <v>33</v>
      </c>
      <c r="AX109" s="12" t="s">
        <v>72</v>
      </c>
      <c r="AY109" s="147" t="s">
        <v>125</v>
      </c>
    </row>
    <row r="110" spans="2:65" s="14" customFormat="1" ht="11.25">
      <c r="B110" s="170"/>
      <c r="D110" s="146" t="s">
        <v>155</v>
      </c>
      <c r="E110" s="171" t="s">
        <v>21</v>
      </c>
      <c r="F110" s="172" t="s">
        <v>280</v>
      </c>
      <c r="H110" s="173">
        <v>11.76</v>
      </c>
      <c r="I110" s="174"/>
      <c r="L110" s="170"/>
      <c r="M110" s="175"/>
      <c r="T110" s="176"/>
      <c r="AT110" s="171" t="s">
        <v>155</v>
      </c>
      <c r="AU110" s="171" t="s">
        <v>80</v>
      </c>
      <c r="AV110" s="14" t="s">
        <v>132</v>
      </c>
      <c r="AW110" s="14" t="s">
        <v>33</v>
      </c>
      <c r="AX110" s="14" t="s">
        <v>80</v>
      </c>
      <c r="AY110" s="171" t="s">
        <v>125</v>
      </c>
    </row>
    <row r="111" spans="2:65" s="1" customFormat="1" ht="16.5" customHeight="1">
      <c r="B111" s="33"/>
      <c r="C111" s="128" t="s">
        <v>189</v>
      </c>
      <c r="D111" s="128" t="s">
        <v>127</v>
      </c>
      <c r="E111" s="129" t="s">
        <v>770</v>
      </c>
      <c r="F111" s="130" t="s">
        <v>771</v>
      </c>
      <c r="G111" s="131" t="s">
        <v>178</v>
      </c>
      <c r="H111" s="132">
        <v>5.88</v>
      </c>
      <c r="I111" s="133"/>
      <c r="J111" s="134">
        <f>ROUND(I111*H111,2)</f>
        <v>0</v>
      </c>
      <c r="K111" s="130" t="s">
        <v>21</v>
      </c>
      <c r="L111" s="33"/>
      <c r="M111" s="135" t="s">
        <v>21</v>
      </c>
      <c r="N111" s="136" t="s">
        <v>43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132</v>
      </c>
      <c r="AT111" s="139" t="s">
        <v>127</v>
      </c>
      <c r="AU111" s="139" t="s">
        <v>80</v>
      </c>
      <c r="AY111" s="18" t="s">
        <v>125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8" t="s">
        <v>80</v>
      </c>
      <c r="BK111" s="140">
        <f>ROUND(I111*H111,2)</f>
        <v>0</v>
      </c>
      <c r="BL111" s="18" t="s">
        <v>132</v>
      </c>
      <c r="BM111" s="139" t="s">
        <v>251</v>
      </c>
    </row>
    <row r="112" spans="2:65" s="1" customFormat="1" ht="16.5" customHeight="1">
      <c r="B112" s="33"/>
      <c r="C112" s="128" t="s">
        <v>8</v>
      </c>
      <c r="D112" s="128" t="s">
        <v>127</v>
      </c>
      <c r="E112" s="129" t="s">
        <v>772</v>
      </c>
      <c r="F112" s="130" t="s">
        <v>773</v>
      </c>
      <c r="G112" s="131" t="s">
        <v>130</v>
      </c>
      <c r="H112" s="132">
        <v>18</v>
      </c>
      <c r="I112" s="133"/>
      <c r="J112" s="134">
        <f>ROUND(I112*H112,2)</f>
        <v>0</v>
      </c>
      <c r="K112" s="130" t="s">
        <v>21</v>
      </c>
      <c r="L112" s="33"/>
      <c r="M112" s="135" t="s">
        <v>21</v>
      </c>
      <c r="N112" s="136" t="s">
        <v>43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132</v>
      </c>
      <c r="AT112" s="139" t="s">
        <v>127</v>
      </c>
      <c r="AU112" s="139" t="s">
        <v>80</v>
      </c>
      <c r="AY112" s="18" t="s">
        <v>125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80</v>
      </c>
      <c r="BK112" s="140">
        <f>ROUND(I112*H112,2)</f>
        <v>0</v>
      </c>
      <c r="BL112" s="18" t="s">
        <v>132</v>
      </c>
      <c r="BM112" s="139" t="s">
        <v>262</v>
      </c>
    </row>
    <row r="113" spans="2:65" s="12" customFormat="1" ht="11.25">
      <c r="B113" s="145"/>
      <c r="D113" s="146" t="s">
        <v>155</v>
      </c>
      <c r="E113" s="147" t="s">
        <v>21</v>
      </c>
      <c r="F113" s="148" t="s">
        <v>774</v>
      </c>
      <c r="H113" s="149">
        <v>18</v>
      </c>
      <c r="I113" s="150"/>
      <c r="L113" s="145"/>
      <c r="M113" s="151"/>
      <c r="T113" s="152"/>
      <c r="AT113" s="147" t="s">
        <v>155</v>
      </c>
      <c r="AU113" s="147" t="s">
        <v>80</v>
      </c>
      <c r="AV113" s="12" t="s">
        <v>82</v>
      </c>
      <c r="AW113" s="12" t="s">
        <v>33</v>
      </c>
      <c r="AX113" s="12" t="s">
        <v>72</v>
      </c>
      <c r="AY113" s="147" t="s">
        <v>125</v>
      </c>
    </row>
    <row r="114" spans="2:65" s="14" customFormat="1" ht="11.25">
      <c r="B114" s="170"/>
      <c r="D114" s="146" t="s">
        <v>155</v>
      </c>
      <c r="E114" s="171" t="s">
        <v>21</v>
      </c>
      <c r="F114" s="172" t="s">
        <v>280</v>
      </c>
      <c r="H114" s="173">
        <v>18</v>
      </c>
      <c r="I114" s="174"/>
      <c r="L114" s="170"/>
      <c r="M114" s="175"/>
      <c r="T114" s="176"/>
      <c r="AT114" s="171" t="s">
        <v>155</v>
      </c>
      <c r="AU114" s="171" t="s">
        <v>80</v>
      </c>
      <c r="AV114" s="14" t="s">
        <v>132</v>
      </c>
      <c r="AW114" s="14" t="s">
        <v>33</v>
      </c>
      <c r="AX114" s="14" t="s">
        <v>80</v>
      </c>
      <c r="AY114" s="171" t="s">
        <v>125</v>
      </c>
    </row>
    <row r="115" spans="2:65" s="1" customFormat="1" ht="16.5" customHeight="1">
      <c r="B115" s="33"/>
      <c r="C115" s="128" t="s">
        <v>203</v>
      </c>
      <c r="D115" s="128" t="s">
        <v>127</v>
      </c>
      <c r="E115" s="129" t="s">
        <v>775</v>
      </c>
      <c r="F115" s="130" t="s">
        <v>776</v>
      </c>
      <c r="G115" s="131" t="s">
        <v>130</v>
      </c>
      <c r="H115" s="132">
        <v>18</v>
      </c>
      <c r="I115" s="133"/>
      <c r="J115" s="134">
        <f>ROUND(I115*H115,2)</f>
        <v>0</v>
      </c>
      <c r="K115" s="130" t="s">
        <v>21</v>
      </c>
      <c r="L115" s="33"/>
      <c r="M115" s="135" t="s">
        <v>21</v>
      </c>
      <c r="N115" s="136" t="s">
        <v>43</v>
      </c>
      <c r="P115" s="137">
        <f>O115*H115</f>
        <v>0</v>
      </c>
      <c r="Q115" s="137">
        <v>0</v>
      </c>
      <c r="R115" s="137">
        <f>Q115*H115</f>
        <v>0</v>
      </c>
      <c r="S115" s="137">
        <v>0</v>
      </c>
      <c r="T115" s="138">
        <f>S115*H115</f>
        <v>0</v>
      </c>
      <c r="AR115" s="139" t="s">
        <v>132</v>
      </c>
      <c r="AT115" s="139" t="s">
        <v>127</v>
      </c>
      <c r="AU115" s="139" t="s">
        <v>80</v>
      </c>
      <c r="AY115" s="18" t="s">
        <v>125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8" t="s">
        <v>80</v>
      </c>
      <c r="BK115" s="140">
        <f>ROUND(I115*H115,2)</f>
        <v>0</v>
      </c>
      <c r="BL115" s="18" t="s">
        <v>132</v>
      </c>
      <c r="BM115" s="139" t="s">
        <v>275</v>
      </c>
    </row>
    <row r="116" spans="2:65" s="1" customFormat="1" ht="16.5" customHeight="1">
      <c r="B116" s="33"/>
      <c r="C116" s="128" t="s">
        <v>209</v>
      </c>
      <c r="D116" s="128" t="s">
        <v>127</v>
      </c>
      <c r="E116" s="129" t="s">
        <v>777</v>
      </c>
      <c r="F116" s="130" t="s">
        <v>778</v>
      </c>
      <c r="G116" s="131" t="s">
        <v>178</v>
      </c>
      <c r="H116" s="132">
        <v>16.5</v>
      </c>
      <c r="I116" s="133"/>
      <c r="J116" s="134">
        <f>ROUND(I116*H116,2)</f>
        <v>0</v>
      </c>
      <c r="K116" s="130" t="s">
        <v>21</v>
      </c>
      <c r="L116" s="33"/>
      <c r="M116" s="135" t="s">
        <v>21</v>
      </c>
      <c r="N116" s="136" t="s">
        <v>43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132</v>
      </c>
      <c r="AT116" s="139" t="s">
        <v>127</v>
      </c>
      <c r="AU116" s="139" t="s">
        <v>80</v>
      </c>
      <c r="AY116" s="18" t="s">
        <v>125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80</v>
      </c>
      <c r="BK116" s="140">
        <f>ROUND(I116*H116,2)</f>
        <v>0</v>
      </c>
      <c r="BL116" s="18" t="s">
        <v>132</v>
      </c>
      <c r="BM116" s="139" t="s">
        <v>286</v>
      </c>
    </row>
    <row r="117" spans="2:65" s="12" customFormat="1" ht="11.25">
      <c r="B117" s="145"/>
      <c r="D117" s="146" t="s">
        <v>155</v>
      </c>
      <c r="E117" s="147" t="s">
        <v>21</v>
      </c>
      <c r="F117" s="148" t="s">
        <v>779</v>
      </c>
      <c r="H117" s="149">
        <v>16.5</v>
      </c>
      <c r="I117" s="150"/>
      <c r="L117" s="145"/>
      <c r="M117" s="151"/>
      <c r="T117" s="152"/>
      <c r="AT117" s="147" t="s">
        <v>155</v>
      </c>
      <c r="AU117" s="147" t="s">
        <v>80</v>
      </c>
      <c r="AV117" s="12" t="s">
        <v>82</v>
      </c>
      <c r="AW117" s="12" t="s">
        <v>33</v>
      </c>
      <c r="AX117" s="12" t="s">
        <v>72</v>
      </c>
      <c r="AY117" s="147" t="s">
        <v>125</v>
      </c>
    </row>
    <row r="118" spans="2:65" s="14" customFormat="1" ht="11.25">
      <c r="B118" s="170"/>
      <c r="D118" s="146" t="s">
        <v>155</v>
      </c>
      <c r="E118" s="171" t="s">
        <v>21</v>
      </c>
      <c r="F118" s="172" t="s">
        <v>280</v>
      </c>
      <c r="H118" s="173">
        <v>16.5</v>
      </c>
      <c r="I118" s="174"/>
      <c r="L118" s="170"/>
      <c r="M118" s="175"/>
      <c r="T118" s="176"/>
      <c r="AT118" s="171" t="s">
        <v>155</v>
      </c>
      <c r="AU118" s="171" t="s">
        <v>80</v>
      </c>
      <c r="AV118" s="14" t="s">
        <v>132</v>
      </c>
      <c r="AW118" s="14" t="s">
        <v>33</v>
      </c>
      <c r="AX118" s="14" t="s">
        <v>80</v>
      </c>
      <c r="AY118" s="171" t="s">
        <v>125</v>
      </c>
    </row>
    <row r="119" spans="2:65" s="1" customFormat="1" ht="16.5" customHeight="1">
      <c r="B119" s="33"/>
      <c r="C119" s="128" t="s">
        <v>214</v>
      </c>
      <c r="D119" s="128" t="s">
        <v>127</v>
      </c>
      <c r="E119" s="129" t="s">
        <v>780</v>
      </c>
      <c r="F119" s="130" t="s">
        <v>771</v>
      </c>
      <c r="G119" s="131" t="s">
        <v>178</v>
      </c>
      <c r="H119" s="132">
        <v>8.25</v>
      </c>
      <c r="I119" s="133"/>
      <c r="J119" s="134">
        <f>ROUND(I119*H119,2)</f>
        <v>0</v>
      </c>
      <c r="K119" s="130" t="s">
        <v>21</v>
      </c>
      <c r="L119" s="33"/>
      <c r="M119" s="135" t="s">
        <v>21</v>
      </c>
      <c r="N119" s="136" t="s">
        <v>43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132</v>
      </c>
      <c r="AT119" s="139" t="s">
        <v>127</v>
      </c>
      <c r="AU119" s="139" t="s">
        <v>80</v>
      </c>
      <c r="AY119" s="18" t="s">
        <v>125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8" t="s">
        <v>80</v>
      </c>
      <c r="BK119" s="140">
        <f>ROUND(I119*H119,2)</f>
        <v>0</v>
      </c>
      <c r="BL119" s="18" t="s">
        <v>132</v>
      </c>
      <c r="BM119" s="139" t="s">
        <v>298</v>
      </c>
    </row>
    <row r="120" spans="2:65" s="1" customFormat="1" ht="16.5" customHeight="1">
      <c r="B120" s="33"/>
      <c r="C120" s="128" t="s">
        <v>219</v>
      </c>
      <c r="D120" s="128" t="s">
        <v>127</v>
      </c>
      <c r="E120" s="129" t="s">
        <v>781</v>
      </c>
      <c r="F120" s="130" t="s">
        <v>782</v>
      </c>
      <c r="G120" s="131" t="s">
        <v>178</v>
      </c>
      <c r="H120" s="132">
        <v>28.26</v>
      </c>
      <c r="I120" s="133"/>
      <c r="J120" s="134">
        <f>ROUND(I120*H120,2)</f>
        <v>0</v>
      </c>
      <c r="K120" s="130" t="s">
        <v>21</v>
      </c>
      <c r="L120" s="33"/>
      <c r="M120" s="135" t="s">
        <v>21</v>
      </c>
      <c r="N120" s="136" t="s">
        <v>43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132</v>
      </c>
      <c r="AT120" s="139" t="s">
        <v>127</v>
      </c>
      <c r="AU120" s="139" t="s">
        <v>80</v>
      </c>
      <c r="AY120" s="18" t="s">
        <v>125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80</v>
      </c>
      <c r="BK120" s="140">
        <f>ROUND(I120*H120,2)</f>
        <v>0</v>
      </c>
      <c r="BL120" s="18" t="s">
        <v>132</v>
      </c>
      <c r="BM120" s="139" t="s">
        <v>312</v>
      </c>
    </row>
    <row r="121" spans="2:65" s="1" customFormat="1" ht="16.5" customHeight="1">
      <c r="B121" s="33"/>
      <c r="C121" s="128" t="s">
        <v>224</v>
      </c>
      <c r="D121" s="128" t="s">
        <v>127</v>
      </c>
      <c r="E121" s="129" t="s">
        <v>783</v>
      </c>
      <c r="F121" s="130" t="s">
        <v>784</v>
      </c>
      <c r="G121" s="131" t="s">
        <v>178</v>
      </c>
      <c r="H121" s="132">
        <v>13.02</v>
      </c>
      <c r="I121" s="133"/>
      <c r="J121" s="134">
        <f>ROUND(I121*H121,2)</f>
        <v>0</v>
      </c>
      <c r="K121" s="130" t="s">
        <v>21</v>
      </c>
      <c r="L121" s="33"/>
      <c r="M121" s="135" t="s">
        <v>21</v>
      </c>
      <c r="N121" s="136" t="s">
        <v>43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132</v>
      </c>
      <c r="AT121" s="139" t="s">
        <v>127</v>
      </c>
      <c r="AU121" s="139" t="s">
        <v>80</v>
      </c>
      <c r="AY121" s="18" t="s">
        <v>125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8" t="s">
        <v>80</v>
      </c>
      <c r="BK121" s="140">
        <f>ROUND(I121*H121,2)</f>
        <v>0</v>
      </c>
      <c r="BL121" s="18" t="s">
        <v>132</v>
      </c>
      <c r="BM121" s="139" t="s">
        <v>322</v>
      </c>
    </row>
    <row r="122" spans="2:65" s="1" customFormat="1" ht="19.5">
      <c r="B122" s="33"/>
      <c r="D122" s="146" t="s">
        <v>195</v>
      </c>
      <c r="F122" s="163" t="s">
        <v>785</v>
      </c>
      <c r="I122" s="143"/>
      <c r="L122" s="33"/>
      <c r="M122" s="144"/>
      <c r="T122" s="54"/>
      <c r="AT122" s="18" t="s">
        <v>195</v>
      </c>
      <c r="AU122" s="18" t="s">
        <v>80</v>
      </c>
    </row>
    <row r="123" spans="2:65" s="12" customFormat="1" ht="11.25">
      <c r="B123" s="145"/>
      <c r="D123" s="146" t="s">
        <v>155</v>
      </c>
      <c r="E123" s="147" t="s">
        <v>21</v>
      </c>
      <c r="F123" s="148" t="s">
        <v>786</v>
      </c>
      <c r="H123" s="149">
        <v>13.02</v>
      </c>
      <c r="I123" s="150"/>
      <c r="L123" s="145"/>
      <c r="M123" s="151"/>
      <c r="T123" s="152"/>
      <c r="AT123" s="147" t="s">
        <v>155</v>
      </c>
      <c r="AU123" s="147" t="s">
        <v>80</v>
      </c>
      <c r="AV123" s="12" t="s">
        <v>82</v>
      </c>
      <c r="AW123" s="12" t="s">
        <v>33</v>
      </c>
      <c r="AX123" s="12" t="s">
        <v>80</v>
      </c>
      <c r="AY123" s="147" t="s">
        <v>125</v>
      </c>
    </row>
    <row r="124" spans="2:65" s="1" customFormat="1" ht="16.5" customHeight="1">
      <c r="B124" s="33"/>
      <c r="C124" s="128" t="s">
        <v>230</v>
      </c>
      <c r="D124" s="128" t="s">
        <v>127</v>
      </c>
      <c r="E124" s="129" t="s">
        <v>787</v>
      </c>
      <c r="F124" s="130" t="s">
        <v>788</v>
      </c>
      <c r="G124" s="131" t="s">
        <v>178</v>
      </c>
      <c r="H124" s="132">
        <v>13.02</v>
      </c>
      <c r="I124" s="133"/>
      <c r="J124" s="134">
        <f>ROUND(I124*H124,2)</f>
        <v>0</v>
      </c>
      <c r="K124" s="130" t="s">
        <v>21</v>
      </c>
      <c r="L124" s="33"/>
      <c r="M124" s="135" t="s">
        <v>21</v>
      </c>
      <c r="N124" s="136" t="s">
        <v>43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132</v>
      </c>
      <c r="AT124" s="139" t="s">
        <v>127</v>
      </c>
      <c r="AU124" s="139" t="s">
        <v>80</v>
      </c>
      <c r="AY124" s="18" t="s">
        <v>125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8" t="s">
        <v>80</v>
      </c>
      <c r="BK124" s="140">
        <f>ROUND(I124*H124,2)</f>
        <v>0</v>
      </c>
      <c r="BL124" s="18" t="s">
        <v>132</v>
      </c>
      <c r="BM124" s="139" t="s">
        <v>332</v>
      </c>
    </row>
    <row r="125" spans="2:65" s="1" customFormat="1" ht="16.5" customHeight="1">
      <c r="B125" s="33"/>
      <c r="C125" s="128" t="s">
        <v>235</v>
      </c>
      <c r="D125" s="128" t="s">
        <v>127</v>
      </c>
      <c r="E125" s="129" t="s">
        <v>789</v>
      </c>
      <c r="F125" s="130" t="s">
        <v>790</v>
      </c>
      <c r="G125" s="131" t="s">
        <v>178</v>
      </c>
      <c r="H125" s="132">
        <v>13.02</v>
      </c>
      <c r="I125" s="133"/>
      <c r="J125" s="134">
        <f>ROUND(I125*H125,2)</f>
        <v>0</v>
      </c>
      <c r="K125" s="130" t="s">
        <v>21</v>
      </c>
      <c r="L125" s="33"/>
      <c r="M125" s="135" t="s">
        <v>21</v>
      </c>
      <c r="N125" s="136" t="s">
        <v>43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132</v>
      </c>
      <c r="AT125" s="139" t="s">
        <v>127</v>
      </c>
      <c r="AU125" s="139" t="s">
        <v>80</v>
      </c>
      <c r="AY125" s="18" t="s">
        <v>125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8" t="s">
        <v>80</v>
      </c>
      <c r="BK125" s="140">
        <f>ROUND(I125*H125,2)</f>
        <v>0</v>
      </c>
      <c r="BL125" s="18" t="s">
        <v>132</v>
      </c>
      <c r="BM125" s="139" t="s">
        <v>342</v>
      </c>
    </row>
    <row r="126" spans="2:65" s="1" customFormat="1" ht="16.5" customHeight="1">
      <c r="B126" s="33"/>
      <c r="C126" s="128" t="s">
        <v>240</v>
      </c>
      <c r="D126" s="128" t="s">
        <v>127</v>
      </c>
      <c r="E126" s="129" t="s">
        <v>791</v>
      </c>
      <c r="F126" s="130" t="s">
        <v>792</v>
      </c>
      <c r="G126" s="131" t="s">
        <v>178</v>
      </c>
      <c r="H126" s="132">
        <v>6.72</v>
      </c>
      <c r="I126" s="133"/>
      <c r="J126" s="134">
        <f>ROUND(I126*H126,2)</f>
        <v>0</v>
      </c>
      <c r="K126" s="130" t="s">
        <v>21</v>
      </c>
      <c r="L126" s="33"/>
      <c r="M126" s="135" t="s">
        <v>21</v>
      </c>
      <c r="N126" s="136" t="s">
        <v>43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132</v>
      </c>
      <c r="AT126" s="139" t="s">
        <v>127</v>
      </c>
      <c r="AU126" s="139" t="s">
        <v>80</v>
      </c>
      <c r="AY126" s="18" t="s">
        <v>125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8" t="s">
        <v>80</v>
      </c>
      <c r="BK126" s="140">
        <f>ROUND(I126*H126,2)</f>
        <v>0</v>
      </c>
      <c r="BL126" s="18" t="s">
        <v>132</v>
      </c>
      <c r="BM126" s="139" t="s">
        <v>354</v>
      </c>
    </row>
    <row r="127" spans="2:65" s="12" customFormat="1" ht="11.25">
      <c r="B127" s="145"/>
      <c r="D127" s="146" t="s">
        <v>155</v>
      </c>
      <c r="E127" s="147" t="s">
        <v>21</v>
      </c>
      <c r="F127" s="148" t="s">
        <v>793</v>
      </c>
      <c r="H127" s="149">
        <v>6.72</v>
      </c>
      <c r="I127" s="150"/>
      <c r="L127" s="145"/>
      <c r="M127" s="151"/>
      <c r="T127" s="152"/>
      <c r="AT127" s="147" t="s">
        <v>155</v>
      </c>
      <c r="AU127" s="147" t="s">
        <v>80</v>
      </c>
      <c r="AV127" s="12" t="s">
        <v>82</v>
      </c>
      <c r="AW127" s="12" t="s">
        <v>33</v>
      </c>
      <c r="AX127" s="12" t="s">
        <v>72</v>
      </c>
      <c r="AY127" s="147" t="s">
        <v>125</v>
      </c>
    </row>
    <row r="128" spans="2:65" s="14" customFormat="1" ht="11.25">
      <c r="B128" s="170"/>
      <c r="D128" s="146" t="s">
        <v>155</v>
      </c>
      <c r="E128" s="171" t="s">
        <v>21</v>
      </c>
      <c r="F128" s="172" t="s">
        <v>280</v>
      </c>
      <c r="H128" s="173">
        <v>6.72</v>
      </c>
      <c r="I128" s="174"/>
      <c r="L128" s="170"/>
      <c r="M128" s="175"/>
      <c r="T128" s="176"/>
      <c r="AT128" s="171" t="s">
        <v>155</v>
      </c>
      <c r="AU128" s="171" t="s">
        <v>80</v>
      </c>
      <c r="AV128" s="14" t="s">
        <v>132</v>
      </c>
      <c r="AW128" s="14" t="s">
        <v>33</v>
      </c>
      <c r="AX128" s="14" t="s">
        <v>80</v>
      </c>
      <c r="AY128" s="171" t="s">
        <v>125</v>
      </c>
    </row>
    <row r="129" spans="2:65" s="1" customFormat="1" ht="16.5" customHeight="1">
      <c r="B129" s="33"/>
      <c r="C129" s="128" t="s">
        <v>7</v>
      </c>
      <c r="D129" s="128" t="s">
        <v>127</v>
      </c>
      <c r="E129" s="129" t="s">
        <v>794</v>
      </c>
      <c r="F129" s="130" t="s">
        <v>795</v>
      </c>
      <c r="G129" s="131" t="s">
        <v>178</v>
      </c>
      <c r="H129" s="132">
        <v>2.52</v>
      </c>
      <c r="I129" s="133"/>
      <c r="J129" s="134">
        <f>ROUND(I129*H129,2)</f>
        <v>0</v>
      </c>
      <c r="K129" s="130" t="s">
        <v>21</v>
      </c>
      <c r="L129" s="33"/>
      <c r="M129" s="135" t="s">
        <v>21</v>
      </c>
      <c r="N129" s="136" t="s">
        <v>43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132</v>
      </c>
      <c r="AT129" s="139" t="s">
        <v>127</v>
      </c>
      <c r="AU129" s="139" t="s">
        <v>80</v>
      </c>
      <c r="AY129" s="18" t="s">
        <v>125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80</v>
      </c>
      <c r="BK129" s="140">
        <f>ROUND(I129*H129,2)</f>
        <v>0</v>
      </c>
      <c r="BL129" s="18" t="s">
        <v>132</v>
      </c>
      <c r="BM129" s="139" t="s">
        <v>364</v>
      </c>
    </row>
    <row r="130" spans="2:65" s="12" customFormat="1" ht="11.25">
      <c r="B130" s="145"/>
      <c r="D130" s="146" t="s">
        <v>155</v>
      </c>
      <c r="E130" s="147" t="s">
        <v>21</v>
      </c>
      <c r="F130" s="148" t="s">
        <v>796</v>
      </c>
      <c r="H130" s="149">
        <v>2.52</v>
      </c>
      <c r="I130" s="150"/>
      <c r="L130" s="145"/>
      <c r="M130" s="151"/>
      <c r="T130" s="152"/>
      <c r="AT130" s="147" t="s">
        <v>155</v>
      </c>
      <c r="AU130" s="147" t="s">
        <v>80</v>
      </c>
      <c r="AV130" s="12" t="s">
        <v>82</v>
      </c>
      <c r="AW130" s="12" t="s">
        <v>33</v>
      </c>
      <c r="AX130" s="12" t="s">
        <v>72</v>
      </c>
      <c r="AY130" s="147" t="s">
        <v>125</v>
      </c>
    </row>
    <row r="131" spans="2:65" s="14" customFormat="1" ht="11.25">
      <c r="B131" s="170"/>
      <c r="D131" s="146" t="s">
        <v>155</v>
      </c>
      <c r="E131" s="171" t="s">
        <v>21</v>
      </c>
      <c r="F131" s="172" t="s">
        <v>280</v>
      </c>
      <c r="H131" s="173">
        <v>2.52</v>
      </c>
      <c r="I131" s="174"/>
      <c r="L131" s="170"/>
      <c r="M131" s="175"/>
      <c r="T131" s="176"/>
      <c r="AT131" s="171" t="s">
        <v>155</v>
      </c>
      <c r="AU131" s="171" t="s">
        <v>80</v>
      </c>
      <c r="AV131" s="14" t="s">
        <v>132</v>
      </c>
      <c r="AW131" s="14" t="s">
        <v>33</v>
      </c>
      <c r="AX131" s="14" t="s">
        <v>80</v>
      </c>
      <c r="AY131" s="171" t="s">
        <v>125</v>
      </c>
    </row>
    <row r="132" spans="2:65" s="1" customFormat="1" ht="16.5" customHeight="1">
      <c r="B132" s="33"/>
      <c r="C132" s="153" t="s">
        <v>251</v>
      </c>
      <c r="D132" s="153" t="s">
        <v>190</v>
      </c>
      <c r="E132" s="154" t="s">
        <v>797</v>
      </c>
      <c r="F132" s="155" t="s">
        <v>798</v>
      </c>
      <c r="G132" s="156" t="s">
        <v>193</v>
      </c>
      <c r="H132" s="157">
        <v>33.67</v>
      </c>
      <c r="I132" s="158"/>
      <c r="J132" s="159">
        <f>ROUND(I132*H132,2)</f>
        <v>0</v>
      </c>
      <c r="K132" s="155" t="s">
        <v>21</v>
      </c>
      <c r="L132" s="160"/>
      <c r="M132" s="161" t="s">
        <v>21</v>
      </c>
      <c r="N132" s="162" t="s">
        <v>43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169</v>
      </c>
      <c r="AT132" s="139" t="s">
        <v>190</v>
      </c>
      <c r="AU132" s="139" t="s">
        <v>80</v>
      </c>
      <c r="AY132" s="18" t="s">
        <v>125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8" t="s">
        <v>80</v>
      </c>
      <c r="BK132" s="140">
        <f>ROUND(I132*H132,2)</f>
        <v>0</v>
      </c>
      <c r="BL132" s="18" t="s">
        <v>132</v>
      </c>
      <c r="BM132" s="139" t="s">
        <v>376</v>
      </c>
    </row>
    <row r="133" spans="2:65" s="1" customFormat="1" ht="16.5" customHeight="1">
      <c r="B133" s="33"/>
      <c r="C133" s="153" t="s">
        <v>257</v>
      </c>
      <c r="D133" s="153" t="s">
        <v>190</v>
      </c>
      <c r="E133" s="154" t="s">
        <v>799</v>
      </c>
      <c r="F133" s="155" t="s">
        <v>800</v>
      </c>
      <c r="G133" s="156" t="s">
        <v>193</v>
      </c>
      <c r="H133" s="157">
        <v>13.305999999999999</v>
      </c>
      <c r="I133" s="158"/>
      <c r="J133" s="159">
        <f>ROUND(I133*H133,2)</f>
        <v>0</v>
      </c>
      <c r="K133" s="155" t="s">
        <v>21</v>
      </c>
      <c r="L133" s="160"/>
      <c r="M133" s="161" t="s">
        <v>21</v>
      </c>
      <c r="N133" s="162" t="s">
        <v>43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169</v>
      </c>
      <c r="AT133" s="139" t="s">
        <v>190</v>
      </c>
      <c r="AU133" s="139" t="s">
        <v>80</v>
      </c>
      <c r="AY133" s="18" t="s">
        <v>125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80</v>
      </c>
      <c r="BK133" s="140">
        <f>ROUND(I133*H133,2)</f>
        <v>0</v>
      </c>
      <c r="BL133" s="18" t="s">
        <v>132</v>
      </c>
      <c r="BM133" s="139" t="s">
        <v>386</v>
      </c>
    </row>
    <row r="134" spans="2:65" s="12" customFormat="1" ht="11.25">
      <c r="B134" s="145"/>
      <c r="D134" s="146" t="s">
        <v>155</v>
      </c>
      <c r="E134" s="147" t="s">
        <v>21</v>
      </c>
      <c r="F134" s="148" t="s">
        <v>801</v>
      </c>
      <c r="H134" s="149">
        <v>13.305999999999999</v>
      </c>
      <c r="I134" s="150"/>
      <c r="L134" s="145"/>
      <c r="M134" s="151"/>
      <c r="T134" s="152"/>
      <c r="AT134" s="147" t="s">
        <v>155</v>
      </c>
      <c r="AU134" s="147" t="s">
        <v>80</v>
      </c>
      <c r="AV134" s="12" t="s">
        <v>82</v>
      </c>
      <c r="AW134" s="12" t="s">
        <v>33</v>
      </c>
      <c r="AX134" s="12" t="s">
        <v>72</v>
      </c>
      <c r="AY134" s="147" t="s">
        <v>125</v>
      </c>
    </row>
    <row r="135" spans="2:65" s="14" customFormat="1" ht="11.25">
      <c r="B135" s="170"/>
      <c r="D135" s="146" t="s">
        <v>155</v>
      </c>
      <c r="E135" s="171" t="s">
        <v>21</v>
      </c>
      <c r="F135" s="172" t="s">
        <v>280</v>
      </c>
      <c r="H135" s="173">
        <v>13.305999999999999</v>
      </c>
      <c r="I135" s="174"/>
      <c r="L135" s="170"/>
      <c r="M135" s="175"/>
      <c r="T135" s="176"/>
      <c r="AT135" s="171" t="s">
        <v>155</v>
      </c>
      <c r="AU135" s="171" t="s">
        <v>80</v>
      </c>
      <c r="AV135" s="14" t="s">
        <v>132</v>
      </c>
      <c r="AW135" s="14" t="s">
        <v>33</v>
      </c>
      <c r="AX135" s="14" t="s">
        <v>80</v>
      </c>
      <c r="AY135" s="171" t="s">
        <v>125</v>
      </c>
    </row>
    <row r="136" spans="2:65" s="1" customFormat="1" ht="16.5" customHeight="1">
      <c r="B136" s="33"/>
      <c r="C136" s="128" t="s">
        <v>262</v>
      </c>
      <c r="D136" s="128" t="s">
        <v>127</v>
      </c>
      <c r="E136" s="129" t="s">
        <v>802</v>
      </c>
      <c r="F136" s="130" t="s">
        <v>803</v>
      </c>
      <c r="G136" s="131" t="s">
        <v>193</v>
      </c>
      <c r="H136" s="132">
        <v>26.04</v>
      </c>
      <c r="I136" s="133"/>
      <c r="J136" s="134">
        <f>ROUND(I136*H136,2)</f>
        <v>0</v>
      </c>
      <c r="K136" s="130" t="s">
        <v>21</v>
      </c>
      <c r="L136" s="33"/>
      <c r="M136" s="135" t="s">
        <v>21</v>
      </c>
      <c r="N136" s="136" t="s">
        <v>43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132</v>
      </c>
      <c r="AT136" s="139" t="s">
        <v>127</v>
      </c>
      <c r="AU136" s="139" t="s">
        <v>80</v>
      </c>
      <c r="AY136" s="18" t="s">
        <v>125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8" t="s">
        <v>80</v>
      </c>
      <c r="BK136" s="140">
        <f>ROUND(I136*H136,2)</f>
        <v>0</v>
      </c>
      <c r="BL136" s="18" t="s">
        <v>132</v>
      </c>
      <c r="BM136" s="139" t="s">
        <v>396</v>
      </c>
    </row>
    <row r="137" spans="2:65" s="12" customFormat="1" ht="11.25">
      <c r="B137" s="145"/>
      <c r="D137" s="146" t="s">
        <v>155</v>
      </c>
      <c r="E137" s="147" t="s">
        <v>21</v>
      </c>
      <c r="F137" s="148" t="s">
        <v>804</v>
      </c>
      <c r="H137" s="149">
        <v>26.04</v>
      </c>
      <c r="I137" s="150"/>
      <c r="L137" s="145"/>
      <c r="M137" s="151"/>
      <c r="T137" s="152"/>
      <c r="AT137" s="147" t="s">
        <v>155</v>
      </c>
      <c r="AU137" s="147" t="s">
        <v>80</v>
      </c>
      <c r="AV137" s="12" t="s">
        <v>82</v>
      </c>
      <c r="AW137" s="12" t="s">
        <v>33</v>
      </c>
      <c r="AX137" s="12" t="s">
        <v>72</v>
      </c>
      <c r="AY137" s="147" t="s">
        <v>125</v>
      </c>
    </row>
    <row r="138" spans="2:65" s="14" customFormat="1" ht="11.25">
      <c r="B138" s="170"/>
      <c r="D138" s="146" t="s">
        <v>155</v>
      </c>
      <c r="E138" s="171" t="s">
        <v>21</v>
      </c>
      <c r="F138" s="172" t="s">
        <v>280</v>
      </c>
      <c r="H138" s="173">
        <v>26.04</v>
      </c>
      <c r="I138" s="174"/>
      <c r="L138" s="170"/>
      <c r="M138" s="175"/>
      <c r="T138" s="176"/>
      <c r="AT138" s="171" t="s">
        <v>155</v>
      </c>
      <c r="AU138" s="171" t="s">
        <v>80</v>
      </c>
      <c r="AV138" s="14" t="s">
        <v>132</v>
      </c>
      <c r="AW138" s="14" t="s">
        <v>33</v>
      </c>
      <c r="AX138" s="14" t="s">
        <v>80</v>
      </c>
      <c r="AY138" s="171" t="s">
        <v>125</v>
      </c>
    </row>
    <row r="139" spans="2:65" s="11" customFormat="1" ht="25.9" customHeight="1">
      <c r="B139" s="116"/>
      <c r="D139" s="117" t="s">
        <v>71</v>
      </c>
      <c r="E139" s="118" t="s">
        <v>805</v>
      </c>
      <c r="F139" s="118" t="s">
        <v>805</v>
      </c>
      <c r="I139" s="119"/>
      <c r="J139" s="120">
        <f>BK139</f>
        <v>0</v>
      </c>
      <c r="L139" s="116"/>
      <c r="M139" s="121"/>
      <c r="P139" s="122">
        <f>SUM(P140:P155)</f>
        <v>0</v>
      </c>
      <c r="R139" s="122">
        <f>SUM(R140:R155)</f>
        <v>0</v>
      </c>
      <c r="T139" s="123">
        <f>SUM(T140:T155)</f>
        <v>0</v>
      </c>
      <c r="AR139" s="117" t="s">
        <v>80</v>
      </c>
      <c r="AT139" s="124" t="s">
        <v>71</v>
      </c>
      <c r="AU139" s="124" t="s">
        <v>72</v>
      </c>
      <c r="AY139" s="117" t="s">
        <v>125</v>
      </c>
      <c r="BK139" s="125">
        <f>SUM(BK140:BK155)</f>
        <v>0</v>
      </c>
    </row>
    <row r="140" spans="2:65" s="1" customFormat="1" ht="16.5" customHeight="1">
      <c r="B140" s="33"/>
      <c r="C140" s="128" t="s">
        <v>269</v>
      </c>
      <c r="D140" s="128" t="s">
        <v>127</v>
      </c>
      <c r="E140" s="129" t="s">
        <v>806</v>
      </c>
      <c r="F140" s="130" t="s">
        <v>807</v>
      </c>
      <c r="G140" s="131" t="s">
        <v>178</v>
      </c>
      <c r="H140" s="132">
        <v>2.76</v>
      </c>
      <c r="I140" s="133"/>
      <c r="J140" s="134">
        <f>ROUND(I140*H140,2)</f>
        <v>0</v>
      </c>
      <c r="K140" s="130" t="s">
        <v>21</v>
      </c>
      <c r="L140" s="33"/>
      <c r="M140" s="135" t="s">
        <v>21</v>
      </c>
      <c r="N140" s="136" t="s">
        <v>43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132</v>
      </c>
      <c r="AT140" s="139" t="s">
        <v>127</v>
      </c>
      <c r="AU140" s="139" t="s">
        <v>80</v>
      </c>
      <c r="AY140" s="18" t="s">
        <v>125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8" t="s">
        <v>80</v>
      </c>
      <c r="BK140" s="140">
        <f>ROUND(I140*H140,2)</f>
        <v>0</v>
      </c>
      <c r="BL140" s="18" t="s">
        <v>132</v>
      </c>
      <c r="BM140" s="139" t="s">
        <v>408</v>
      </c>
    </row>
    <row r="141" spans="2:65" s="13" customFormat="1" ht="11.25">
      <c r="B141" s="164"/>
      <c r="D141" s="146" t="s">
        <v>155</v>
      </c>
      <c r="E141" s="165" t="s">
        <v>21</v>
      </c>
      <c r="F141" s="166" t="s">
        <v>808</v>
      </c>
      <c r="H141" s="165" t="s">
        <v>21</v>
      </c>
      <c r="I141" s="167"/>
      <c r="L141" s="164"/>
      <c r="M141" s="168"/>
      <c r="T141" s="169"/>
      <c r="AT141" s="165" t="s">
        <v>155</v>
      </c>
      <c r="AU141" s="165" t="s">
        <v>80</v>
      </c>
      <c r="AV141" s="13" t="s">
        <v>80</v>
      </c>
      <c r="AW141" s="13" t="s">
        <v>33</v>
      </c>
      <c r="AX141" s="13" t="s">
        <v>72</v>
      </c>
      <c r="AY141" s="165" t="s">
        <v>125</v>
      </c>
    </row>
    <row r="142" spans="2:65" s="12" customFormat="1" ht="11.25">
      <c r="B142" s="145"/>
      <c r="D142" s="146" t="s">
        <v>155</v>
      </c>
      <c r="E142" s="147" t="s">
        <v>21</v>
      </c>
      <c r="F142" s="148" t="s">
        <v>809</v>
      </c>
      <c r="H142" s="149">
        <v>1.26</v>
      </c>
      <c r="I142" s="150"/>
      <c r="L142" s="145"/>
      <c r="M142" s="151"/>
      <c r="T142" s="152"/>
      <c r="AT142" s="147" t="s">
        <v>155</v>
      </c>
      <c r="AU142" s="147" t="s">
        <v>80</v>
      </c>
      <c r="AV142" s="12" t="s">
        <v>82</v>
      </c>
      <c r="AW142" s="12" t="s">
        <v>33</v>
      </c>
      <c r="AX142" s="12" t="s">
        <v>72</v>
      </c>
      <c r="AY142" s="147" t="s">
        <v>125</v>
      </c>
    </row>
    <row r="143" spans="2:65" s="12" customFormat="1" ht="11.25">
      <c r="B143" s="145"/>
      <c r="D143" s="146" t="s">
        <v>155</v>
      </c>
      <c r="E143" s="147" t="s">
        <v>21</v>
      </c>
      <c r="F143" s="148" t="s">
        <v>810</v>
      </c>
      <c r="H143" s="149">
        <v>1.5</v>
      </c>
      <c r="I143" s="150"/>
      <c r="L143" s="145"/>
      <c r="M143" s="151"/>
      <c r="T143" s="152"/>
      <c r="AT143" s="147" t="s">
        <v>155</v>
      </c>
      <c r="AU143" s="147" t="s">
        <v>80</v>
      </c>
      <c r="AV143" s="12" t="s">
        <v>82</v>
      </c>
      <c r="AW143" s="12" t="s">
        <v>33</v>
      </c>
      <c r="AX143" s="12" t="s">
        <v>72</v>
      </c>
      <c r="AY143" s="147" t="s">
        <v>125</v>
      </c>
    </row>
    <row r="144" spans="2:65" s="14" customFormat="1" ht="11.25">
      <c r="B144" s="170"/>
      <c r="D144" s="146" t="s">
        <v>155</v>
      </c>
      <c r="E144" s="171" t="s">
        <v>21</v>
      </c>
      <c r="F144" s="172" t="s">
        <v>280</v>
      </c>
      <c r="H144" s="173">
        <v>2.76</v>
      </c>
      <c r="I144" s="174"/>
      <c r="L144" s="170"/>
      <c r="M144" s="175"/>
      <c r="T144" s="176"/>
      <c r="AT144" s="171" t="s">
        <v>155</v>
      </c>
      <c r="AU144" s="171" t="s">
        <v>80</v>
      </c>
      <c r="AV144" s="14" t="s">
        <v>132</v>
      </c>
      <c r="AW144" s="14" t="s">
        <v>33</v>
      </c>
      <c r="AX144" s="14" t="s">
        <v>80</v>
      </c>
      <c r="AY144" s="171" t="s">
        <v>125</v>
      </c>
    </row>
    <row r="145" spans="2:65" s="1" customFormat="1" ht="16.5" customHeight="1">
      <c r="B145" s="33"/>
      <c r="C145" s="128" t="s">
        <v>275</v>
      </c>
      <c r="D145" s="128" t="s">
        <v>127</v>
      </c>
      <c r="E145" s="129" t="s">
        <v>811</v>
      </c>
      <c r="F145" s="130" t="s">
        <v>812</v>
      </c>
      <c r="G145" s="131" t="s">
        <v>130</v>
      </c>
      <c r="H145" s="132">
        <v>40</v>
      </c>
      <c r="I145" s="133"/>
      <c r="J145" s="134">
        <f>ROUND(I145*H145,2)</f>
        <v>0</v>
      </c>
      <c r="K145" s="130" t="s">
        <v>21</v>
      </c>
      <c r="L145" s="33"/>
      <c r="M145" s="135" t="s">
        <v>21</v>
      </c>
      <c r="N145" s="136" t="s">
        <v>43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132</v>
      </c>
      <c r="AT145" s="139" t="s">
        <v>127</v>
      </c>
      <c r="AU145" s="139" t="s">
        <v>80</v>
      </c>
      <c r="AY145" s="18" t="s">
        <v>125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8" t="s">
        <v>80</v>
      </c>
      <c r="BK145" s="140">
        <f>ROUND(I145*H145,2)</f>
        <v>0</v>
      </c>
      <c r="BL145" s="18" t="s">
        <v>132</v>
      </c>
      <c r="BM145" s="139" t="s">
        <v>419</v>
      </c>
    </row>
    <row r="146" spans="2:65" s="1" customFormat="1" ht="16.5" customHeight="1">
      <c r="B146" s="33"/>
      <c r="C146" s="153" t="s">
        <v>281</v>
      </c>
      <c r="D146" s="153" t="s">
        <v>190</v>
      </c>
      <c r="E146" s="154" t="s">
        <v>813</v>
      </c>
      <c r="F146" s="155" t="s">
        <v>814</v>
      </c>
      <c r="G146" s="156" t="s">
        <v>289</v>
      </c>
      <c r="H146" s="157">
        <v>1.53</v>
      </c>
      <c r="I146" s="158"/>
      <c r="J146" s="159">
        <f>ROUND(I146*H146,2)</f>
        <v>0</v>
      </c>
      <c r="K146" s="155" t="s">
        <v>21</v>
      </c>
      <c r="L146" s="160"/>
      <c r="M146" s="161" t="s">
        <v>21</v>
      </c>
      <c r="N146" s="162" t="s">
        <v>43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169</v>
      </c>
      <c r="AT146" s="139" t="s">
        <v>190</v>
      </c>
      <c r="AU146" s="139" t="s">
        <v>80</v>
      </c>
      <c r="AY146" s="18" t="s">
        <v>125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8" t="s">
        <v>80</v>
      </c>
      <c r="BK146" s="140">
        <f>ROUND(I146*H146,2)</f>
        <v>0</v>
      </c>
      <c r="BL146" s="18" t="s">
        <v>132</v>
      </c>
      <c r="BM146" s="139" t="s">
        <v>432</v>
      </c>
    </row>
    <row r="147" spans="2:65" s="12" customFormat="1" ht="11.25">
      <c r="B147" s="145"/>
      <c r="D147" s="146" t="s">
        <v>155</v>
      </c>
      <c r="E147" s="147" t="s">
        <v>21</v>
      </c>
      <c r="F147" s="148" t="s">
        <v>815</v>
      </c>
      <c r="H147" s="149">
        <v>1.53</v>
      </c>
      <c r="I147" s="150"/>
      <c r="L147" s="145"/>
      <c r="M147" s="151"/>
      <c r="T147" s="152"/>
      <c r="AT147" s="147" t="s">
        <v>155</v>
      </c>
      <c r="AU147" s="147" t="s">
        <v>80</v>
      </c>
      <c r="AV147" s="12" t="s">
        <v>82</v>
      </c>
      <c r="AW147" s="12" t="s">
        <v>33</v>
      </c>
      <c r="AX147" s="12" t="s">
        <v>80</v>
      </c>
      <c r="AY147" s="147" t="s">
        <v>125</v>
      </c>
    </row>
    <row r="148" spans="2:65" s="1" customFormat="1" ht="16.5" customHeight="1">
      <c r="B148" s="33"/>
      <c r="C148" s="128" t="s">
        <v>286</v>
      </c>
      <c r="D148" s="128" t="s">
        <v>127</v>
      </c>
      <c r="E148" s="129" t="s">
        <v>816</v>
      </c>
      <c r="F148" s="130" t="s">
        <v>778</v>
      </c>
      <c r="G148" s="131" t="s">
        <v>178</v>
      </c>
      <c r="H148" s="132">
        <v>6</v>
      </c>
      <c r="I148" s="133"/>
      <c r="J148" s="134">
        <f>ROUND(I148*H148,2)</f>
        <v>0</v>
      </c>
      <c r="K148" s="130" t="s">
        <v>21</v>
      </c>
      <c r="L148" s="33"/>
      <c r="M148" s="135" t="s">
        <v>21</v>
      </c>
      <c r="N148" s="136" t="s">
        <v>43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132</v>
      </c>
      <c r="AT148" s="139" t="s">
        <v>127</v>
      </c>
      <c r="AU148" s="139" t="s">
        <v>80</v>
      </c>
      <c r="AY148" s="18" t="s">
        <v>125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80</v>
      </c>
      <c r="BK148" s="140">
        <f>ROUND(I148*H148,2)</f>
        <v>0</v>
      </c>
      <c r="BL148" s="18" t="s">
        <v>132</v>
      </c>
      <c r="BM148" s="139" t="s">
        <v>444</v>
      </c>
    </row>
    <row r="149" spans="2:65" s="12" customFormat="1" ht="11.25">
      <c r="B149" s="145"/>
      <c r="D149" s="146" t="s">
        <v>155</v>
      </c>
      <c r="E149" s="147" t="s">
        <v>21</v>
      </c>
      <c r="F149" s="148" t="s">
        <v>817</v>
      </c>
      <c r="H149" s="149">
        <v>6</v>
      </c>
      <c r="I149" s="150"/>
      <c r="L149" s="145"/>
      <c r="M149" s="151"/>
      <c r="T149" s="152"/>
      <c r="AT149" s="147" t="s">
        <v>155</v>
      </c>
      <c r="AU149" s="147" t="s">
        <v>80</v>
      </c>
      <c r="AV149" s="12" t="s">
        <v>82</v>
      </c>
      <c r="AW149" s="12" t="s">
        <v>33</v>
      </c>
      <c r="AX149" s="12" t="s">
        <v>72</v>
      </c>
      <c r="AY149" s="147" t="s">
        <v>125</v>
      </c>
    </row>
    <row r="150" spans="2:65" s="14" customFormat="1" ht="11.25">
      <c r="B150" s="170"/>
      <c r="D150" s="146" t="s">
        <v>155</v>
      </c>
      <c r="E150" s="171" t="s">
        <v>21</v>
      </c>
      <c r="F150" s="172" t="s">
        <v>280</v>
      </c>
      <c r="H150" s="173">
        <v>6</v>
      </c>
      <c r="I150" s="174"/>
      <c r="L150" s="170"/>
      <c r="M150" s="175"/>
      <c r="T150" s="176"/>
      <c r="AT150" s="171" t="s">
        <v>155</v>
      </c>
      <c r="AU150" s="171" t="s">
        <v>80</v>
      </c>
      <c r="AV150" s="14" t="s">
        <v>132</v>
      </c>
      <c r="AW150" s="14" t="s">
        <v>33</v>
      </c>
      <c r="AX150" s="14" t="s">
        <v>80</v>
      </c>
      <c r="AY150" s="171" t="s">
        <v>125</v>
      </c>
    </row>
    <row r="151" spans="2:65" s="1" customFormat="1" ht="16.5" customHeight="1">
      <c r="B151" s="33"/>
      <c r="C151" s="128" t="s">
        <v>292</v>
      </c>
      <c r="D151" s="128" t="s">
        <v>127</v>
      </c>
      <c r="E151" s="129" t="s">
        <v>818</v>
      </c>
      <c r="F151" s="130" t="s">
        <v>819</v>
      </c>
      <c r="G151" s="131" t="s">
        <v>178</v>
      </c>
      <c r="H151" s="132">
        <v>21.24</v>
      </c>
      <c r="I151" s="133"/>
      <c r="J151" s="134">
        <f>ROUND(I151*H151,2)</f>
        <v>0</v>
      </c>
      <c r="K151" s="130" t="s">
        <v>21</v>
      </c>
      <c r="L151" s="33"/>
      <c r="M151" s="135" t="s">
        <v>21</v>
      </c>
      <c r="N151" s="136" t="s">
        <v>43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132</v>
      </c>
      <c r="AT151" s="139" t="s">
        <v>127</v>
      </c>
      <c r="AU151" s="139" t="s">
        <v>80</v>
      </c>
      <c r="AY151" s="18" t="s">
        <v>125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8" t="s">
        <v>80</v>
      </c>
      <c r="BK151" s="140">
        <f>ROUND(I151*H151,2)</f>
        <v>0</v>
      </c>
      <c r="BL151" s="18" t="s">
        <v>132</v>
      </c>
      <c r="BM151" s="139" t="s">
        <v>454</v>
      </c>
    </row>
    <row r="152" spans="2:65" s="12" customFormat="1" ht="11.25">
      <c r="B152" s="145"/>
      <c r="D152" s="146" t="s">
        <v>155</v>
      </c>
      <c r="E152" s="147" t="s">
        <v>21</v>
      </c>
      <c r="F152" s="148" t="s">
        <v>820</v>
      </c>
      <c r="H152" s="149">
        <v>21.24</v>
      </c>
      <c r="I152" s="150"/>
      <c r="L152" s="145"/>
      <c r="M152" s="151"/>
      <c r="T152" s="152"/>
      <c r="AT152" s="147" t="s">
        <v>155</v>
      </c>
      <c r="AU152" s="147" t="s">
        <v>80</v>
      </c>
      <c r="AV152" s="12" t="s">
        <v>82</v>
      </c>
      <c r="AW152" s="12" t="s">
        <v>33</v>
      </c>
      <c r="AX152" s="12" t="s">
        <v>80</v>
      </c>
      <c r="AY152" s="147" t="s">
        <v>125</v>
      </c>
    </row>
    <row r="153" spans="2:65" s="1" customFormat="1" ht="16.5" customHeight="1">
      <c r="B153" s="33"/>
      <c r="C153" s="128" t="s">
        <v>298</v>
      </c>
      <c r="D153" s="128" t="s">
        <v>127</v>
      </c>
      <c r="E153" s="129" t="s">
        <v>821</v>
      </c>
      <c r="F153" s="130" t="s">
        <v>822</v>
      </c>
      <c r="G153" s="131" t="s">
        <v>823</v>
      </c>
      <c r="H153" s="132">
        <v>3</v>
      </c>
      <c r="I153" s="133"/>
      <c r="J153" s="134">
        <f>ROUND(I153*H153,2)</f>
        <v>0</v>
      </c>
      <c r="K153" s="130" t="s">
        <v>21</v>
      </c>
      <c r="L153" s="33"/>
      <c r="M153" s="135" t="s">
        <v>21</v>
      </c>
      <c r="N153" s="136" t="s">
        <v>43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132</v>
      </c>
      <c r="AT153" s="139" t="s">
        <v>127</v>
      </c>
      <c r="AU153" s="139" t="s">
        <v>80</v>
      </c>
      <c r="AY153" s="18" t="s">
        <v>125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8" t="s">
        <v>80</v>
      </c>
      <c r="BK153" s="140">
        <f>ROUND(I153*H153,2)</f>
        <v>0</v>
      </c>
      <c r="BL153" s="18" t="s">
        <v>132</v>
      </c>
      <c r="BM153" s="139" t="s">
        <v>465</v>
      </c>
    </row>
    <row r="154" spans="2:65" s="1" customFormat="1" ht="16.5" customHeight="1">
      <c r="B154" s="33"/>
      <c r="C154" s="128" t="s">
        <v>305</v>
      </c>
      <c r="D154" s="128" t="s">
        <v>127</v>
      </c>
      <c r="E154" s="129" t="s">
        <v>824</v>
      </c>
      <c r="F154" s="130" t="s">
        <v>825</v>
      </c>
      <c r="G154" s="131" t="s">
        <v>178</v>
      </c>
      <c r="H154" s="132">
        <v>3</v>
      </c>
      <c r="I154" s="133"/>
      <c r="J154" s="134">
        <f>ROUND(I154*H154,2)</f>
        <v>0</v>
      </c>
      <c r="K154" s="130" t="s">
        <v>21</v>
      </c>
      <c r="L154" s="33"/>
      <c r="M154" s="135" t="s">
        <v>21</v>
      </c>
      <c r="N154" s="136" t="s">
        <v>43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132</v>
      </c>
      <c r="AT154" s="139" t="s">
        <v>127</v>
      </c>
      <c r="AU154" s="139" t="s">
        <v>80</v>
      </c>
      <c r="AY154" s="18" t="s">
        <v>125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8" t="s">
        <v>80</v>
      </c>
      <c r="BK154" s="140">
        <f>ROUND(I154*H154,2)</f>
        <v>0</v>
      </c>
      <c r="BL154" s="18" t="s">
        <v>132</v>
      </c>
      <c r="BM154" s="139" t="s">
        <v>485</v>
      </c>
    </row>
    <row r="155" spans="2:65" s="1" customFormat="1" ht="16.5" customHeight="1">
      <c r="B155" s="33"/>
      <c r="C155" s="128" t="s">
        <v>312</v>
      </c>
      <c r="D155" s="128" t="s">
        <v>127</v>
      </c>
      <c r="E155" s="129" t="s">
        <v>826</v>
      </c>
      <c r="F155" s="130" t="s">
        <v>827</v>
      </c>
      <c r="G155" s="131" t="s">
        <v>185</v>
      </c>
      <c r="H155" s="132">
        <v>47</v>
      </c>
      <c r="I155" s="133"/>
      <c r="J155" s="134">
        <f>ROUND(I155*H155,2)</f>
        <v>0</v>
      </c>
      <c r="K155" s="130" t="s">
        <v>21</v>
      </c>
      <c r="L155" s="33"/>
      <c r="M155" s="135" t="s">
        <v>21</v>
      </c>
      <c r="N155" s="136" t="s">
        <v>43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132</v>
      </c>
      <c r="AT155" s="139" t="s">
        <v>127</v>
      </c>
      <c r="AU155" s="139" t="s">
        <v>80</v>
      </c>
      <c r="AY155" s="18" t="s">
        <v>125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80</v>
      </c>
      <c r="BK155" s="140">
        <f>ROUND(I155*H155,2)</f>
        <v>0</v>
      </c>
      <c r="BL155" s="18" t="s">
        <v>132</v>
      </c>
      <c r="BM155" s="139" t="s">
        <v>497</v>
      </c>
    </row>
    <row r="156" spans="2:65" s="11" customFormat="1" ht="25.9" customHeight="1">
      <c r="B156" s="116"/>
      <c r="D156" s="117" t="s">
        <v>71</v>
      </c>
      <c r="E156" s="118" t="s">
        <v>828</v>
      </c>
      <c r="F156" s="118" t="s">
        <v>829</v>
      </c>
      <c r="I156" s="119"/>
      <c r="J156" s="120">
        <f>BK156</f>
        <v>0</v>
      </c>
      <c r="L156" s="116"/>
      <c r="M156" s="121"/>
      <c r="P156" s="122">
        <f>SUM(P157:P189)</f>
        <v>0</v>
      </c>
      <c r="R156" s="122">
        <f>SUM(R157:R189)</f>
        <v>0</v>
      </c>
      <c r="T156" s="123">
        <f>SUM(T157:T189)</f>
        <v>0</v>
      </c>
      <c r="AR156" s="117" t="s">
        <v>141</v>
      </c>
      <c r="AT156" s="124" t="s">
        <v>71</v>
      </c>
      <c r="AU156" s="124" t="s">
        <v>72</v>
      </c>
      <c r="AY156" s="117" t="s">
        <v>125</v>
      </c>
      <c r="BK156" s="125">
        <f>SUM(BK157:BK189)</f>
        <v>0</v>
      </c>
    </row>
    <row r="157" spans="2:65" s="1" customFormat="1" ht="16.5" customHeight="1">
      <c r="B157" s="33"/>
      <c r="C157" s="128" t="s">
        <v>318</v>
      </c>
      <c r="D157" s="128" t="s">
        <v>127</v>
      </c>
      <c r="E157" s="129" t="s">
        <v>830</v>
      </c>
      <c r="F157" s="130" t="s">
        <v>831</v>
      </c>
      <c r="G157" s="131" t="s">
        <v>185</v>
      </c>
      <c r="H157" s="132">
        <v>7</v>
      </c>
      <c r="I157" s="133"/>
      <c r="J157" s="134">
        <f>ROUND(I157*H157,2)</f>
        <v>0</v>
      </c>
      <c r="K157" s="130" t="s">
        <v>21</v>
      </c>
      <c r="L157" s="33"/>
      <c r="M157" s="135" t="s">
        <v>21</v>
      </c>
      <c r="N157" s="136" t="s">
        <v>43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497</v>
      </c>
      <c r="AT157" s="139" t="s">
        <v>127</v>
      </c>
      <c r="AU157" s="139" t="s">
        <v>80</v>
      </c>
      <c r="AY157" s="18" t="s">
        <v>125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8" t="s">
        <v>80</v>
      </c>
      <c r="BK157" s="140">
        <f>ROUND(I157*H157,2)</f>
        <v>0</v>
      </c>
      <c r="BL157" s="18" t="s">
        <v>497</v>
      </c>
      <c r="BM157" s="139" t="s">
        <v>510</v>
      </c>
    </row>
    <row r="158" spans="2:65" s="1" customFormat="1" ht="16.5" customHeight="1">
      <c r="B158" s="33"/>
      <c r="C158" s="128" t="s">
        <v>322</v>
      </c>
      <c r="D158" s="128" t="s">
        <v>127</v>
      </c>
      <c r="E158" s="129" t="s">
        <v>832</v>
      </c>
      <c r="F158" s="130" t="s">
        <v>833</v>
      </c>
      <c r="G158" s="131" t="s">
        <v>185</v>
      </c>
      <c r="H158" s="132">
        <v>53</v>
      </c>
      <c r="I158" s="133"/>
      <c r="J158" s="134">
        <f>ROUND(I158*H158,2)</f>
        <v>0</v>
      </c>
      <c r="K158" s="130" t="s">
        <v>21</v>
      </c>
      <c r="L158" s="33"/>
      <c r="M158" s="135" t="s">
        <v>21</v>
      </c>
      <c r="N158" s="136" t="s">
        <v>43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497</v>
      </c>
      <c r="AT158" s="139" t="s">
        <v>127</v>
      </c>
      <c r="AU158" s="139" t="s">
        <v>80</v>
      </c>
      <c r="AY158" s="18" t="s">
        <v>125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8" t="s">
        <v>80</v>
      </c>
      <c r="BK158" s="140">
        <f>ROUND(I158*H158,2)</f>
        <v>0</v>
      </c>
      <c r="BL158" s="18" t="s">
        <v>497</v>
      </c>
      <c r="BM158" s="139" t="s">
        <v>522</v>
      </c>
    </row>
    <row r="159" spans="2:65" s="1" customFormat="1" ht="16.5" customHeight="1">
      <c r="B159" s="33"/>
      <c r="C159" s="128" t="s">
        <v>328</v>
      </c>
      <c r="D159" s="128" t="s">
        <v>127</v>
      </c>
      <c r="E159" s="129" t="s">
        <v>834</v>
      </c>
      <c r="F159" s="130" t="s">
        <v>835</v>
      </c>
      <c r="G159" s="131" t="s">
        <v>823</v>
      </c>
      <c r="H159" s="132">
        <v>6</v>
      </c>
      <c r="I159" s="133"/>
      <c r="J159" s="134">
        <f>ROUND(I159*H159,2)</f>
        <v>0</v>
      </c>
      <c r="K159" s="130" t="s">
        <v>21</v>
      </c>
      <c r="L159" s="33"/>
      <c r="M159" s="135" t="s">
        <v>21</v>
      </c>
      <c r="N159" s="136" t="s">
        <v>43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497</v>
      </c>
      <c r="AT159" s="139" t="s">
        <v>127</v>
      </c>
      <c r="AU159" s="139" t="s">
        <v>80</v>
      </c>
      <c r="AY159" s="18" t="s">
        <v>125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8" t="s">
        <v>80</v>
      </c>
      <c r="BK159" s="140">
        <f>ROUND(I159*H159,2)</f>
        <v>0</v>
      </c>
      <c r="BL159" s="18" t="s">
        <v>497</v>
      </c>
      <c r="BM159" s="139" t="s">
        <v>532</v>
      </c>
    </row>
    <row r="160" spans="2:65" s="1" customFormat="1" ht="16.5" customHeight="1">
      <c r="B160" s="33"/>
      <c r="C160" s="128" t="s">
        <v>332</v>
      </c>
      <c r="D160" s="128" t="s">
        <v>127</v>
      </c>
      <c r="E160" s="129" t="s">
        <v>836</v>
      </c>
      <c r="F160" s="130" t="s">
        <v>837</v>
      </c>
      <c r="G160" s="131" t="s">
        <v>823</v>
      </c>
      <c r="H160" s="132">
        <v>10</v>
      </c>
      <c r="I160" s="133"/>
      <c r="J160" s="134">
        <f>ROUND(I160*H160,2)</f>
        <v>0</v>
      </c>
      <c r="K160" s="130" t="s">
        <v>21</v>
      </c>
      <c r="L160" s="33"/>
      <c r="M160" s="135" t="s">
        <v>21</v>
      </c>
      <c r="N160" s="136" t="s">
        <v>43</v>
      </c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39" t="s">
        <v>497</v>
      </c>
      <c r="AT160" s="139" t="s">
        <v>127</v>
      </c>
      <c r="AU160" s="139" t="s">
        <v>80</v>
      </c>
      <c r="AY160" s="18" t="s">
        <v>125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8" t="s">
        <v>80</v>
      </c>
      <c r="BK160" s="140">
        <f>ROUND(I160*H160,2)</f>
        <v>0</v>
      </c>
      <c r="BL160" s="18" t="s">
        <v>497</v>
      </c>
      <c r="BM160" s="139" t="s">
        <v>542</v>
      </c>
    </row>
    <row r="161" spans="2:65" s="1" customFormat="1" ht="16.5" customHeight="1">
      <c r="B161" s="33"/>
      <c r="C161" s="128" t="s">
        <v>336</v>
      </c>
      <c r="D161" s="128" t="s">
        <v>127</v>
      </c>
      <c r="E161" s="129" t="s">
        <v>838</v>
      </c>
      <c r="F161" s="130" t="s">
        <v>839</v>
      </c>
      <c r="G161" s="131" t="s">
        <v>185</v>
      </c>
      <c r="H161" s="132">
        <v>6</v>
      </c>
      <c r="I161" s="133"/>
      <c r="J161" s="134">
        <f>ROUND(I161*H161,2)</f>
        <v>0</v>
      </c>
      <c r="K161" s="130" t="s">
        <v>21</v>
      </c>
      <c r="L161" s="33"/>
      <c r="M161" s="135" t="s">
        <v>21</v>
      </c>
      <c r="N161" s="136" t="s">
        <v>43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497</v>
      </c>
      <c r="AT161" s="139" t="s">
        <v>127</v>
      </c>
      <c r="AU161" s="139" t="s">
        <v>80</v>
      </c>
      <c r="AY161" s="18" t="s">
        <v>125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8" t="s">
        <v>80</v>
      </c>
      <c r="BK161" s="140">
        <f>ROUND(I161*H161,2)</f>
        <v>0</v>
      </c>
      <c r="BL161" s="18" t="s">
        <v>497</v>
      </c>
      <c r="BM161" s="139" t="s">
        <v>553</v>
      </c>
    </row>
    <row r="162" spans="2:65" s="1" customFormat="1" ht="19.5">
      <c r="B162" s="33"/>
      <c r="D162" s="146" t="s">
        <v>195</v>
      </c>
      <c r="F162" s="163" t="s">
        <v>840</v>
      </c>
      <c r="I162" s="143"/>
      <c r="L162" s="33"/>
      <c r="M162" s="144"/>
      <c r="T162" s="54"/>
      <c r="AT162" s="18" t="s">
        <v>195</v>
      </c>
      <c r="AU162" s="18" t="s">
        <v>80</v>
      </c>
    </row>
    <row r="163" spans="2:65" s="1" customFormat="1" ht="16.5" customHeight="1">
      <c r="B163" s="33"/>
      <c r="C163" s="128" t="s">
        <v>342</v>
      </c>
      <c r="D163" s="128" t="s">
        <v>127</v>
      </c>
      <c r="E163" s="129" t="s">
        <v>841</v>
      </c>
      <c r="F163" s="130" t="s">
        <v>842</v>
      </c>
      <c r="G163" s="131" t="s">
        <v>185</v>
      </c>
      <c r="H163" s="132">
        <v>55</v>
      </c>
      <c r="I163" s="133"/>
      <c r="J163" s="134">
        <f>ROUND(I163*H163,2)</f>
        <v>0</v>
      </c>
      <c r="K163" s="130" t="s">
        <v>21</v>
      </c>
      <c r="L163" s="33"/>
      <c r="M163" s="135" t="s">
        <v>21</v>
      </c>
      <c r="N163" s="136" t="s">
        <v>43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497</v>
      </c>
      <c r="AT163" s="139" t="s">
        <v>127</v>
      </c>
      <c r="AU163" s="139" t="s">
        <v>80</v>
      </c>
      <c r="AY163" s="18" t="s">
        <v>125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8" t="s">
        <v>80</v>
      </c>
      <c r="BK163" s="140">
        <f>ROUND(I163*H163,2)</f>
        <v>0</v>
      </c>
      <c r="BL163" s="18" t="s">
        <v>497</v>
      </c>
      <c r="BM163" s="139" t="s">
        <v>562</v>
      </c>
    </row>
    <row r="164" spans="2:65" s="1" customFormat="1" ht="16.5" customHeight="1">
      <c r="B164" s="33"/>
      <c r="C164" s="128" t="s">
        <v>348</v>
      </c>
      <c r="D164" s="128" t="s">
        <v>127</v>
      </c>
      <c r="E164" s="129" t="s">
        <v>843</v>
      </c>
      <c r="F164" s="130" t="s">
        <v>844</v>
      </c>
      <c r="G164" s="131" t="s">
        <v>185</v>
      </c>
      <c r="H164" s="132">
        <v>4</v>
      </c>
      <c r="I164" s="133"/>
      <c r="J164" s="134">
        <f>ROUND(I164*H164,2)</f>
        <v>0</v>
      </c>
      <c r="K164" s="130" t="s">
        <v>21</v>
      </c>
      <c r="L164" s="33"/>
      <c r="M164" s="135" t="s">
        <v>21</v>
      </c>
      <c r="N164" s="136" t="s">
        <v>43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497</v>
      </c>
      <c r="AT164" s="139" t="s">
        <v>127</v>
      </c>
      <c r="AU164" s="139" t="s">
        <v>80</v>
      </c>
      <c r="AY164" s="18" t="s">
        <v>125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8" t="s">
        <v>80</v>
      </c>
      <c r="BK164" s="140">
        <f>ROUND(I164*H164,2)</f>
        <v>0</v>
      </c>
      <c r="BL164" s="18" t="s">
        <v>497</v>
      </c>
      <c r="BM164" s="139" t="s">
        <v>573</v>
      </c>
    </row>
    <row r="165" spans="2:65" s="1" customFormat="1" ht="29.25">
      <c r="B165" s="33"/>
      <c r="D165" s="146" t="s">
        <v>195</v>
      </c>
      <c r="F165" s="163" t="s">
        <v>845</v>
      </c>
      <c r="I165" s="143"/>
      <c r="L165" s="33"/>
      <c r="M165" s="144"/>
      <c r="T165" s="54"/>
      <c r="AT165" s="18" t="s">
        <v>195</v>
      </c>
      <c r="AU165" s="18" t="s">
        <v>80</v>
      </c>
    </row>
    <row r="166" spans="2:65" s="1" customFormat="1" ht="16.5" customHeight="1">
      <c r="B166" s="33"/>
      <c r="C166" s="128" t="s">
        <v>354</v>
      </c>
      <c r="D166" s="128" t="s">
        <v>127</v>
      </c>
      <c r="E166" s="129" t="s">
        <v>846</v>
      </c>
      <c r="F166" s="130" t="s">
        <v>847</v>
      </c>
      <c r="G166" s="131" t="s">
        <v>823</v>
      </c>
      <c r="H166" s="132">
        <v>7</v>
      </c>
      <c r="I166" s="133"/>
      <c r="J166" s="134">
        <f t="shared" ref="J166:J189" si="0">ROUND(I166*H166,2)</f>
        <v>0</v>
      </c>
      <c r="K166" s="130" t="s">
        <v>21</v>
      </c>
      <c r="L166" s="33"/>
      <c r="M166" s="135" t="s">
        <v>21</v>
      </c>
      <c r="N166" s="136" t="s">
        <v>43</v>
      </c>
      <c r="P166" s="137">
        <f t="shared" ref="P166:P189" si="1">O166*H166</f>
        <v>0</v>
      </c>
      <c r="Q166" s="137">
        <v>0</v>
      </c>
      <c r="R166" s="137">
        <f t="shared" ref="R166:R189" si="2">Q166*H166</f>
        <v>0</v>
      </c>
      <c r="S166" s="137">
        <v>0</v>
      </c>
      <c r="T166" s="138">
        <f t="shared" ref="T166:T189" si="3">S166*H166</f>
        <v>0</v>
      </c>
      <c r="AR166" s="139" t="s">
        <v>497</v>
      </c>
      <c r="AT166" s="139" t="s">
        <v>127</v>
      </c>
      <c r="AU166" s="139" t="s">
        <v>80</v>
      </c>
      <c r="AY166" s="18" t="s">
        <v>125</v>
      </c>
      <c r="BE166" s="140">
        <f t="shared" ref="BE166:BE189" si="4">IF(N166="základní",J166,0)</f>
        <v>0</v>
      </c>
      <c r="BF166" s="140">
        <f t="shared" ref="BF166:BF189" si="5">IF(N166="snížená",J166,0)</f>
        <v>0</v>
      </c>
      <c r="BG166" s="140">
        <f t="shared" ref="BG166:BG189" si="6">IF(N166="zákl. přenesená",J166,0)</f>
        <v>0</v>
      </c>
      <c r="BH166" s="140">
        <f t="shared" ref="BH166:BH189" si="7">IF(N166="sníž. přenesená",J166,0)</f>
        <v>0</v>
      </c>
      <c r="BI166" s="140">
        <f t="shared" ref="BI166:BI189" si="8">IF(N166="nulová",J166,0)</f>
        <v>0</v>
      </c>
      <c r="BJ166" s="18" t="s">
        <v>80</v>
      </c>
      <c r="BK166" s="140">
        <f t="shared" ref="BK166:BK189" si="9">ROUND(I166*H166,2)</f>
        <v>0</v>
      </c>
      <c r="BL166" s="18" t="s">
        <v>497</v>
      </c>
      <c r="BM166" s="139" t="s">
        <v>585</v>
      </c>
    </row>
    <row r="167" spans="2:65" s="1" customFormat="1" ht="16.5" customHeight="1">
      <c r="B167" s="33"/>
      <c r="C167" s="128" t="s">
        <v>359</v>
      </c>
      <c r="D167" s="128" t="s">
        <v>127</v>
      </c>
      <c r="E167" s="129" t="s">
        <v>848</v>
      </c>
      <c r="F167" s="130" t="s">
        <v>849</v>
      </c>
      <c r="G167" s="131" t="s">
        <v>823</v>
      </c>
      <c r="H167" s="132">
        <v>3</v>
      </c>
      <c r="I167" s="133"/>
      <c r="J167" s="134">
        <f t="shared" si="0"/>
        <v>0</v>
      </c>
      <c r="K167" s="130" t="s">
        <v>21</v>
      </c>
      <c r="L167" s="33"/>
      <c r="M167" s="135" t="s">
        <v>21</v>
      </c>
      <c r="N167" s="136" t="s">
        <v>43</v>
      </c>
      <c r="P167" s="137">
        <f t="shared" si="1"/>
        <v>0</v>
      </c>
      <c r="Q167" s="137">
        <v>0</v>
      </c>
      <c r="R167" s="137">
        <f t="shared" si="2"/>
        <v>0</v>
      </c>
      <c r="S167" s="137">
        <v>0</v>
      </c>
      <c r="T167" s="138">
        <f t="shared" si="3"/>
        <v>0</v>
      </c>
      <c r="AR167" s="139" t="s">
        <v>497</v>
      </c>
      <c r="AT167" s="139" t="s">
        <v>127</v>
      </c>
      <c r="AU167" s="139" t="s">
        <v>80</v>
      </c>
      <c r="AY167" s="18" t="s">
        <v>125</v>
      </c>
      <c r="BE167" s="140">
        <f t="shared" si="4"/>
        <v>0</v>
      </c>
      <c r="BF167" s="140">
        <f t="shared" si="5"/>
        <v>0</v>
      </c>
      <c r="BG167" s="140">
        <f t="shared" si="6"/>
        <v>0</v>
      </c>
      <c r="BH167" s="140">
        <f t="shared" si="7"/>
        <v>0</v>
      </c>
      <c r="BI167" s="140">
        <f t="shared" si="8"/>
        <v>0</v>
      </c>
      <c r="BJ167" s="18" t="s">
        <v>80</v>
      </c>
      <c r="BK167" s="140">
        <f t="shared" si="9"/>
        <v>0</v>
      </c>
      <c r="BL167" s="18" t="s">
        <v>497</v>
      </c>
      <c r="BM167" s="139" t="s">
        <v>597</v>
      </c>
    </row>
    <row r="168" spans="2:65" s="1" customFormat="1" ht="16.5" customHeight="1">
      <c r="B168" s="33"/>
      <c r="C168" s="128" t="s">
        <v>364</v>
      </c>
      <c r="D168" s="128" t="s">
        <v>127</v>
      </c>
      <c r="E168" s="129" t="s">
        <v>850</v>
      </c>
      <c r="F168" s="130" t="s">
        <v>851</v>
      </c>
      <c r="G168" s="131" t="s">
        <v>823</v>
      </c>
      <c r="H168" s="132">
        <v>5</v>
      </c>
      <c r="I168" s="133"/>
      <c r="J168" s="134">
        <f t="shared" si="0"/>
        <v>0</v>
      </c>
      <c r="K168" s="130" t="s">
        <v>21</v>
      </c>
      <c r="L168" s="33"/>
      <c r="M168" s="135" t="s">
        <v>21</v>
      </c>
      <c r="N168" s="136" t="s">
        <v>43</v>
      </c>
      <c r="P168" s="137">
        <f t="shared" si="1"/>
        <v>0</v>
      </c>
      <c r="Q168" s="137">
        <v>0</v>
      </c>
      <c r="R168" s="137">
        <f t="shared" si="2"/>
        <v>0</v>
      </c>
      <c r="S168" s="137">
        <v>0</v>
      </c>
      <c r="T168" s="138">
        <f t="shared" si="3"/>
        <v>0</v>
      </c>
      <c r="AR168" s="139" t="s">
        <v>497</v>
      </c>
      <c r="AT168" s="139" t="s">
        <v>127</v>
      </c>
      <c r="AU168" s="139" t="s">
        <v>80</v>
      </c>
      <c r="AY168" s="18" t="s">
        <v>125</v>
      </c>
      <c r="BE168" s="140">
        <f t="shared" si="4"/>
        <v>0</v>
      </c>
      <c r="BF168" s="140">
        <f t="shared" si="5"/>
        <v>0</v>
      </c>
      <c r="BG168" s="140">
        <f t="shared" si="6"/>
        <v>0</v>
      </c>
      <c r="BH168" s="140">
        <f t="shared" si="7"/>
        <v>0</v>
      </c>
      <c r="BI168" s="140">
        <f t="shared" si="8"/>
        <v>0</v>
      </c>
      <c r="BJ168" s="18" t="s">
        <v>80</v>
      </c>
      <c r="BK168" s="140">
        <f t="shared" si="9"/>
        <v>0</v>
      </c>
      <c r="BL168" s="18" t="s">
        <v>497</v>
      </c>
      <c r="BM168" s="139" t="s">
        <v>608</v>
      </c>
    </row>
    <row r="169" spans="2:65" s="1" customFormat="1" ht="16.5" customHeight="1">
      <c r="B169" s="33"/>
      <c r="C169" s="128" t="s">
        <v>370</v>
      </c>
      <c r="D169" s="128" t="s">
        <v>127</v>
      </c>
      <c r="E169" s="129" t="s">
        <v>852</v>
      </c>
      <c r="F169" s="130" t="s">
        <v>853</v>
      </c>
      <c r="G169" s="131" t="s">
        <v>823</v>
      </c>
      <c r="H169" s="132">
        <v>2</v>
      </c>
      <c r="I169" s="133"/>
      <c r="J169" s="134">
        <f t="shared" si="0"/>
        <v>0</v>
      </c>
      <c r="K169" s="130" t="s">
        <v>21</v>
      </c>
      <c r="L169" s="33"/>
      <c r="M169" s="135" t="s">
        <v>21</v>
      </c>
      <c r="N169" s="136" t="s">
        <v>43</v>
      </c>
      <c r="P169" s="137">
        <f t="shared" si="1"/>
        <v>0</v>
      </c>
      <c r="Q169" s="137">
        <v>0</v>
      </c>
      <c r="R169" s="137">
        <f t="shared" si="2"/>
        <v>0</v>
      </c>
      <c r="S169" s="137">
        <v>0</v>
      </c>
      <c r="T169" s="138">
        <f t="shared" si="3"/>
        <v>0</v>
      </c>
      <c r="AR169" s="139" t="s">
        <v>497</v>
      </c>
      <c r="AT169" s="139" t="s">
        <v>127</v>
      </c>
      <c r="AU169" s="139" t="s">
        <v>80</v>
      </c>
      <c r="AY169" s="18" t="s">
        <v>125</v>
      </c>
      <c r="BE169" s="140">
        <f t="shared" si="4"/>
        <v>0</v>
      </c>
      <c r="BF169" s="140">
        <f t="shared" si="5"/>
        <v>0</v>
      </c>
      <c r="BG169" s="140">
        <f t="shared" si="6"/>
        <v>0</v>
      </c>
      <c r="BH169" s="140">
        <f t="shared" si="7"/>
        <v>0</v>
      </c>
      <c r="BI169" s="140">
        <f t="shared" si="8"/>
        <v>0</v>
      </c>
      <c r="BJ169" s="18" t="s">
        <v>80</v>
      </c>
      <c r="BK169" s="140">
        <f t="shared" si="9"/>
        <v>0</v>
      </c>
      <c r="BL169" s="18" t="s">
        <v>497</v>
      </c>
      <c r="BM169" s="139" t="s">
        <v>618</v>
      </c>
    </row>
    <row r="170" spans="2:65" s="1" customFormat="1" ht="16.5" customHeight="1">
      <c r="B170" s="33"/>
      <c r="C170" s="128" t="s">
        <v>376</v>
      </c>
      <c r="D170" s="128" t="s">
        <v>127</v>
      </c>
      <c r="E170" s="129" t="s">
        <v>854</v>
      </c>
      <c r="F170" s="130" t="s">
        <v>855</v>
      </c>
      <c r="G170" s="131" t="s">
        <v>823</v>
      </c>
      <c r="H170" s="132">
        <v>4</v>
      </c>
      <c r="I170" s="133"/>
      <c r="J170" s="134">
        <f t="shared" si="0"/>
        <v>0</v>
      </c>
      <c r="K170" s="130" t="s">
        <v>21</v>
      </c>
      <c r="L170" s="33"/>
      <c r="M170" s="135" t="s">
        <v>21</v>
      </c>
      <c r="N170" s="136" t="s">
        <v>43</v>
      </c>
      <c r="P170" s="137">
        <f t="shared" si="1"/>
        <v>0</v>
      </c>
      <c r="Q170" s="137">
        <v>0</v>
      </c>
      <c r="R170" s="137">
        <f t="shared" si="2"/>
        <v>0</v>
      </c>
      <c r="S170" s="137">
        <v>0</v>
      </c>
      <c r="T170" s="138">
        <f t="shared" si="3"/>
        <v>0</v>
      </c>
      <c r="AR170" s="139" t="s">
        <v>497</v>
      </c>
      <c r="AT170" s="139" t="s">
        <v>127</v>
      </c>
      <c r="AU170" s="139" t="s">
        <v>80</v>
      </c>
      <c r="AY170" s="18" t="s">
        <v>125</v>
      </c>
      <c r="BE170" s="140">
        <f t="shared" si="4"/>
        <v>0</v>
      </c>
      <c r="BF170" s="140">
        <f t="shared" si="5"/>
        <v>0</v>
      </c>
      <c r="BG170" s="140">
        <f t="shared" si="6"/>
        <v>0</v>
      </c>
      <c r="BH170" s="140">
        <f t="shared" si="7"/>
        <v>0</v>
      </c>
      <c r="BI170" s="140">
        <f t="shared" si="8"/>
        <v>0</v>
      </c>
      <c r="BJ170" s="18" t="s">
        <v>80</v>
      </c>
      <c r="BK170" s="140">
        <f t="shared" si="9"/>
        <v>0</v>
      </c>
      <c r="BL170" s="18" t="s">
        <v>497</v>
      </c>
      <c r="BM170" s="139" t="s">
        <v>632</v>
      </c>
    </row>
    <row r="171" spans="2:65" s="1" customFormat="1" ht="16.5" customHeight="1">
      <c r="B171" s="33"/>
      <c r="C171" s="128" t="s">
        <v>381</v>
      </c>
      <c r="D171" s="128" t="s">
        <v>127</v>
      </c>
      <c r="E171" s="129" t="s">
        <v>856</v>
      </c>
      <c r="F171" s="130" t="s">
        <v>857</v>
      </c>
      <c r="G171" s="131" t="s">
        <v>823</v>
      </c>
      <c r="H171" s="132">
        <v>1</v>
      </c>
      <c r="I171" s="133"/>
      <c r="J171" s="134">
        <f t="shared" si="0"/>
        <v>0</v>
      </c>
      <c r="K171" s="130" t="s">
        <v>21</v>
      </c>
      <c r="L171" s="33"/>
      <c r="M171" s="135" t="s">
        <v>21</v>
      </c>
      <c r="N171" s="136" t="s">
        <v>43</v>
      </c>
      <c r="P171" s="137">
        <f t="shared" si="1"/>
        <v>0</v>
      </c>
      <c r="Q171" s="137">
        <v>0</v>
      </c>
      <c r="R171" s="137">
        <f t="shared" si="2"/>
        <v>0</v>
      </c>
      <c r="S171" s="137">
        <v>0</v>
      </c>
      <c r="T171" s="138">
        <f t="shared" si="3"/>
        <v>0</v>
      </c>
      <c r="AR171" s="139" t="s">
        <v>497</v>
      </c>
      <c r="AT171" s="139" t="s">
        <v>127</v>
      </c>
      <c r="AU171" s="139" t="s">
        <v>80</v>
      </c>
      <c r="AY171" s="18" t="s">
        <v>125</v>
      </c>
      <c r="BE171" s="140">
        <f t="shared" si="4"/>
        <v>0</v>
      </c>
      <c r="BF171" s="140">
        <f t="shared" si="5"/>
        <v>0</v>
      </c>
      <c r="BG171" s="140">
        <f t="shared" si="6"/>
        <v>0</v>
      </c>
      <c r="BH171" s="140">
        <f t="shared" si="7"/>
        <v>0</v>
      </c>
      <c r="BI171" s="140">
        <f t="shared" si="8"/>
        <v>0</v>
      </c>
      <c r="BJ171" s="18" t="s">
        <v>80</v>
      </c>
      <c r="BK171" s="140">
        <f t="shared" si="9"/>
        <v>0</v>
      </c>
      <c r="BL171" s="18" t="s">
        <v>497</v>
      </c>
      <c r="BM171" s="139" t="s">
        <v>645</v>
      </c>
    </row>
    <row r="172" spans="2:65" s="1" customFormat="1" ht="16.5" customHeight="1">
      <c r="B172" s="33"/>
      <c r="C172" s="128" t="s">
        <v>386</v>
      </c>
      <c r="D172" s="128" t="s">
        <v>127</v>
      </c>
      <c r="E172" s="129" t="s">
        <v>858</v>
      </c>
      <c r="F172" s="130" t="s">
        <v>859</v>
      </c>
      <c r="G172" s="131" t="s">
        <v>823</v>
      </c>
      <c r="H172" s="132">
        <v>2</v>
      </c>
      <c r="I172" s="133"/>
      <c r="J172" s="134">
        <f t="shared" si="0"/>
        <v>0</v>
      </c>
      <c r="K172" s="130" t="s">
        <v>21</v>
      </c>
      <c r="L172" s="33"/>
      <c r="M172" s="135" t="s">
        <v>21</v>
      </c>
      <c r="N172" s="136" t="s">
        <v>43</v>
      </c>
      <c r="P172" s="137">
        <f t="shared" si="1"/>
        <v>0</v>
      </c>
      <c r="Q172" s="137">
        <v>0</v>
      </c>
      <c r="R172" s="137">
        <f t="shared" si="2"/>
        <v>0</v>
      </c>
      <c r="S172" s="137">
        <v>0</v>
      </c>
      <c r="T172" s="138">
        <f t="shared" si="3"/>
        <v>0</v>
      </c>
      <c r="AR172" s="139" t="s">
        <v>497</v>
      </c>
      <c r="AT172" s="139" t="s">
        <v>127</v>
      </c>
      <c r="AU172" s="139" t="s">
        <v>80</v>
      </c>
      <c r="AY172" s="18" t="s">
        <v>125</v>
      </c>
      <c r="BE172" s="140">
        <f t="shared" si="4"/>
        <v>0</v>
      </c>
      <c r="BF172" s="140">
        <f t="shared" si="5"/>
        <v>0</v>
      </c>
      <c r="BG172" s="140">
        <f t="shared" si="6"/>
        <v>0</v>
      </c>
      <c r="BH172" s="140">
        <f t="shared" si="7"/>
        <v>0</v>
      </c>
      <c r="BI172" s="140">
        <f t="shared" si="8"/>
        <v>0</v>
      </c>
      <c r="BJ172" s="18" t="s">
        <v>80</v>
      </c>
      <c r="BK172" s="140">
        <f t="shared" si="9"/>
        <v>0</v>
      </c>
      <c r="BL172" s="18" t="s">
        <v>497</v>
      </c>
      <c r="BM172" s="139" t="s">
        <v>656</v>
      </c>
    </row>
    <row r="173" spans="2:65" s="1" customFormat="1" ht="16.5" customHeight="1">
      <c r="B173" s="33"/>
      <c r="C173" s="128" t="s">
        <v>391</v>
      </c>
      <c r="D173" s="128" t="s">
        <v>127</v>
      </c>
      <c r="E173" s="129" t="s">
        <v>860</v>
      </c>
      <c r="F173" s="130" t="s">
        <v>861</v>
      </c>
      <c r="G173" s="131" t="s">
        <v>823</v>
      </c>
      <c r="H173" s="132">
        <v>1</v>
      </c>
      <c r="I173" s="133"/>
      <c r="J173" s="134">
        <f t="shared" si="0"/>
        <v>0</v>
      </c>
      <c r="K173" s="130" t="s">
        <v>21</v>
      </c>
      <c r="L173" s="33"/>
      <c r="M173" s="135" t="s">
        <v>21</v>
      </c>
      <c r="N173" s="136" t="s">
        <v>43</v>
      </c>
      <c r="P173" s="137">
        <f t="shared" si="1"/>
        <v>0</v>
      </c>
      <c r="Q173" s="137">
        <v>0</v>
      </c>
      <c r="R173" s="137">
        <f t="shared" si="2"/>
        <v>0</v>
      </c>
      <c r="S173" s="137">
        <v>0</v>
      </c>
      <c r="T173" s="138">
        <f t="shared" si="3"/>
        <v>0</v>
      </c>
      <c r="AR173" s="139" t="s">
        <v>497</v>
      </c>
      <c r="AT173" s="139" t="s">
        <v>127</v>
      </c>
      <c r="AU173" s="139" t="s">
        <v>80</v>
      </c>
      <c r="AY173" s="18" t="s">
        <v>125</v>
      </c>
      <c r="BE173" s="140">
        <f t="shared" si="4"/>
        <v>0</v>
      </c>
      <c r="BF173" s="140">
        <f t="shared" si="5"/>
        <v>0</v>
      </c>
      <c r="BG173" s="140">
        <f t="shared" si="6"/>
        <v>0</v>
      </c>
      <c r="BH173" s="140">
        <f t="shared" si="7"/>
        <v>0</v>
      </c>
      <c r="BI173" s="140">
        <f t="shared" si="8"/>
        <v>0</v>
      </c>
      <c r="BJ173" s="18" t="s">
        <v>80</v>
      </c>
      <c r="BK173" s="140">
        <f t="shared" si="9"/>
        <v>0</v>
      </c>
      <c r="BL173" s="18" t="s">
        <v>497</v>
      </c>
      <c r="BM173" s="139" t="s">
        <v>670</v>
      </c>
    </row>
    <row r="174" spans="2:65" s="1" customFormat="1" ht="16.5" customHeight="1">
      <c r="B174" s="33"/>
      <c r="C174" s="128" t="s">
        <v>396</v>
      </c>
      <c r="D174" s="128" t="s">
        <v>127</v>
      </c>
      <c r="E174" s="129" t="s">
        <v>862</v>
      </c>
      <c r="F174" s="130" t="s">
        <v>863</v>
      </c>
      <c r="G174" s="131" t="s">
        <v>823</v>
      </c>
      <c r="H174" s="132">
        <v>2</v>
      </c>
      <c r="I174" s="133"/>
      <c r="J174" s="134">
        <f t="shared" si="0"/>
        <v>0</v>
      </c>
      <c r="K174" s="130" t="s">
        <v>21</v>
      </c>
      <c r="L174" s="33"/>
      <c r="M174" s="135" t="s">
        <v>21</v>
      </c>
      <c r="N174" s="136" t="s">
        <v>43</v>
      </c>
      <c r="P174" s="137">
        <f t="shared" si="1"/>
        <v>0</v>
      </c>
      <c r="Q174" s="137">
        <v>0</v>
      </c>
      <c r="R174" s="137">
        <f t="shared" si="2"/>
        <v>0</v>
      </c>
      <c r="S174" s="137">
        <v>0</v>
      </c>
      <c r="T174" s="138">
        <f t="shared" si="3"/>
        <v>0</v>
      </c>
      <c r="AR174" s="139" t="s">
        <v>497</v>
      </c>
      <c r="AT174" s="139" t="s">
        <v>127</v>
      </c>
      <c r="AU174" s="139" t="s">
        <v>80</v>
      </c>
      <c r="AY174" s="18" t="s">
        <v>125</v>
      </c>
      <c r="BE174" s="140">
        <f t="shared" si="4"/>
        <v>0</v>
      </c>
      <c r="BF174" s="140">
        <f t="shared" si="5"/>
        <v>0</v>
      </c>
      <c r="BG174" s="140">
        <f t="shared" si="6"/>
        <v>0</v>
      </c>
      <c r="BH174" s="140">
        <f t="shared" si="7"/>
        <v>0</v>
      </c>
      <c r="BI174" s="140">
        <f t="shared" si="8"/>
        <v>0</v>
      </c>
      <c r="BJ174" s="18" t="s">
        <v>80</v>
      </c>
      <c r="BK174" s="140">
        <f t="shared" si="9"/>
        <v>0</v>
      </c>
      <c r="BL174" s="18" t="s">
        <v>497</v>
      </c>
      <c r="BM174" s="139" t="s">
        <v>681</v>
      </c>
    </row>
    <row r="175" spans="2:65" s="1" customFormat="1" ht="16.5" customHeight="1">
      <c r="B175" s="33"/>
      <c r="C175" s="128" t="s">
        <v>402</v>
      </c>
      <c r="D175" s="128" t="s">
        <v>127</v>
      </c>
      <c r="E175" s="129" t="s">
        <v>864</v>
      </c>
      <c r="F175" s="130" t="s">
        <v>865</v>
      </c>
      <c r="G175" s="131" t="s">
        <v>823</v>
      </c>
      <c r="H175" s="132">
        <v>2</v>
      </c>
      <c r="I175" s="133"/>
      <c r="J175" s="134">
        <f t="shared" si="0"/>
        <v>0</v>
      </c>
      <c r="K175" s="130" t="s">
        <v>21</v>
      </c>
      <c r="L175" s="33"/>
      <c r="M175" s="135" t="s">
        <v>21</v>
      </c>
      <c r="N175" s="136" t="s">
        <v>43</v>
      </c>
      <c r="P175" s="137">
        <f t="shared" si="1"/>
        <v>0</v>
      </c>
      <c r="Q175" s="137">
        <v>0</v>
      </c>
      <c r="R175" s="137">
        <f t="shared" si="2"/>
        <v>0</v>
      </c>
      <c r="S175" s="137">
        <v>0</v>
      </c>
      <c r="T175" s="138">
        <f t="shared" si="3"/>
        <v>0</v>
      </c>
      <c r="AR175" s="139" t="s">
        <v>497</v>
      </c>
      <c r="AT175" s="139" t="s">
        <v>127</v>
      </c>
      <c r="AU175" s="139" t="s">
        <v>80</v>
      </c>
      <c r="AY175" s="18" t="s">
        <v>125</v>
      </c>
      <c r="BE175" s="140">
        <f t="shared" si="4"/>
        <v>0</v>
      </c>
      <c r="BF175" s="140">
        <f t="shared" si="5"/>
        <v>0</v>
      </c>
      <c r="BG175" s="140">
        <f t="shared" si="6"/>
        <v>0</v>
      </c>
      <c r="BH175" s="140">
        <f t="shared" si="7"/>
        <v>0</v>
      </c>
      <c r="BI175" s="140">
        <f t="shared" si="8"/>
        <v>0</v>
      </c>
      <c r="BJ175" s="18" t="s">
        <v>80</v>
      </c>
      <c r="BK175" s="140">
        <f t="shared" si="9"/>
        <v>0</v>
      </c>
      <c r="BL175" s="18" t="s">
        <v>497</v>
      </c>
      <c r="BM175" s="139" t="s">
        <v>696</v>
      </c>
    </row>
    <row r="176" spans="2:65" s="1" customFormat="1" ht="16.5" customHeight="1">
      <c r="B176" s="33"/>
      <c r="C176" s="128" t="s">
        <v>408</v>
      </c>
      <c r="D176" s="128" t="s">
        <v>127</v>
      </c>
      <c r="E176" s="129" t="s">
        <v>866</v>
      </c>
      <c r="F176" s="130" t="s">
        <v>867</v>
      </c>
      <c r="G176" s="131" t="s">
        <v>823</v>
      </c>
      <c r="H176" s="132">
        <v>2</v>
      </c>
      <c r="I176" s="133"/>
      <c r="J176" s="134">
        <f t="shared" si="0"/>
        <v>0</v>
      </c>
      <c r="K176" s="130" t="s">
        <v>21</v>
      </c>
      <c r="L176" s="33"/>
      <c r="M176" s="135" t="s">
        <v>21</v>
      </c>
      <c r="N176" s="136" t="s">
        <v>43</v>
      </c>
      <c r="P176" s="137">
        <f t="shared" si="1"/>
        <v>0</v>
      </c>
      <c r="Q176" s="137">
        <v>0</v>
      </c>
      <c r="R176" s="137">
        <f t="shared" si="2"/>
        <v>0</v>
      </c>
      <c r="S176" s="137">
        <v>0</v>
      </c>
      <c r="T176" s="138">
        <f t="shared" si="3"/>
        <v>0</v>
      </c>
      <c r="AR176" s="139" t="s">
        <v>497</v>
      </c>
      <c r="AT176" s="139" t="s">
        <v>127</v>
      </c>
      <c r="AU176" s="139" t="s">
        <v>80</v>
      </c>
      <c r="AY176" s="18" t="s">
        <v>125</v>
      </c>
      <c r="BE176" s="140">
        <f t="shared" si="4"/>
        <v>0</v>
      </c>
      <c r="BF176" s="140">
        <f t="shared" si="5"/>
        <v>0</v>
      </c>
      <c r="BG176" s="140">
        <f t="shared" si="6"/>
        <v>0</v>
      </c>
      <c r="BH176" s="140">
        <f t="shared" si="7"/>
        <v>0</v>
      </c>
      <c r="BI176" s="140">
        <f t="shared" si="8"/>
        <v>0</v>
      </c>
      <c r="BJ176" s="18" t="s">
        <v>80</v>
      </c>
      <c r="BK176" s="140">
        <f t="shared" si="9"/>
        <v>0</v>
      </c>
      <c r="BL176" s="18" t="s">
        <v>497</v>
      </c>
      <c r="BM176" s="139" t="s">
        <v>707</v>
      </c>
    </row>
    <row r="177" spans="2:65" s="1" customFormat="1" ht="16.5" customHeight="1">
      <c r="B177" s="33"/>
      <c r="C177" s="128" t="s">
        <v>414</v>
      </c>
      <c r="D177" s="128" t="s">
        <v>127</v>
      </c>
      <c r="E177" s="129" t="s">
        <v>868</v>
      </c>
      <c r="F177" s="130" t="s">
        <v>869</v>
      </c>
      <c r="G177" s="131" t="s">
        <v>185</v>
      </c>
      <c r="H177" s="132">
        <v>1</v>
      </c>
      <c r="I177" s="133"/>
      <c r="J177" s="134">
        <f t="shared" si="0"/>
        <v>0</v>
      </c>
      <c r="K177" s="130" t="s">
        <v>21</v>
      </c>
      <c r="L177" s="33"/>
      <c r="M177" s="135" t="s">
        <v>21</v>
      </c>
      <c r="N177" s="136" t="s">
        <v>43</v>
      </c>
      <c r="P177" s="137">
        <f t="shared" si="1"/>
        <v>0</v>
      </c>
      <c r="Q177" s="137">
        <v>0</v>
      </c>
      <c r="R177" s="137">
        <f t="shared" si="2"/>
        <v>0</v>
      </c>
      <c r="S177" s="137">
        <v>0</v>
      </c>
      <c r="T177" s="138">
        <f t="shared" si="3"/>
        <v>0</v>
      </c>
      <c r="AR177" s="139" t="s">
        <v>497</v>
      </c>
      <c r="AT177" s="139" t="s">
        <v>127</v>
      </c>
      <c r="AU177" s="139" t="s">
        <v>80</v>
      </c>
      <c r="AY177" s="18" t="s">
        <v>125</v>
      </c>
      <c r="BE177" s="140">
        <f t="shared" si="4"/>
        <v>0</v>
      </c>
      <c r="BF177" s="140">
        <f t="shared" si="5"/>
        <v>0</v>
      </c>
      <c r="BG177" s="140">
        <f t="shared" si="6"/>
        <v>0</v>
      </c>
      <c r="BH177" s="140">
        <f t="shared" si="7"/>
        <v>0</v>
      </c>
      <c r="BI177" s="140">
        <f t="shared" si="8"/>
        <v>0</v>
      </c>
      <c r="BJ177" s="18" t="s">
        <v>80</v>
      </c>
      <c r="BK177" s="140">
        <f t="shared" si="9"/>
        <v>0</v>
      </c>
      <c r="BL177" s="18" t="s">
        <v>497</v>
      </c>
      <c r="BM177" s="139" t="s">
        <v>718</v>
      </c>
    </row>
    <row r="178" spans="2:65" s="1" customFormat="1" ht="16.5" customHeight="1">
      <c r="B178" s="33"/>
      <c r="C178" s="128" t="s">
        <v>419</v>
      </c>
      <c r="D178" s="128" t="s">
        <v>127</v>
      </c>
      <c r="E178" s="129" t="s">
        <v>870</v>
      </c>
      <c r="F178" s="130" t="s">
        <v>871</v>
      </c>
      <c r="G178" s="131" t="s">
        <v>185</v>
      </c>
      <c r="H178" s="132">
        <v>1</v>
      </c>
      <c r="I178" s="133"/>
      <c r="J178" s="134">
        <f t="shared" si="0"/>
        <v>0</v>
      </c>
      <c r="K178" s="130" t="s">
        <v>21</v>
      </c>
      <c r="L178" s="33"/>
      <c r="M178" s="135" t="s">
        <v>21</v>
      </c>
      <c r="N178" s="136" t="s">
        <v>43</v>
      </c>
      <c r="P178" s="137">
        <f t="shared" si="1"/>
        <v>0</v>
      </c>
      <c r="Q178" s="137">
        <v>0</v>
      </c>
      <c r="R178" s="137">
        <f t="shared" si="2"/>
        <v>0</v>
      </c>
      <c r="S178" s="137">
        <v>0</v>
      </c>
      <c r="T178" s="138">
        <f t="shared" si="3"/>
        <v>0</v>
      </c>
      <c r="AR178" s="139" t="s">
        <v>497</v>
      </c>
      <c r="AT178" s="139" t="s">
        <v>127</v>
      </c>
      <c r="AU178" s="139" t="s">
        <v>80</v>
      </c>
      <c r="AY178" s="18" t="s">
        <v>125</v>
      </c>
      <c r="BE178" s="140">
        <f t="shared" si="4"/>
        <v>0</v>
      </c>
      <c r="BF178" s="140">
        <f t="shared" si="5"/>
        <v>0</v>
      </c>
      <c r="BG178" s="140">
        <f t="shared" si="6"/>
        <v>0</v>
      </c>
      <c r="BH178" s="140">
        <f t="shared" si="7"/>
        <v>0</v>
      </c>
      <c r="BI178" s="140">
        <f t="shared" si="8"/>
        <v>0</v>
      </c>
      <c r="BJ178" s="18" t="s">
        <v>80</v>
      </c>
      <c r="BK178" s="140">
        <f t="shared" si="9"/>
        <v>0</v>
      </c>
      <c r="BL178" s="18" t="s">
        <v>497</v>
      </c>
      <c r="BM178" s="139" t="s">
        <v>872</v>
      </c>
    </row>
    <row r="179" spans="2:65" s="1" customFormat="1" ht="16.5" customHeight="1">
      <c r="B179" s="33"/>
      <c r="C179" s="128" t="s">
        <v>426</v>
      </c>
      <c r="D179" s="128" t="s">
        <v>127</v>
      </c>
      <c r="E179" s="129" t="s">
        <v>873</v>
      </c>
      <c r="F179" s="130" t="s">
        <v>874</v>
      </c>
      <c r="G179" s="131" t="s">
        <v>185</v>
      </c>
      <c r="H179" s="132">
        <v>4</v>
      </c>
      <c r="I179" s="133"/>
      <c r="J179" s="134">
        <f t="shared" si="0"/>
        <v>0</v>
      </c>
      <c r="K179" s="130" t="s">
        <v>21</v>
      </c>
      <c r="L179" s="33"/>
      <c r="M179" s="135" t="s">
        <v>21</v>
      </c>
      <c r="N179" s="136" t="s">
        <v>43</v>
      </c>
      <c r="P179" s="137">
        <f t="shared" si="1"/>
        <v>0</v>
      </c>
      <c r="Q179" s="137">
        <v>0</v>
      </c>
      <c r="R179" s="137">
        <f t="shared" si="2"/>
        <v>0</v>
      </c>
      <c r="S179" s="137">
        <v>0</v>
      </c>
      <c r="T179" s="138">
        <f t="shared" si="3"/>
        <v>0</v>
      </c>
      <c r="AR179" s="139" t="s">
        <v>497</v>
      </c>
      <c r="AT179" s="139" t="s">
        <v>127</v>
      </c>
      <c r="AU179" s="139" t="s">
        <v>80</v>
      </c>
      <c r="AY179" s="18" t="s">
        <v>125</v>
      </c>
      <c r="BE179" s="140">
        <f t="shared" si="4"/>
        <v>0</v>
      </c>
      <c r="BF179" s="140">
        <f t="shared" si="5"/>
        <v>0</v>
      </c>
      <c r="BG179" s="140">
        <f t="shared" si="6"/>
        <v>0</v>
      </c>
      <c r="BH179" s="140">
        <f t="shared" si="7"/>
        <v>0</v>
      </c>
      <c r="BI179" s="140">
        <f t="shared" si="8"/>
        <v>0</v>
      </c>
      <c r="BJ179" s="18" t="s">
        <v>80</v>
      </c>
      <c r="BK179" s="140">
        <f t="shared" si="9"/>
        <v>0</v>
      </c>
      <c r="BL179" s="18" t="s">
        <v>497</v>
      </c>
      <c r="BM179" s="139" t="s">
        <v>875</v>
      </c>
    </row>
    <row r="180" spans="2:65" s="1" customFormat="1" ht="16.5" customHeight="1">
      <c r="B180" s="33"/>
      <c r="C180" s="128" t="s">
        <v>432</v>
      </c>
      <c r="D180" s="128" t="s">
        <v>127</v>
      </c>
      <c r="E180" s="129" t="s">
        <v>876</v>
      </c>
      <c r="F180" s="130" t="s">
        <v>877</v>
      </c>
      <c r="G180" s="131" t="s">
        <v>823</v>
      </c>
      <c r="H180" s="132">
        <v>2</v>
      </c>
      <c r="I180" s="133"/>
      <c r="J180" s="134">
        <f t="shared" si="0"/>
        <v>0</v>
      </c>
      <c r="K180" s="130" t="s">
        <v>21</v>
      </c>
      <c r="L180" s="33"/>
      <c r="M180" s="135" t="s">
        <v>21</v>
      </c>
      <c r="N180" s="136" t="s">
        <v>43</v>
      </c>
      <c r="P180" s="137">
        <f t="shared" si="1"/>
        <v>0</v>
      </c>
      <c r="Q180" s="137">
        <v>0</v>
      </c>
      <c r="R180" s="137">
        <f t="shared" si="2"/>
        <v>0</v>
      </c>
      <c r="S180" s="137">
        <v>0</v>
      </c>
      <c r="T180" s="138">
        <f t="shared" si="3"/>
        <v>0</v>
      </c>
      <c r="AR180" s="139" t="s">
        <v>497</v>
      </c>
      <c r="AT180" s="139" t="s">
        <v>127</v>
      </c>
      <c r="AU180" s="139" t="s">
        <v>80</v>
      </c>
      <c r="AY180" s="18" t="s">
        <v>125</v>
      </c>
      <c r="BE180" s="140">
        <f t="shared" si="4"/>
        <v>0</v>
      </c>
      <c r="BF180" s="140">
        <f t="shared" si="5"/>
        <v>0</v>
      </c>
      <c r="BG180" s="140">
        <f t="shared" si="6"/>
        <v>0</v>
      </c>
      <c r="BH180" s="140">
        <f t="shared" si="7"/>
        <v>0</v>
      </c>
      <c r="BI180" s="140">
        <f t="shared" si="8"/>
        <v>0</v>
      </c>
      <c r="BJ180" s="18" t="s">
        <v>80</v>
      </c>
      <c r="BK180" s="140">
        <f t="shared" si="9"/>
        <v>0</v>
      </c>
      <c r="BL180" s="18" t="s">
        <v>497</v>
      </c>
      <c r="BM180" s="139" t="s">
        <v>878</v>
      </c>
    </row>
    <row r="181" spans="2:65" s="1" customFormat="1" ht="16.5" customHeight="1">
      <c r="B181" s="33"/>
      <c r="C181" s="128" t="s">
        <v>438</v>
      </c>
      <c r="D181" s="128" t="s">
        <v>127</v>
      </c>
      <c r="E181" s="129" t="s">
        <v>879</v>
      </c>
      <c r="F181" s="130" t="s">
        <v>880</v>
      </c>
      <c r="G181" s="131" t="s">
        <v>881</v>
      </c>
      <c r="H181" s="132">
        <v>2</v>
      </c>
      <c r="I181" s="133"/>
      <c r="J181" s="134">
        <f t="shared" si="0"/>
        <v>0</v>
      </c>
      <c r="K181" s="130" t="s">
        <v>21</v>
      </c>
      <c r="L181" s="33"/>
      <c r="M181" s="135" t="s">
        <v>21</v>
      </c>
      <c r="N181" s="136" t="s">
        <v>43</v>
      </c>
      <c r="P181" s="137">
        <f t="shared" si="1"/>
        <v>0</v>
      </c>
      <c r="Q181" s="137">
        <v>0</v>
      </c>
      <c r="R181" s="137">
        <f t="shared" si="2"/>
        <v>0</v>
      </c>
      <c r="S181" s="137">
        <v>0</v>
      </c>
      <c r="T181" s="138">
        <f t="shared" si="3"/>
        <v>0</v>
      </c>
      <c r="AR181" s="139" t="s">
        <v>497</v>
      </c>
      <c r="AT181" s="139" t="s">
        <v>127</v>
      </c>
      <c r="AU181" s="139" t="s">
        <v>80</v>
      </c>
      <c r="AY181" s="18" t="s">
        <v>125</v>
      </c>
      <c r="BE181" s="140">
        <f t="shared" si="4"/>
        <v>0</v>
      </c>
      <c r="BF181" s="140">
        <f t="shared" si="5"/>
        <v>0</v>
      </c>
      <c r="BG181" s="140">
        <f t="shared" si="6"/>
        <v>0</v>
      </c>
      <c r="BH181" s="140">
        <f t="shared" si="7"/>
        <v>0</v>
      </c>
      <c r="BI181" s="140">
        <f t="shared" si="8"/>
        <v>0</v>
      </c>
      <c r="BJ181" s="18" t="s">
        <v>80</v>
      </c>
      <c r="BK181" s="140">
        <f t="shared" si="9"/>
        <v>0</v>
      </c>
      <c r="BL181" s="18" t="s">
        <v>497</v>
      </c>
      <c r="BM181" s="139" t="s">
        <v>882</v>
      </c>
    </row>
    <row r="182" spans="2:65" s="1" customFormat="1" ht="16.5" customHeight="1">
      <c r="B182" s="33"/>
      <c r="C182" s="128" t="s">
        <v>444</v>
      </c>
      <c r="D182" s="128" t="s">
        <v>127</v>
      </c>
      <c r="E182" s="129" t="s">
        <v>883</v>
      </c>
      <c r="F182" s="130" t="s">
        <v>884</v>
      </c>
      <c r="G182" s="131" t="s">
        <v>881</v>
      </c>
      <c r="H182" s="132">
        <v>2</v>
      </c>
      <c r="I182" s="133"/>
      <c r="J182" s="134">
        <f t="shared" si="0"/>
        <v>0</v>
      </c>
      <c r="K182" s="130" t="s">
        <v>21</v>
      </c>
      <c r="L182" s="33"/>
      <c r="M182" s="135" t="s">
        <v>21</v>
      </c>
      <c r="N182" s="136" t="s">
        <v>43</v>
      </c>
      <c r="P182" s="137">
        <f t="shared" si="1"/>
        <v>0</v>
      </c>
      <c r="Q182" s="137">
        <v>0</v>
      </c>
      <c r="R182" s="137">
        <f t="shared" si="2"/>
        <v>0</v>
      </c>
      <c r="S182" s="137">
        <v>0</v>
      </c>
      <c r="T182" s="138">
        <f t="shared" si="3"/>
        <v>0</v>
      </c>
      <c r="AR182" s="139" t="s">
        <v>497</v>
      </c>
      <c r="AT182" s="139" t="s">
        <v>127</v>
      </c>
      <c r="AU182" s="139" t="s">
        <v>80</v>
      </c>
      <c r="AY182" s="18" t="s">
        <v>125</v>
      </c>
      <c r="BE182" s="140">
        <f t="shared" si="4"/>
        <v>0</v>
      </c>
      <c r="BF182" s="140">
        <f t="shared" si="5"/>
        <v>0</v>
      </c>
      <c r="BG182" s="140">
        <f t="shared" si="6"/>
        <v>0</v>
      </c>
      <c r="BH182" s="140">
        <f t="shared" si="7"/>
        <v>0</v>
      </c>
      <c r="BI182" s="140">
        <f t="shared" si="8"/>
        <v>0</v>
      </c>
      <c r="BJ182" s="18" t="s">
        <v>80</v>
      </c>
      <c r="BK182" s="140">
        <f t="shared" si="9"/>
        <v>0</v>
      </c>
      <c r="BL182" s="18" t="s">
        <v>497</v>
      </c>
      <c r="BM182" s="139" t="s">
        <v>885</v>
      </c>
    </row>
    <row r="183" spans="2:65" s="1" customFormat="1" ht="16.5" customHeight="1">
      <c r="B183" s="33"/>
      <c r="C183" s="128" t="s">
        <v>449</v>
      </c>
      <c r="D183" s="128" t="s">
        <v>127</v>
      </c>
      <c r="E183" s="129" t="s">
        <v>886</v>
      </c>
      <c r="F183" s="130" t="s">
        <v>887</v>
      </c>
      <c r="G183" s="131" t="s">
        <v>881</v>
      </c>
      <c r="H183" s="132">
        <v>2</v>
      </c>
      <c r="I183" s="133"/>
      <c r="J183" s="134">
        <f t="shared" si="0"/>
        <v>0</v>
      </c>
      <c r="K183" s="130" t="s">
        <v>21</v>
      </c>
      <c r="L183" s="33"/>
      <c r="M183" s="135" t="s">
        <v>21</v>
      </c>
      <c r="N183" s="136" t="s">
        <v>43</v>
      </c>
      <c r="P183" s="137">
        <f t="shared" si="1"/>
        <v>0</v>
      </c>
      <c r="Q183" s="137">
        <v>0</v>
      </c>
      <c r="R183" s="137">
        <f t="shared" si="2"/>
        <v>0</v>
      </c>
      <c r="S183" s="137">
        <v>0</v>
      </c>
      <c r="T183" s="138">
        <f t="shared" si="3"/>
        <v>0</v>
      </c>
      <c r="AR183" s="139" t="s">
        <v>497</v>
      </c>
      <c r="AT183" s="139" t="s">
        <v>127</v>
      </c>
      <c r="AU183" s="139" t="s">
        <v>80</v>
      </c>
      <c r="AY183" s="18" t="s">
        <v>125</v>
      </c>
      <c r="BE183" s="140">
        <f t="shared" si="4"/>
        <v>0</v>
      </c>
      <c r="BF183" s="140">
        <f t="shared" si="5"/>
        <v>0</v>
      </c>
      <c r="BG183" s="140">
        <f t="shared" si="6"/>
        <v>0</v>
      </c>
      <c r="BH183" s="140">
        <f t="shared" si="7"/>
        <v>0</v>
      </c>
      <c r="BI183" s="140">
        <f t="shared" si="8"/>
        <v>0</v>
      </c>
      <c r="BJ183" s="18" t="s">
        <v>80</v>
      </c>
      <c r="BK183" s="140">
        <f t="shared" si="9"/>
        <v>0</v>
      </c>
      <c r="BL183" s="18" t="s">
        <v>497</v>
      </c>
      <c r="BM183" s="139" t="s">
        <v>888</v>
      </c>
    </row>
    <row r="184" spans="2:65" s="1" customFormat="1" ht="16.5" customHeight="1">
      <c r="B184" s="33"/>
      <c r="C184" s="128" t="s">
        <v>454</v>
      </c>
      <c r="D184" s="128" t="s">
        <v>127</v>
      </c>
      <c r="E184" s="129" t="s">
        <v>889</v>
      </c>
      <c r="F184" s="130" t="s">
        <v>890</v>
      </c>
      <c r="G184" s="131" t="s">
        <v>881</v>
      </c>
      <c r="H184" s="132">
        <v>1</v>
      </c>
      <c r="I184" s="133"/>
      <c r="J184" s="134">
        <f t="shared" si="0"/>
        <v>0</v>
      </c>
      <c r="K184" s="130" t="s">
        <v>21</v>
      </c>
      <c r="L184" s="33"/>
      <c r="M184" s="135" t="s">
        <v>21</v>
      </c>
      <c r="N184" s="136" t="s">
        <v>43</v>
      </c>
      <c r="P184" s="137">
        <f t="shared" si="1"/>
        <v>0</v>
      </c>
      <c r="Q184" s="137">
        <v>0</v>
      </c>
      <c r="R184" s="137">
        <f t="shared" si="2"/>
        <v>0</v>
      </c>
      <c r="S184" s="137">
        <v>0</v>
      </c>
      <c r="T184" s="138">
        <f t="shared" si="3"/>
        <v>0</v>
      </c>
      <c r="AR184" s="139" t="s">
        <v>497</v>
      </c>
      <c r="AT184" s="139" t="s">
        <v>127</v>
      </c>
      <c r="AU184" s="139" t="s">
        <v>80</v>
      </c>
      <c r="AY184" s="18" t="s">
        <v>125</v>
      </c>
      <c r="BE184" s="140">
        <f t="shared" si="4"/>
        <v>0</v>
      </c>
      <c r="BF184" s="140">
        <f t="shared" si="5"/>
        <v>0</v>
      </c>
      <c r="BG184" s="140">
        <f t="shared" si="6"/>
        <v>0</v>
      </c>
      <c r="BH184" s="140">
        <f t="shared" si="7"/>
        <v>0</v>
      </c>
      <c r="BI184" s="140">
        <f t="shared" si="8"/>
        <v>0</v>
      </c>
      <c r="BJ184" s="18" t="s">
        <v>80</v>
      </c>
      <c r="BK184" s="140">
        <f t="shared" si="9"/>
        <v>0</v>
      </c>
      <c r="BL184" s="18" t="s">
        <v>497</v>
      </c>
      <c r="BM184" s="139" t="s">
        <v>891</v>
      </c>
    </row>
    <row r="185" spans="2:65" s="1" customFormat="1" ht="16.5" customHeight="1">
      <c r="B185" s="33"/>
      <c r="C185" s="128" t="s">
        <v>459</v>
      </c>
      <c r="D185" s="128" t="s">
        <v>127</v>
      </c>
      <c r="E185" s="129" t="s">
        <v>892</v>
      </c>
      <c r="F185" s="130" t="s">
        <v>893</v>
      </c>
      <c r="G185" s="131" t="s">
        <v>185</v>
      </c>
      <c r="H185" s="132">
        <v>2</v>
      </c>
      <c r="I185" s="133"/>
      <c r="J185" s="134">
        <f t="shared" si="0"/>
        <v>0</v>
      </c>
      <c r="K185" s="130" t="s">
        <v>21</v>
      </c>
      <c r="L185" s="33"/>
      <c r="M185" s="135" t="s">
        <v>21</v>
      </c>
      <c r="N185" s="136" t="s">
        <v>43</v>
      </c>
      <c r="P185" s="137">
        <f t="shared" si="1"/>
        <v>0</v>
      </c>
      <c r="Q185" s="137">
        <v>0</v>
      </c>
      <c r="R185" s="137">
        <f t="shared" si="2"/>
        <v>0</v>
      </c>
      <c r="S185" s="137">
        <v>0</v>
      </c>
      <c r="T185" s="138">
        <f t="shared" si="3"/>
        <v>0</v>
      </c>
      <c r="AR185" s="139" t="s">
        <v>497</v>
      </c>
      <c r="AT185" s="139" t="s">
        <v>127</v>
      </c>
      <c r="AU185" s="139" t="s">
        <v>80</v>
      </c>
      <c r="AY185" s="18" t="s">
        <v>125</v>
      </c>
      <c r="BE185" s="140">
        <f t="shared" si="4"/>
        <v>0</v>
      </c>
      <c r="BF185" s="140">
        <f t="shared" si="5"/>
        <v>0</v>
      </c>
      <c r="BG185" s="140">
        <f t="shared" si="6"/>
        <v>0</v>
      </c>
      <c r="BH185" s="140">
        <f t="shared" si="7"/>
        <v>0</v>
      </c>
      <c r="BI185" s="140">
        <f t="shared" si="8"/>
        <v>0</v>
      </c>
      <c r="BJ185" s="18" t="s">
        <v>80</v>
      </c>
      <c r="BK185" s="140">
        <f t="shared" si="9"/>
        <v>0</v>
      </c>
      <c r="BL185" s="18" t="s">
        <v>497</v>
      </c>
      <c r="BM185" s="139" t="s">
        <v>894</v>
      </c>
    </row>
    <row r="186" spans="2:65" s="1" customFormat="1" ht="16.5" customHeight="1">
      <c r="B186" s="33"/>
      <c r="C186" s="128" t="s">
        <v>465</v>
      </c>
      <c r="D186" s="128" t="s">
        <v>127</v>
      </c>
      <c r="E186" s="129" t="s">
        <v>895</v>
      </c>
      <c r="F186" s="130" t="s">
        <v>896</v>
      </c>
      <c r="G186" s="131" t="s">
        <v>881</v>
      </c>
      <c r="H186" s="132">
        <v>1</v>
      </c>
      <c r="I186" s="133"/>
      <c r="J186" s="134">
        <f t="shared" si="0"/>
        <v>0</v>
      </c>
      <c r="K186" s="130" t="s">
        <v>21</v>
      </c>
      <c r="L186" s="33"/>
      <c r="M186" s="135" t="s">
        <v>21</v>
      </c>
      <c r="N186" s="136" t="s">
        <v>43</v>
      </c>
      <c r="P186" s="137">
        <f t="shared" si="1"/>
        <v>0</v>
      </c>
      <c r="Q186" s="137">
        <v>0</v>
      </c>
      <c r="R186" s="137">
        <f t="shared" si="2"/>
        <v>0</v>
      </c>
      <c r="S186" s="137">
        <v>0</v>
      </c>
      <c r="T186" s="138">
        <f t="shared" si="3"/>
        <v>0</v>
      </c>
      <c r="AR186" s="139" t="s">
        <v>497</v>
      </c>
      <c r="AT186" s="139" t="s">
        <v>127</v>
      </c>
      <c r="AU186" s="139" t="s">
        <v>80</v>
      </c>
      <c r="AY186" s="18" t="s">
        <v>125</v>
      </c>
      <c r="BE186" s="140">
        <f t="shared" si="4"/>
        <v>0</v>
      </c>
      <c r="BF186" s="140">
        <f t="shared" si="5"/>
        <v>0</v>
      </c>
      <c r="BG186" s="140">
        <f t="shared" si="6"/>
        <v>0</v>
      </c>
      <c r="BH186" s="140">
        <f t="shared" si="7"/>
        <v>0</v>
      </c>
      <c r="BI186" s="140">
        <f t="shared" si="8"/>
        <v>0</v>
      </c>
      <c r="BJ186" s="18" t="s">
        <v>80</v>
      </c>
      <c r="BK186" s="140">
        <f t="shared" si="9"/>
        <v>0</v>
      </c>
      <c r="BL186" s="18" t="s">
        <v>497</v>
      </c>
      <c r="BM186" s="139" t="s">
        <v>897</v>
      </c>
    </row>
    <row r="187" spans="2:65" s="1" customFormat="1" ht="16.5" customHeight="1">
      <c r="B187" s="33"/>
      <c r="C187" s="128" t="s">
        <v>480</v>
      </c>
      <c r="D187" s="128" t="s">
        <v>127</v>
      </c>
      <c r="E187" s="129" t="s">
        <v>898</v>
      </c>
      <c r="F187" s="130" t="s">
        <v>899</v>
      </c>
      <c r="G187" s="131" t="s">
        <v>881</v>
      </c>
      <c r="H187" s="132">
        <v>1</v>
      </c>
      <c r="I187" s="133"/>
      <c r="J187" s="134">
        <f t="shared" si="0"/>
        <v>0</v>
      </c>
      <c r="K187" s="130" t="s">
        <v>21</v>
      </c>
      <c r="L187" s="33"/>
      <c r="M187" s="135" t="s">
        <v>21</v>
      </c>
      <c r="N187" s="136" t="s">
        <v>43</v>
      </c>
      <c r="P187" s="137">
        <f t="shared" si="1"/>
        <v>0</v>
      </c>
      <c r="Q187" s="137">
        <v>0</v>
      </c>
      <c r="R187" s="137">
        <f t="shared" si="2"/>
        <v>0</v>
      </c>
      <c r="S187" s="137">
        <v>0</v>
      </c>
      <c r="T187" s="138">
        <f t="shared" si="3"/>
        <v>0</v>
      </c>
      <c r="AR187" s="139" t="s">
        <v>497</v>
      </c>
      <c r="AT187" s="139" t="s">
        <v>127</v>
      </c>
      <c r="AU187" s="139" t="s">
        <v>80</v>
      </c>
      <c r="AY187" s="18" t="s">
        <v>125</v>
      </c>
      <c r="BE187" s="140">
        <f t="shared" si="4"/>
        <v>0</v>
      </c>
      <c r="BF187" s="140">
        <f t="shared" si="5"/>
        <v>0</v>
      </c>
      <c r="BG187" s="140">
        <f t="shared" si="6"/>
        <v>0</v>
      </c>
      <c r="BH187" s="140">
        <f t="shared" si="7"/>
        <v>0</v>
      </c>
      <c r="BI187" s="140">
        <f t="shared" si="8"/>
        <v>0</v>
      </c>
      <c r="BJ187" s="18" t="s">
        <v>80</v>
      </c>
      <c r="BK187" s="140">
        <f t="shared" si="9"/>
        <v>0</v>
      </c>
      <c r="BL187" s="18" t="s">
        <v>497</v>
      </c>
      <c r="BM187" s="139" t="s">
        <v>900</v>
      </c>
    </row>
    <row r="188" spans="2:65" s="1" customFormat="1" ht="16.5" customHeight="1">
      <c r="B188" s="33"/>
      <c r="C188" s="128" t="s">
        <v>485</v>
      </c>
      <c r="D188" s="128" t="s">
        <v>127</v>
      </c>
      <c r="E188" s="129" t="s">
        <v>901</v>
      </c>
      <c r="F188" s="130" t="s">
        <v>902</v>
      </c>
      <c r="G188" s="131" t="s">
        <v>881</v>
      </c>
      <c r="H188" s="132">
        <v>1</v>
      </c>
      <c r="I188" s="133"/>
      <c r="J188" s="134">
        <f t="shared" si="0"/>
        <v>0</v>
      </c>
      <c r="K188" s="130" t="s">
        <v>21</v>
      </c>
      <c r="L188" s="33"/>
      <c r="M188" s="135" t="s">
        <v>21</v>
      </c>
      <c r="N188" s="136" t="s">
        <v>43</v>
      </c>
      <c r="P188" s="137">
        <f t="shared" si="1"/>
        <v>0</v>
      </c>
      <c r="Q188" s="137">
        <v>0</v>
      </c>
      <c r="R188" s="137">
        <f t="shared" si="2"/>
        <v>0</v>
      </c>
      <c r="S188" s="137">
        <v>0</v>
      </c>
      <c r="T188" s="138">
        <f t="shared" si="3"/>
        <v>0</v>
      </c>
      <c r="AR188" s="139" t="s">
        <v>219</v>
      </c>
      <c r="AT188" s="139" t="s">
        <v>127</v>
      </c>
      <c r="AU188" s="139" t="s">
        <v>80</v>
      </c>
      <c r="AY188" s="18" t="s">
        <v>125</v>
      </c>
      <c r="BE188" s="140">
        <f t="shared" si="4"/>
        <v>0</v>
      </c>
      <c r="BF188" s="140">
        <f t="shared" si="5"/>
        <v>0</v>
      </c>
      <c r="BG188" s="140">
        <f t="shared" si="6"/>
        <v>0</v>
      </c>
      <c r="BH188" s="140">
        <f t="shared" si="7"/>
        <v>0</v>
      </c>
      <c r="BI188" s="140">
        <f t="shared" si="8"/>
        <v>0</v>
      </c>
      <c r="BJ188" s="18" t="s">
        <v>80</v>
      </c>
      <c r="BK188" s="140">
        <f t="shared" si="9"/>
        <v>0</v>
      </c>
      <c r="BL188" s="18" t="s">
        <v>219</v>
      </c>
      <c r="BM188" s="139" t="s">
        <v>903</v>
      </c>
    </row>
    <row r="189" spans="2:65" s="1" customFormat="1" ht="16.5" customHeight="1">
      <c r="B189" s="33"/>
      <c r="C189" s="128" t="s">
        <v>490</v>
      </c>
      <c r="D189" s="128" t="s">
        <v>127</v>
      </c>
      <c r="E189" s="129" t="s">
        <v>904</v>
      </c>
      <c r="F189" s="130" t="s">
        <v>905</v>
      </c>
      <c r="G189" s="131" t="s">
        <v>823</v>
      </c>
      <c r="H189" s="132">
        <v>1</v>
      </c>
      <c r="I189" s="133"/>
      <c r="J189" s="134">
        <f t="shared" si="0"/>
        <v>0</v>
      </c>
      <c r="K189" s="130" t="s">
        <v>21</v>
      </c>
      <c r="L189" s="33"/>
      <c r="M189" s="135" t="s">
        <v>21</v>
      </c>
      <c r="N189" s="136" t="s">
        <v>43</v>
      </c>
      <c r="P189" s="137">
        <f t="shared" si="1"/>
        <v>0</v>
      </c>
      <c r="Q189" s="137">
        <v>0</v>
      </c>
      <c r="R189" s="137">
        <f t="shared" si="2"/>
        <v>0</v>
      </c>
      <c r="S189" s="137">
        <v>0</v>
      </c>
      <c r="T189" s="138">
        <f t="shared" si="3"/>
        <v>0</v>
      </c>
      <c r="AR189" s="139" t="s">
        <v>219</v>
      </c>
      <c r="AT189" s="139" t="s">
        <v>127</v>
      </c>
      <c r="AU189" s="139" t="s">
        <v>80</v>
      </c>
      <c r="AY189" s="18" t="s">
        <v>125</v>
      </c>
      <c r="BE189" s="140">
        <f t="shared" si="4"/>
        <v>0</v>
      </c>
      <c r="BF189" s="140">
        <f t="shared" si="5"/>
        <v>0</v>
      </c>
      <c r="BG189" s="140">
        <f t="shared" si="6"/>
        <v>0</v>
      </c>
      <c r="BH189" s="140">
        <f t="shared" si="7"/>
        <v>0</v>
      </c>
      <c r="BI189" s="140">
        <f t="shared" si="8"/>
        <v>0</v>
      </c>
      <c r="BJ189" s="18" t="s">
        <v>80</v>
      </c>
      <c r="BK189" s="140">
        <f t="shared" si="9"/>
        <v>0</v>
      </c>
      <c r="BL189" s="18" t="s">
        <v>219</v>
      </c>
      <c r="BM189" s="139" t="s">
        <v>906</v>
      </c>
    </row>
    <row r="190" spans="2:65" s="11" customFormat="1" ht="25.9" customHeight="1">
      <c r="B190" s="116"/>
      <c r="D190" s="117" t="s">
        <v>71</v>
      </c>
      <c r="E190" s="118" t="s">
        <v>907</v>
      </c>
      <c r="F190" s="118" t="s">
        <v>908</v>
      </c>
      <c r="I190" s="119"/>
      <c r="J190" s="120">
        <f>BK190</f>
        <v>0</v>
      </c>
      <c r="L190" s="116"/>
      <c r="M190" s="121"/>
      <c r="P190" s="122">
        <f>SUM(P191:P194)</f>
        <v>0</v>
      </c>
      <c r="R190" s="122">
        <f>SUM(R191:R194)</f>
        <v>0</v>
      </c>
      <c r="T190" s="123">
        <f>SUM(T191:T194)</f>
        <v>0</v>
      </c>
      <c r="AR190" s="117" t="s">
        <v>141</v>
      </c>
      <c r="AT190" s="124" t="s">
        <v>71</v>
      </c>
      <c r="AU190" s="124" t="s">
        <v>72</v>
      </c>
      <c r="AY190" s="117" t="s">
        <v>125</v>
      </c>
      <c r="BK190" s="125">
        <f>SUM(BK191:BK194)</f>
        <v>0</v>
      </c>
    </row>
    <row r="191" spans="2:65" s="1" customFormat="1" ht="16.5" customHeight="1">
      <c r="B191" s="33"/>
      <c r="C191" s="128" t="s">
        <v>497</v>
      </c>
      <c r="D191" s="128" t="s">
        <v>127</v>
      </c>
      <c r="E191" s="129" t="s">
        <v>909</v>
      </c>
      <c r="F191" s="130" t="s">
        <v>910</v>
      </c>
      <c r="G191" s="131" t="s">
        <v>185</v>
      </c>
      <c r="H191" s="132">
        <v>60</v>
      </c>
      <c r="I191" s="133"/>
      <c r="J191" s="134">
        <f>ROUND(I191*H191,2)</f>
        <v>0</v>
      </c>
      <c r="K191" s="130" t="s">
        <v>21</v>
      </c>
      <c r="L191" s="33"/>
      <c r="M191" s="135" t="s">
        <v>21</v>
      </c>
      <c r="N191" s="136" t="s">
        <v>43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497</v>
      </c>
      <c r="AT191" s="139" t="s">
        <v>127</v>
      </c>
      <c r="AU191" s="139" t="s">
        <v>80</v>
      </c>
      <c r="AY191" s="18" t="s">
        <v>125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8" t="s">
        <v>80</v>
      </c>
      <c r="BK191" s="140">
        <f>ROUND(I191*H191,2)</f>
        <v>0</v>
      </c>
      <c r="BL191" s="18" t="s">
        <v>497</v>
      </c>
      <c r="BM191" s="139" t="s">
        <v>911</v>
      </c>
    </row>
    <row r="192" spans="2:65" s="1" customFormat="1" ht="16.5" customHeight="1">
      <c r="B192" s="33"/>
      <c r="C192" s="128" t="s">
        <v>504</v>
      </c>
      <c r="D192" s="128" t="s">
        <v>127</v>
      </c>
      <c r="E192" s="129" t="s">
        <v>912</v>
      </c>
      <c r="F192" s="130" t="s">
        <v>913</v>
      </c>
      <c r="G192" s="131" t="s">
        <v>881</v>
      </c>
      <c r="H192" s="132">
        <v>1</v>
      </c>
      <c r="I192" s="133"/>
      <c r="J192" s="134">
        <f>ROUND(I192*H192,2)</f>
        <v>0</v>
      </c>
      <c r="K192" s="130" t="s">
        <v>21</v>
      </c>
      <c r="L192" s="33"/>
      <c r="M192" s="135" t="s">
        <v>21</v>
      </c>
      <c r="N192" s="136" t="s">
        <v>43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497</v>
      </c>
      <c r="AT192" s="139" t="s">
        <v>127</v>
      </c>
      <c r="AU192" s="139" t="s">
        <v>80</v>
      </c>
      <c r="AY192" s="18" t="s">
        <v>125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8" t="s">
        <v>80</v>
      </c>
      <c r="BK192" s="140">
        <f>ROUND(I192*H192,2)</f>
        <v>0</v>
      </c>
      <c r="BL192" s="18" t="s">
        <v>497</v>
      </c>
      <c r="BM192" s="139" t="s">
        <v>914</v>
      </c>
    </row>
    <row r="193" spans="2:65" s="1" customFormat="1" ht="16.5" customHeight="1">
      <c r="B193" s="33"/>
      <c r="C193" s="128" t="s">
        <v>510</v>
      </c>
      <c r="D193" s="128" t="s">
        <v>127</v>
      </c>
      <c r="E193" s="129" t="s">
        <v>915</v>
      </c>
      <c r="F193" s="130" t="s">
        <v>916</v>
      </c>
      <c r="G193" s="131" t="s">
        <v>881</v>
      </c>
      <c r="H193" s="132">
        <v>3</v>
      </c>
      <c r="I193" s="133"/>
      <c r="J193" s="134">
        <f>ROUND(I193*H193,2)</f>
        <v>0</v>
      </c>
      <c r="K193" s="130" t="s">
        <v>21</v>
      </c>
      <c r="L193" s="33"/>
      <c r="M193" s="135" t="s">
        <v>21</v>
      </c>
      <c r="N193" s="136" t="s">
        <v>43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497</v>
      </c>
      <c r="AT193" s="139" t="s">
        <v>127</v>
      </c>
      <c r="AU193" s="139" t="s">
        <v>80</v>
      </c>
      <c r="AY193" s="18" t="s">
        <v>125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8" t="s">
        <v>80</v>
      </c>
      <c r="BK193" s="140">
        <f>ROUND(I193*H193,2)</f>
        <v>0</v>
      </c>
      <c r="BL193" s="18" t="s">
        <v>497</v>
      </c>
      <c r="BM193" s="139" t="s">
        <v>917</v>
      </c>
    </row>
    <row r="194" spans="2:65" s="1" customFormat="1" ht="16.5" customHeight="1">
      <c r="B194" s="33"/>
      <c r="C194" s="128" t="s">
        <v>516</v>
      </c>
      <c r="D194" s="128" t="s">
        <v>127</v>
      </c>
      <c r="E194" s="129" t="s">
        <v>918</v>
      </c>
      <c r="F194" s="130" t="s">
        <v>919</v>
      </c>
      <c r="G194" s="131" t="s">
        <v>881</v>
      </c>
      <c r="H194" s="132">
        <v>1</v>
      </c>
      <c r="I194" s="133"/>
      <c r="J194" s="134">
        <f>ROUND(I194*H194,2)</f>
        <v>0</v>
      </c>
      <c r="K194" s="130" t="s">
        <v>21</v>
      </c>
      <c r="L194" s="33"/>
      <c r="M194" s="135" t="s">
        <v>21</v>
      </c>
      <c r="N194" s="136" t="s">
        <v>43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497</v>
      </c>
      <c r="AT194" s="139" t="s">
        <v>127</v>
      </c>
      <c r="AU194" s="139" t="s">
        <v>80</v>
      </c>
      <c r="AY194" s="18" t="s">
        <v>125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8" t="s">
        <v>80</v>
      </c>
      <c r="BK194" s="140">
        <f>ROUND(I194*H194,2)</f>
        <v>0</v>
      </c>
      <c r="BL194" s="18" t="s">
        <v>497</v>
      </c>
      <c r="BM194" s="139" t="s">
        <v>920</v>
      </c>
    </row>
    <row r="195" spans="2:65" s="11" customFormat="1" ht="25.9" customHeight="1">
      <c r="B195" s="116"/>
      <c r="D195" s="117" t="s">
        <v>71</v>
      </c>
      <c r="E195" s="118" t="s">
        <v>921</v>
      </c>
      <c r="F195" s="118" t="s">
        <v>922</v>
      </c>
      <c r="I195" s="119"/>
      <c r="J195" s="120">
        <f>BK195</f>
        <v>0</v>
      </c>
      <c r="L195" s="116"/>
      <c r="M195" s="121"/>
      <c r="P195" s="122">
        <f>P196</f>
        <v>0</v>
      </c>
      <c r="R195" s="122">
        <f>R196</f>
        <v>0</v>
      </c>
      <c r="T195" s="123">
        <f>T196</f>
        <v>0</v>
      </c>
      <c r="AR195" s="117" t="s">
        <v>80</v>
      </c>
      <c r="AT195" s="124" t="s">
        <v>71</v>
      </c>
      <c r="AU195" s="124" t="s">
        <v>72</v>
      </c>
      <c r="AY195" s="117" t="s">
        <v>125</v>
      </c>
      <c r="BK195" s="125">
        <f>BK196</f>
        <v>0</v>
      </c>
    </row>
    <row r="196" spans="2:65" s="1" customFormat="1" ht="16.5" customHeight="1">
      <c r="B196" s="33"/>
      <c r="C196" s="128" t="s">
        <v>522</v>
      </c>
      <c r="D196" s="128" t="s">
        <v>127</v>
      </c>
      <c r="E196" s="129" t="s">
        <v>923</v>
      </c>
      <c r="F196" s="130" t="s">
        <v>924</v>
      </c>
      <c r="G196" s="131" t="s">
        <v>130</v>
      </c>
      <c r="H196" s="132">
        <v>14</v>
      </c>
      <c r="I196" s="133"/>
      <c r="J196" s="134">
        <f>ROUND(I196*H196,2)</f>
        <v>0</v>
      </c>
      <c r="K196" s="130" t="s">
        <v>21</v>
      </c>
      <c r="L196" s="33"/>
      <c r="M196" s="135" t="s">
        <v>21</v>
      </c>
      <c r="N196" s="136" t="s">
        <v>43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132</v>
      </c>
      <c r="AT196" s="139" t="s">
        <v>127</v>
      </c>
      <c r="AU196" s="139" t="s">
        <v>80</v>
      </c>
      <c r="AY196" s="18" t="s">
        <v>125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8" t="s">
        <v>80</v>
      </c>
      <c r="BK196" s="140">
        <f>ROUND(I196*H196,2)</f>
        <v>0</v>
      </c>
      <c r="BL196" s="18" t="s">
        <v>132</v>
      </c>
      <c r="BM196" s="139" t="s">
        <v>925</v>
      </c>
    </row>
    <row r="197" spans="2:65" s="11" customFormat="1" ht="25.9" customHeight="1">
      <c r="B197" s="116"/>
      <c r="D197" s="117" t="s">
        <v>71</v>
      </c>
      <c r="E197" s="118" t="s">
        <v>926</v>
      </c>
      <c r="F197" s="118" t="s">
        <v>927</v>
      </c>
      <c r="I197" s="119"/>
      <c r="J197" s="120">
        <f>BK197</f>
        <v>0</v>
      </c>
      <c r="L197" s="116"/>
      <c r="M197" s="121"/>
      <c r="P197" s="122">
        <f>SUM(P198:P229)</f>
        <v>0</v>
      </c>
      <c r="R197" s="122">
        <f>SUM(R198:R229)</f>
        <v>0</v>
      </c>
      <c r="T197" s="123">
        <f>SUM(T198:T229)</f>
        <v>0</v>
      </c>
      <c r="AR197" s="117" t="s">
        <v>80</v>
      </c>
      <c r="AT197" s="124" t="s">
        <v>71</v>
      </c>
      <c r="AU197" s="124" t="s">
        <v>72</v>
      </c>
      <c r="AY197" s="117" t="s">
        <v>125</v>
      </c>
      <c r="BK197" s="125">
        <f>SUM(BK198:BK229)</f>
        <v>0</v>
      </c>
    </row>
    <row r="198" spans="2:65" s="1" customFormat="1" ht="16.5" customHeight="1">
      <c r="B198" s="33"/>
      <c r="C198" s="128" t="s">
        <v>527</v>
      </c>
      <c r="D198" s="128" t="s">
        <v>127</v>
      </c>
      <c r="E198" s="129" t="s">
        <v>760</v>
      </c>
      <c r="F198" s="130" t="s">
        <v>761</v>
      </c>
      <c r="G198" s="131" t="s">
        <v>185</v>
      </c>
      <c r="H198" s="132">
        <v>5</v>
      </c>
      <c r="I198" s="133"/>
      <c r="J198" s="134">
        <f>ROUND(I198*H198,2)</f>
        <v>0</v>
      </c>
      <c r="K198" s="130" t="s">
        <v>21</v>
      </c>
      <c r="L198" s="33"/>
      <c r="M198" s="135" t="s">
        <v>21</v>
      </c>
      <c r="N198" s="136" t="s">
        <v>43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132</v>
      </c>
      <c r="AT198" s="139" t="s">
        <v>127</v>
      </c>
      <c r="AU198" s="139" t="s">
        <v>80</v>
      </c>
      <c r="AY198" s="18" t="s">
        <v>125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8" t="s">
        <v>80</v>
      </c>
      <c r="BK198" s="140">
        <f>ROUND(I198*H198,2)</f>
        <v>0</v>
      </c>
      <c r="BL198" s="18" t="s">
        <v>132</v>
      </c>
      <c r="BM198" s="139" t="s">
        <v>928</v>
      </c>
    </row>
    <row r="199" spans="2:65" s="1" customFormat="1" ht="16.5" customHeight="1">
      <c r="B199" s="33"/>
      <c r="C199" s="128" t="s">
        <v>532</v>
      </c>
      <c r="D199" s="128" t="s">
        <v>127</v>
      </c>
      <c r="E199" s="129" t="s">
        <v>762</v>
      </c>
      <c r="F199" s="130" t="s">
        <v>763</v>
      </c>
      <c r="G199" s="131" t="s">
        <v>185</v>
      </c>
      <c r="H199" s="132">
        <v>3</v>
      </c>
      <c r="I199" s="133"/>
      <c r="J199" s="134">
        <f>ROUND(I199*H199,2)</f>
        <v>0</v>
      </c>
      <c r="K199" s="130" t="s">
        <v>21</v>
      </c>
      <c r="L199" s="33"/>
      <c r="M199" s="135" t="s">
        <v>21</v>
      </c>
      <c r="N199" s="136" t="s">
        <v>43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132</v>
      </c>
      <c r="AT199" s="139" t="s">
        <v>127</v>
      </c>
      <c r="AU199" s="139" t="s">
        <v>80</v>
      </c>
      <c r="AY199" s="18" t="s">
        <v>125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8" t="s">
        <v>80</v>
      </c>
      <c r="BK199" s="140">
        <f>ROUND(I199*H199,2)</f>
        <v>0</v>
      </c>
      <c r="BL199" s="18" t="s">
        <v>132</v>
      </c>
      <c r="BM199" s="139" t="s">
        <v>929</v>
      </c>
    </row>
    <row r="200" spans="2:65" s="1" customFormat="1" ht="16.5" customHeight="1">
      <c r="B200" s="33"/>
      <c r="C200" s="128" t="s">
        <v>537</v>
      </c>
      <c r="D200" s="128" t="s">
        <v>127</v>
      </c>
      <c r="E200" s="129" t="s">
        <v>764</v>
      </c>
      <c r="F200" s="130" t="s">
        <v>765</v>
      </c>
      <c r="G200" s="131" t="s">
        <v>178</v>
      </c>
      <c r="H200" s="132">
        <v>9.6</v>
      </c>
      <c r="I200" s="133"/>
      <c r="J200" s="134">
        <f>ROUND(I200*H200,2)</f>
        <v>0</v>
      </c>
      <c r="K200" s="130" t="s">
        <v>21</v>
      </c>
      <c r="L200" s="33"/>
      <c r="M200" s="135" t="s">
        <v>21</v>
      </c>
      <c r="N200" s="136" t="s">
        <v>43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132</v>
      </c>
      <c r="AT200" s="139" t="s">
        <v>127</v>
      </c>
      <c r="AU200" s="139" t="s">
        <v>80</v>
      </c>
      <c r="AY200" s="18" t="s">
        <v>125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8" t="s">
        <v>80</v>
      </c>
      <c r="BK200" s="140">
        <f>ROUND(I200*H200,2)</f>
        <v>0</v>
      </c>
      <c r="BL200" s="18" t="s">
        <v>132</v>
      </c>
      <c r="BM200" s="139" t="s">
        <v>930</v>
      </c>
    </row>
    <row r="201" spans="2:65" s="1" customFormat="1" ht="16.5" customHeight="1">
      <c r="B201" s="33"/>
      <c r="C201" s="128" t="s">
        <v>542</v>
      </c>
      <c r="D201" s="128" t="s">
        <v>127</v>
      </c>
      <c r="E201" s="129" t="s">
        <v>931</v>
      </c>
      <c r="F201" s="130" t="s">
        <v>932</v>
      </c>
      <c r="G201" s="131" t="s">
        <v>178</v>
      </c>
      <c r="H201" s="132">
        <v>10.92</v>
      </c>
      <c r="I201" s="133"/>
      <c r="J201" s="134">
        <f>ROUND(I201*H201,2)</f>
        <v>0</v>
      </c>
      <c r="K201" s="130" t="s">
        <v>21</v>
      </c>
      <c r="L201" s="33"/>
      <c r="M201" s="135" t="s">
        <v>21</v>
      </c>
      <c r="N201" s="136" t="s">
        <v>43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132</v>
      </c>
      <c r="AT201" s="139" t="s">
        <v>127</v>
      </c>
      <c r="AU201" s="139" t="s">
        <v>80</v>
      </c>
      <c r="AY201" s="18" t="s">
        <v>125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8" t="s">
        <v>80</v>
      </c>
      <c r="BK201" s="140">
        <f>ROUND(I201*H201,2)</f>
        <v>0</v>
      </c>
      <c r="BL201" s="18" t="s">
        <v>132</v>
      </c>
      <c r="BM201" s="139" t="s">
        <v>933</v>
      </c>
    </row>
    <row r="202" spans="2:65" s="12" customFormat="1" ht="11.25">
      <c r="B202" s="145"/>
      <c r="D202" s="146" t="s">
        <v>155</v>
      </c>
      <c r="E202" s="147" t="s">
        <v>21</v>
      </c>
      <c r="F202" s="148" t="s">
        <v>934</v>
      </c>
      <c r="H202" s="149">
        <v>10.92</v>
      </c>
      <c r="I202" s="150"/>
      <c r="L202" s="145"/>
      <c r="M202" s="151"/>
      <c r="T202" s="152"/>
      <c r="AT202" s="147" t="s">
        <v>155</v>
      </c>
      <c r="AU202" s="147" t="s">
        <v>80</v>
      </c>
      <c r="AV202" s="12" t="s">
        <v>82</v>
      </c>
      <c r="AW202" s="12" t="s">
        <v>33</v>
      </c>
      <c r="AX202" s="12" t="s">
        <v>72</v>
      </c>
      <c r="AY202" s="147" t="s">
        <v>125</v>
      </c>
    </row>
    <row r="203" spans="2:65" s="14" customFormat="1" ht="11.25">
      <c r="B203" s="170"/>
      <c r="D203" s="146" t="s">
        <v>155</v>
      </c>
      <c r="E203" s="171" t="s">
        <v>21</v>
      </c>
      <c r="F203" s="172" t="s">
        <v>280</v>
      </c>
      <c r="H203" s="173">
        <v>10.92</v>
      </c>
      <c r="I203" s="174"/>
      <c r="L203" s="170"/>
      <c r="M203" s="175"/>
      <c r="T203" s="176"/>
      <c r="AT203" s="171" t="s">
        <v>155</v>
      </c>
      <c r="AU203" s="171" t="s">
        <v>80</v>
      </c>
      <c r="AV203" s="14" t="s">
        <v>132</v>
      </c>
      <c r="AW203" s="14" t="s">
        <v>33</v>
      </c>
      <c r="AX203" s="14" t="s">
        <v>80</v>
      </c>
      <c r="AY203" s="171" t="s">
        <v>125</v>
      </c>
    </row>
    <row r="204" spans="2:65" s="1" customFormat="1" ht="16.5" customHeight="1">
      <c r="B204" s="33"/>
      <c r="C204" s="128" t="s">
        <v>548</v>
      </c>
      <c r="D204" s="128" t="s">
        <v>127</v>
      </c>
      <c r="E204" s="129" t="s">
        <v>935</v>
      </c>
      <c r="F204" s="130" t="s">
        <v>936</v>
      </c>
      <c r="G204" s="131" t="s">
        <v>178</v>
      </c>
      <c r="H204" s="132">
        <v>29.52</v>
      </c>
      <c r="I204" s="133"/>
      <c r="J204" s="134">
        <f>ROUND(I204*H204,2)</f>
        <v>0</v>
      </c>
      <c r="K204" s="130" t="s">
        <v>21</v>
      </c>
      <c r="L204" s="33"/>
      <c r="M204" s="135" t="s">
        <v>21</v>
      </c>
      <c r="N204" s="136" t="s">
        <v>43</v>
      </c>
      <c r="P204" s="137">
        <f>O204*H204</f>
        <v>0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132</v>
      </c>
      <c r="AT204" s="139" t="s">
        <v>127</v>
      </c>
      <c r="AU204" s="139" t="s">
        <v>80</v>
      </c>
      <c r="AY204" s="18" t="s">
        <v>125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8" t="s">
        <v>80</v>
      </c>
      <c r="BK204" s="140">
        <f>ROUND(I204*H204,2)</f>
        <v>0</v>
      </c>
      <c r="BL204" s="18" t="s">
        <v>132</v>
      </c>
      <c r="BM204" s="139" t="s">
        <v>937</v>
      </c>
    </row>
    <row r="205" spans="2:65" s="12" customFormat="1" ht="11.25">
      <c r="B205" s="145"/>
      <c r="D205" s="146" t="s">
        <v>155</v>
      </c>
      <c r="E205" s="147" t="s">
        <v>21</v>
      </c>
      <c r="F205" s="148" t="s">
        <v>938</v>
      </c>
      <c r="H205" s="149">
        <v>29.52</v>
      </c>
      <c r="I205" s="150"/>
      <c r="L205" s="145"/>
      <c r="M205" s="151"/>
      <c r="T205" s="152"/>
      <c r="AT205" s="147" t="s">
        <v>155</v>
      </c>
      <c r="AU205" s="147" t="s">
        <v>80</v>
      </c>
      <c r="AV205" s="12" t="s">
        <v>82</v>
      </c>
      <c r="AW205" s="12" t="s">
        <v>33</v>
      </c>
      <c r="AX205" s="12" t="s">
        <v>72</v>
      </c>
      <c r="AY205" s="147" t="s">
        <v>125</v>
      </c>
    </row>
    <row r="206" spans="2:65" s="14" customFormat="1" ht="11.25">
      <c r="B206" s="170"/>
      <c r="D206" s="146" t="s">
        <v>155</v>
      </c>
      <c r="E206" s="171" t="s">
        <v>21</v>
      </c>
      <c r="F206" s="172" t="s">
        <v>280</v>
      </c>
      <c r="H206" s="173">
        <v>29.52</v>
      </c>
      <c r="I206" s="174"/>
      <c r="L206" s="170"/>
      <c r="M206" s="175"/>
      <c r="T206" s="176"/>
      <c r="AT206" s="171" t="s">
        <v>155</v>
      </c>
      <c r="AU206" s="171" t="s">
        <v>80</v>
      </c>
      <c r="AV206" s="14" t="s">
        <v>132</v>
      </c>
      <c r="AW206" s="14" t="s">
        <v>33</v>
      </c>
      <c r="AX206" s="14" t="s">
        <v>80</v>
      </c>
      <c r="AY206" s="171" t="s">
        <v>125</v>
      </c>
    </row>
    <row r="207" spans="2:65" s="1" customFormat="1" ht="16.5" customHeight="1">
      <c r="B207" s="33"/>
      <c r="C207" s="128" t="s">
        <v>553</v>
      </c>
      <c r="D207" s="128" t="s">
        <v>127</v>
      </c>
      <c r="E207" s="129" t="s">
        <v>939</v>
      </c>
      <c r="F207" s="130" t="s">
        <v>940</v>
      </c>
      <c r="G207" s="131" t="s">
        <v>178</v>
      </c>
      <c r="H207" s="132">
        <v>14.76</v>
      </c>
      <c r="I207" s="133"/>
      <c r="J207" s="134">
        <f>ROUND(I207*H207,2)</f>
        <v>0</v>
      </c>
      <c r="K207" s="130" t="s">
        <v>21</v>
      </c>
      <c r="L207" s="33"/>
      <c r="M207" s="135" t="s">
        <v>21</v>
      </c>
      <c r="N207" s="136" t="s">
        <v>43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132</v>
      </c>
      <c r="AT207" s="139" t="s">
        <v>127</v>
      </c>
      <c r="AU207" s="139" t="s">
        <v>80</v>
      </c>
      <c r="AY207" s="18" t="s">
        <v>125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8" t="s">
        <v>80</v>
      </c>
      <c r="BK207" s="140">
        <f>ROUND(I207*H207,2)</f>
        <v>0</v>
      </c>
      <c r="BL207" s="18" t="s">
        <v>132</v>
      </c>
      <c r="BM207" s="139" t="s">
        <v>941</v>
      </c>
    </row>
    <row r="208" spans="2:65" s="1" customFormat="1" ht="16.5" customHeight="1">
      <c r="B208" s="33"/>
      <c r="C208" s="128" t="s">
        <v>558</v>
      </c>
      <c r="D208" s="128" t="s">
        <v>127</v>
      </c>
      <c r="E208" s="129" t="s">
        <v>772</v>
      </c>
      <c r="F208" s="130" t="s">
        <v>773</v>
      </c>
      <c r="G208" s="131" t="s">
        <v>130</v>
      </c>
      <c r="H208" s="132">
        <v>18</v>
      </c>
      <c r="I208" s="133"/>
      <c r="J208" s="134">
        <f>ROUND(I208*H208,2)</f>
        <v>0</v>
      </c>
      <c r="K208" s="130" t="s">
        <v>21</v>
      </c>
      <c r="L208" s="33"/>
      <c r="M208" s="135" t="s">
        <v>21</v>
      </c>
      <c r="N208" s="136" t="s">
        <v>43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132</v>
      </c>
      <c r="AT208" s="139" t="s">
        <v>127</v>
      </c>
      <c r="AU208" s="139" t="s">
        <v>80</v>
      </c>
      <c r="AY208" s="18" t="s">
        <v>125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8" t="s">
        <v>80</v>
      </c>
      <c r="BK208" s="140">
        <f>ROUND(I208*H208,2)</f>
        <v>0</v>
      </c>
      <c r="BL208" s="18" t="s">
        <v>132</v>
      </c>
      <c r="BM208" s="139" t="s">
        <v>942</v>
      </c>
    </row>
    <row r="209" spans="2:65" s="12" customFormat="1" ht="11.25">
      <c r="B209" s="145"/>
      <c r="D209" s="146" t="s">
        <v>155</v>
      </c>
      <c r="E209" s="147" t="s">
        <v>21</v>
      </c>
      <c r="F209" s="148" t="s">
        <v>774</v>
      </c>
      <c r="H209" s="149">
        <v>18</v>
      </c>
      <c r="I209" s="150"/>
      <c r="L209" s="145"/>
      <c r="M209" s="151"/>
      <c r="T209" s="152"/>
      <c r="AT209" s="147" t="s">
        <v>155</v>
      </c>
      <c r="AU209" s="147" t="s">
        <v>80</v>
      </c>
      <c r="AV209" s="12" t="s">
        <v>82</v>
      </c>
      <c r="AW209" s="12" t="s">
        <v>33</v>
      </c>
      <c r="AX209" s="12" t="s">
        <v>72</v>
      </c>
      <c r="AY209" s="147" t="s">
        <v>125</v>
      </c>
    </row>
    <row r="210" spans="2:65" s="14" customFormat="1" ht="11.25">
      <c r="B210" s="170"/>
      <c r="D210" s="146" t="s">
        <v>155</v>
      </c>
      <c r="E210" s="171" t="s">
        <v>21</v>
      </c>
      <c r="F210" s="172" t="s">
        <v>280</v>
      </c>
      <c r="H210" s="173">
        <v>18</v>
      </c>
      <c r="I210" s="174"/>
      <c r="L210" s="170"/>
      <c r="M210" s="175"/>
      <c r="T210" s="176"/>
      <c r="AT210" s="171" t="s">
        <v>155</v>
      </c>
      <c r="AU210" s="171" t="s">
        <v>80</v>
      </c>
      <c r="AV210" s="14" t="s">
        <v>132</v>
      </c>
      <c r="AW210" s="14" t="s">
        <v>33</v>
      </c>
      <c r="AX210" s="14" t="s">
        <v>80</v>
      </c>
      <c r="AY210" s="171" t="s">
        <v>125</v>
      </c>
    </row>
    <row r="211" spans="2:65" s="1" customFormat="1" ht="16.5" customHeight="1">
      <c r="B211" s="33"/>
      <c r="C211" s="128" t="s">
        <v>562</v>
      </c>
      <c r="D211" s="128" t="s">
        <v>127</v>
      </c>
      <c r="E211" s="129" t="s">
        <v>943</v>
      </c>
      <c r="F211" s="130" t="s">
        <v>944</v>
      </c>
      <c r="G211" s="131" t="s">
        <v>130</v>
      </c>
      <c r="H211" s="132">
        <v>18</v>
      </c>
      <c r="I211" s="133"/>
      <c r="J211" s="134">
        <f>ROUND(I211*H211,2)</f>
        <v>0</v>
      </c>
      <c r="K211" s="130" t="s">
        <v>21</v>
      </c>
      <c r="L211" s="33"/>
      <c r="M211" s="135" t="s">
        <v>21</v>
      </c>
      <c r="N211" s="136" t="s">
        <v>43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132</v>
      </c>
      <c r="AT211" s="139" t="s">
        <v>127</v>
      </c>
      <c r="AU211" s="139" t="s">
        <v>80</v>
      </c>
      <c r="AY211" s="18" t="s">
        <v>125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8" t="s">
        <v>80</v>
      </c>
      <c r="BK211" s="140">
        <f>ROUND(I211*H211,2)</f>
        <v>0</v>
      </c>
      <c r="BL211" s="18" t="s">
        <v>132</v>
      </c>
      <c r="BM211" s="139" t="s">
        <v>945</v>
      </c>
    </row>
    <row r="212" spans="2:65" s="1" customFormat="1" ht="16.5" customHeight="1">
      <c r="B212" s="33"/>
      <c r="C212" s="128" t="s">
        <v>568</v>
      </c>
      <c r="D212" s="128" t="s">
        <v>127</v>
      </c>
      <c r="E212" s="129" t="s">
        <v>946</v>
      </c>
      <c r="F212" s="130" t="s">
        <v>947</v>
      </c>
      <c r="G212" s="131" t="s">
        <v>178</v>
      </c>
      <c r="H212" s="132">
        <v>40.44</v>
      </c>
      <c r="I212" s="133"/>
      <c r="J212" s="134">
        <f>ROUND(I212*H212,2)</f>
        <v>0</v>
      </c>
      <c r="K212" s="130" t="s">
        <v>21</v>
      </c>
      <c r="L212" s="33"/>
      <c r="M212" s="135" t="s">
        <v>21</v>
      </c>
      <c r="N212" s="136" t="s">
        <v>43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132</v>
      </c>
      <c r="AT212" s="139" t="s">
        <v>127</v>
      </c>
      <c r="AU212" s="139" t="s">
        <v>80</v>
      </c>
      <c r="AY212" s="18" t="s">
        <v>125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8" t="s">
        <v>80</v>
      </c>
      <c r="BK212" s="140">
        <f>ROUND(I212*H212,2)</f>
        <v>0</v>
      </c>
      <c r="BL212" s="18" t="s">
        <v>132</v>
      </c>
      <c r="BM212" s="139" t="s">
        <v>948</v>
      </c>
    </row>
    <row r="213" spans="2:65" s="1" customFormat="1" ht="16.5" customHeight="1">
      <c r="B213" s="33"/>
      <c r="C213" s="128" t="s">
        <v>573</v>
      </c>
      <c r="D213" s="128" t="s">
        <v>127</v>
      </c>
      <c r="E213" s="129" t="s">
        <v>783</v>
      </c>
      <c r="F213" s="130" t="s">
        <v>784</v>
      </c>
      <c r="G213" s="131" t="s">
        <v>178</v>
      </c>
      <c r="H213" s="132">
        <v>34.979999999999997</v>
      </c>
      <c r="I213" s="133"/>
      <c r="J213" s="134">
        <f>ROUND(I213*H213,2)</f>
        <v>0</v>
      </c>
      <c r="K213" s="130" t="s">
        <v>21</v>
      </c>
      <c r="L213" s="33"/>
      <c r="M213" s="135" t="s">
        <v>21</v>
      </c>
      <c r="N213" s="136" t="s">
        <v>43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132</v>
      </c>
      <c r="AT213" s="139" t="s">
        <v>127</v>
      </c>
      <c r="AU213" s="139" t="s">
        <v>80</v>
      </c>
      <c r="AY213" s="18" t="s">
        <v>125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8" t="s">
        <v>80</v>
      </c>
      <c r="BK213" s="140">
        <f>ROUND(I213*H213,2)</f>
        <v>0</v>
      </c>
      <c r="BL213" s="18" t="s">
        <v>132</v>
      </c>
      <c r="BM213" s="139" t="s">
        <v>949</v>
      </c>
    </row>
    <row r="214" spans="2:65" s="12" customFormat="1" ht="11.25">
      <c r="B214" s="145"/>
      <c r="D214" s="146" t="s">
        <v>155</v>
      </c>
      <c r="E214" s="147" t="s">
        <v>21</v>
      </c>
      <c r="F214" s="148" t="s">
        <v>950</v>
      </c>
      <c r="H214" s="149">
        <v>34.979999999999997</v>
      </c>
      <c r="I214" s="150"/>
      <c r="L214" s="145"/>
      <c r="M214" s="151"/>
      <c r="T214" s="152"/>
      <c r="AT214" s="147" t="s">
        <v>155</v>
      </c>
      <c r="AU214" s="147" t="s">
        <v>80</v>
      </c>
      <c r="AV214" s="12" t="s">
        <v>82</v>
      </c>
      <c r="AW214" s="12" t="s">
        <v>33</v>
      </c>
      <c r="AX214" s="12" t="s">
        <v>80</v>
      </c>
      <c r="AY214" s="147" t="s">
        <v>125</v>
      </c>
    </row>
    <row r="215" spans="2:65" s="1" customFormat="1" ht="16.5" customHeight="1">
      <c r="B215" s="33"/>
      <c r="C215" s="128" t="s">
        <v>579</v>
      </c>
      <c r="D215" s="128" t="s">
        <v>127</v>
      </c>
      <c r="E215" s="129" t="s">
        <v>951</v>
      </c>
      <c r="F215" s="130" t="s">
        <v>952</v>
      </c>
      <c r="G215" s="131" t="s">
        <v>178</v>
      </c>
      <c r="H215" s="132">
        <v>34.979999999999997</v>
      </c>
      <c r="I215" s="133"/>
      <c r="J215" s="134">
        <f>ROUND(I215*H215,2)</f>
        <v>0</v>
      </c>
      <c r="K215" s="130" t="s">
        <v>21</v>
      </c>
      <c r="L215" s="33"/>
      <c r="M215" s="135" t="s">
        <v>21</v>
      </c>
      <c r="N215" s="136" t="s">
        <v>43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132</v>
      </c>
      <c r="AT215" s="139" t="s">
        <v>127</v>
      </c>
      <c r="AU215" s="139" t="s">
        <v>80</v>
      </c>
      <c r="AY215" s="18" t="s">
        <v>125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8" t="s">
        <v>80</v>
      </c>
      <c r="BK215" s="140">
        <f>ROUND(I215*H215,2)</f>
        <v>0</v>
      </c>
      <c r="BL215" s="18" t="s">
        <v>132</v>
      </c>
      <c r="BM215" s="139" t="s">
        <v>953</v>
      </c>
    </row>
    <row r="216" spans="2:65" s="1" customFormat="1" ht="16.5" customHeight="1">
      <c r="B216" s="33"/>
      <c r="C216" s="128" t="s">
        <v>585</v>
      </c>
      <c r="D216" s="128" t="s">
        <v>127</v>
      </c>
      <c r="E216" s="129" t="s">
        <v>789</v>
      </c>
      <c r="F216" s="130" t="s">
        <v>790</v>
      </c>
      <c r="G216" s="131" t="s">
        <v>178</v>
      </c>
      <c r="H216" s="132">
        <v>34.979999999999997</v>
      </c>
      <c r="I216" s="133"/>
      <c r="J216" s="134">
        <f>ROUND(I216*H216,2)</f>
        <v>0</v>
      </c>
      <c r="K216" s="130" t="s">
        <v>21</v>
      </c>
      <c r="L216" s="33"/>
      <c r="M216" s="135" t="s">
        <v>21</v>
      </c>
      <c r="N216" s="136" t="s">
        <v>43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132</v>
      </c>
      <c r="AT216" s="139" t="s">
        <v>127</v>
      </c>
      <c r="AU216" s="139" t="s">
        <v>80</v>
      </c>
      <c r="AY216" s="18" t="s">
        <v>125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8" t="s">
        <v>80</v>
      </c>
      <c r="BK216" s="140">
        <f>ROUND(I216*H216,2)</f>
        <v>0</v>
      </c>
      <c r="BL216" s="18" t="s">
        <v>132</v>
      </c>
      <c r="BM216" s="139" t="s">
        <v>954</v>
      </c>
    </row>
    <row r="217" spans="2:65" s="1" customFormat="1" ht="16.5" customHeight="1">
      <c r="B217" s="33"/>
      <c r="C217" s="128" t="s">
        <v>591</v>
      </c>
      <c r="D217" s="128" t="s">
        <v>127</v>
      </c>
      <c r="E217" s="129" t="s">
        <v>791</v>
      </c>
      <c r="F217" s="130" t="s">
        <v>792</v>
      </c>
      <c r="G217" s="131" t="s">
        <v>178</v>
      </c>
      <c r="H217" s="132">
        <v>18.16</v>
      </c>
      <c r="I217" s="133"/>
      <c r="J217" s="134">
        <f>ROUND(I217*H217,2)</f>
        <v>0</v>
      </c>
      <c r="K217" s="130" t="s">
        <v>21</v>
      </c>
      <c r="L217" s="33"/>
      <c r="M217" s="135" t="s">
        <v>21</v>
      </c>
      <c r="N217" s="136" t="s">
        <v>43</v>
      </c>
      <c r="P217" s="137">
        <f>O217*H217</f>
        <v>0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132</v>
      </c>
      <c r="AT217" s="139" t="s">
        <v>127</v>
      </c>
      <c r="AU217" s="139" t="s">
        <v>80</v>
      </c>
      <c r="AY217" s="18" t="s">
        <v>125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8" t="s">
        <v>80</v>
      </c>
      <c r="BK217" s="140">
        <f>ROUND(I217*H217,2)</f>
        <v>0</v>
      </c>
      <c r="BL217" s="18" t="s">
        <v>132</v>
      </c>
      <c r="BM217" s="139" t="s">
        <v>955</v>
      </c>
    </row>
    <row r="218" spans="2:65" s="1" customFormat="1" ht="16.5" customHeight="1">
      <c r="B218" s="33"/>
      <c r="C218" s="128" t="s">
        <v>597</v>
      </c>
      <c r="D218" s="128" t="s">
        <v>127</v>
      </c>
      <c r="E218" s="129" t="s">
        <v>794</v>
      </c>
      <c r="F218" s="130" t="s">
        <v>795</v>
      </c>
      <c r="G218" s="131" t="s">
        <v>178</v>
      </c>
      <c r="H218" s="132">
        <v>15.68</v>
      </c>
      <c r="I218" s="133"/>
      <c r="J218" s="134">
        <f>ROUND(I218*H218,2)</f>
        <v>0</v>
      </c>
      <c r="K218" s="130" t="s">
        <v>21</v>
      </c>
      <c r="L218" s="33"/>
      <c r="M218" s="135" t="s">
        <v>21</v>
      </c>
      <c r="N218" s="136" t="s">
        <v>43</v>
      </c>
      <c r="P218" s="137">
        <f>O218*H218</f>
        <v>0</v>
      </c>
      <c r="Q218" s="137">
        <v>0</v>
      </c>
      <c r="R218" s="137">
        <f>Q218*H218</f>
        <v>0</v>
      </c>
      <c r="S218" s="137">
        <v>0</v>
      </c>
      <c r="T218" s="138">
        <f>S218*H218</f>
        <v>0</v>
      </c>
      <c r="AR218" s="139" t="s">
        <v>132</v>
      </c>
      <c r="AT218" s="139" t="s">
        <v>127</v>
      </c>
      <c r="AU218" s="139" t="s">
        <v>80</v>
      </c>
      <c r="AY218" s="18" t="s">
        <v>125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8" t="s">
        <v>80</v>
      </c>
      <c r="BK218" s="140">
        <f>ROUND(I218*H218,2)</f>
        <v>0</v>
      </c>
      <c r="BL218" s="18" t="s">
        <v>132</v>
      </c>
      <c r="BM218" s="139" t="s">
        <v>956</v>
      </c>
    </row>
    <row r="219" spans="2:65" s="12" customFormat="1" ht="11.25">
      <c r="B219" s="145"/>
      <c r="D219" s="146" t="s">
        <v>155</v>
      </c>
      <c r="E219" s="147" t="s">
        <v>21</v>
      </c>
      <c r="F219" s="148" t="s">
        <v>957</v>
      </c>
      <c r="H219" s="149">
        <v>15.68</v>
      </c>
      <c r="I219" s="150"/>
      <c r="L219" s="145"/>
      <c r="M219" s="151"/>
      <c r="T219" s="152"/>
      <c r="AT219" s="147" t="s">
        <v>155</v>
      </c>
      <c r="AU219" s="147" t="s">
        <v>80</v>
      </c>
      <c r="AV219" s="12" t="s">
        <v>82</v>
      </c>
      <c r="AW219" s="12" t="s">
        <v>33</v>
      </c>
      <c r="AX219" s="12" t="s">
        <v>72</v>
      </c>
      <c r="AY219" s="147" t="s">
        <v>125</v>
      </c>
    </row>
    <row r="220" spans="2:65" s="14" customFormat="1" ht="11.25">
      <c r="B220" s="170"/>
      <c r="D220" s="146" t="s">
        <v>155</v>
      </c>
      <c r="E220" s="171" t="s">
        <v>21</v>
      </c>
      <c r="F220" s="172" t="s">
        <v>280</v>
      </c>
      <c r="H220" s="173">
        <v>15.68</v>
      </c>
      <c r="I220" s="174"/>
      <c r="L220" s="170"/>
      <c r="M220" s="175"/>
      <c r="T220" s="176"/>
      <c r="AT220" s="171" t="s">
        <v>155</v>
      </c>
      <c r="AU220" s="171" t="s">
        <v>80</v>
      </c>
      <c r="AV220" s="14" t="s">
        <v>132</v>
      </c>
      <c r="AW220" s="14" t="s">
        <v>33</v>
      </c>
      <c r="AX220" s="14" t="s">
        <v>80</v>
      </c>
      <c r="AY220" s="171" t="s">
        <v>125</v>
      </c>
    </row>
    <row r="221" spans="2:65" s="1" customFormat="1" ht="16.5" customHeight="1">
      <c r="B221" s="33"/>
      <c r="C221" s="153" t="s">
        <v>603</v>
      </c>
      <c r="D221" s="153" t="s">
        <v>190</v>
      </c>
      <c r="E221" s="154" t="s">
        <v>797</v>
      </c>
      <c r="F221" s="155" t="s">
        <v>798</v>
      </c>
      <c r="G221" s="156" t="s">
        <v>193</v>
      </c>
      <c r="H221" s="157">
        <v>35.75</v>
      </c>
      <c r="I221" s="158"/>
      <c r="J221" s="159">
        <f>ROUND(I221*H221,2)</f>
        <v>0</v>
      </c>
      <c r="K221" s="155" t="s">
        <v>21</v>
      </c>
      <c r="L221" s="160"/>
      <c r="M221" s="161" t="s">
        <v>21</v>
      </c>
      <c r="N221" s="162" t="s">
        <v>43</v>
      </c>
      <c r="P221" s="137">
        <f>O221*H221</f>
        <v>0</v>
      </c>
      <c r="Q221" s="137">
        <v>0</v>
      </c>
      <c r="R221" s="137">
        <f>Q221*H221</f>
        <v>0</v>
      </c>
      <c r="S221" s="137">
        <v>0</v>
      </c>
      <c r="T221" s="138">
        <f>S221*H221</f>
        <v>0</v>
      </c>
      <c r="AR221" s="139" t="s">
        <v>169</v>
      </c>
      <c r="AT221" s="139" t="s">
        <v>190</v>
      </c>
      <c r="AU221" s="139" t="s">
        <v>80</v>
      </c>
      <c r="AY221" s="18" t="s">
        <v>125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8" t="s">
        <v>80</v>
      </c>
      <c r="BK221" s="140">
        <f>ROUND(I221*H221,2)</f>
        <v>0</v>
      </c>
      <c r="BL221" s="18" t="s">
        <v>132</v>
      </c>
      <c r="BM221" s="139" t="s">
        <v>958</v>
      </c>
    </row>
    <row r="222" spans="2:65" s="12" customFormat="1" ht="11.25">
      <c r="B222" s="145"/>
      <c r="D222" s="146" t="s">
        <v>155</v>
      </c>
      <c r="E222" s="147" t="s">
        <v>21</v>
      </c>
      <c r="F222" s="148" t="s">
        <v>959</v>
      </c>
      <c r="H222" s="149">
        <v>35.75</v>
      </c>
      <c r="I222" s="150"/>
      <c r="L222" s="145"/>
      <c r="M222" s="151"/>
      <c r="T222" s="152"/>
      <c r="AT222" s="147" t="s">
        <v>155</v>
      </c>
      <c r="AU222" s="147" t="s">
        <v>80</v>
      </c>
      <c r="AV222" s="12" t="s">
        <v>82</v>
      </c>
      <c r="AW222" s="12" t="s">
        <v>33</v>
      </c>
      <c r="AX222" s="12" t="s">
        <v>72</v>
      </c>
      <c r="AY222" s="147" t="s">
        <v>125</v>
      </c>
    </row>
    <row r="223" spans="2:65" s="14" customFormat="1" ht="11.25">
      <c r="B223" s="170"/>
      <c r="D223" s="146" t="s">
        <v>155</v>
      </c>
      <c r="E223" s="171" t="s">
        <v>21</v>
      </c>
      <c r="F223" s="172" t="s">
        <v>280</v>
      </c>
      <c r="H223" s="173">
        <v>35.75</v>
      </c>
      <c r="I223" s="174"/>
      <c r="L223" s="170"/>
      <c r="M223" s="175"/>
      <c r="T223" s="176"/>
      <c r="AT223" s="171" t="s">
        <v>155</v>
      </c>
      <c r="AU223" s="171" t="s">
        <v>80</v>
      </c>
      <c r="AV223" s="14" t="s">
        <v>132</v>
      </c>
      <c r="AW223" s="14" t="s">
        <v>33</v>
      </c>
      <c r="AX223" s="14" t="s">
        <v>80</v>
      </c>
      <c r="AY223" s="171" t="s">
        <v>125</v>
      </c>
    </row>
    <row r="224" spans="2:65" s="1" customFormat="1" ht="16.5" customHeight="1">
      <c r="B224" s="33"/>
      <c r="C224" s="153" t="s">
        <v>608</v>
      </c>
      <c r="D224" s="153" t="s">
        <v>190</v>
      </c>
      <c r="E224" s="154" t="s">
        <v>799</v>
      </c>
      <c r="F224" s="155" t="s">
        <v>800</v>
      </c>
      <c r="G224" s="156" t="s">
        <v>193</v>
      </c>
      <c r="H224" s="157">
        <v>25.146000000000001</v>
      </c>
      <c r="I224" s="158"/>
      <c r="J224" s="159">
        <f>ROUND(I224*H224,2)</f>
        <v>0</v>
      </c>
      <c r="K224" s="155" t="s">
        <v>21</v>
      </c>
      <c r="L224" s="160"/>
      <c r="M224" s="161" t="s">
        <v>21</v>
      </c>
      <c r="N224" s="162" t="s">
        <v>43</v>
      </c>
      <c r="P224" s="137">
        <f>O224*H224</f>
        <v>0</v>
      </c>
      <c r="Q224" s="137">
        <v>0</v>
      </c>
      <c r="R224" s="137">
        <f>Q224*H224</f>
        <v>0</v>
      </c>
      <c r="S224" s="137">
        <v>0</v>
      </c>
      <c r="T224" s="138">
        <f>S224*H224</f>
        <v>0</v>
      </c>
      <c r="AR224" s="139" t="s">
        <v>169</v>
      </c>
      <c r="AT224" s="139" t="s">
        <v>190</v>
      </c>
      <c r="AU224" s="139" t="s">
        <v>80</v>
      </c>
      <c r="AY224" s="18" t="s">
        <v>125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8" t="s">
        <v>80</v>
      </c>
      <c r="BK224" s="140">
        <f>ROUND(I224*H224,2)</f>
        <v>0</v>
      </c>
      <c r="BL224" s="18" t="s">
        <v>132</v>
      </c>
      <c r="BM224" s="139" t="s">
        <v>960</v>
      </c>
    </row>
    <row r="225" spans="2:65" s="12" customFormat="1" ht="11.25">
      <c r="B225" s="145"/>
      <c r="D225" s="146" t="s">
        <v>155</v>
      </c>
      <c r="E225" s="147" t="s">
        <v>21</v>
      </c>
      <c r="F225" s="148" t="s">
        <v>961</v>
      </c>
      <c r="H225" s="149">
        <v>25.146000000000001</v>
      </c>
      <c r="I225" s="150"/>
      <c r="L225" s="145"/>
      <c r="M225" s="151"/>
      <c r="T225" s="152"/>
      <c r="AT225" s="147" t="s">
        <v>155</v>
      </c>
      <c r="AU225" s="147" t="s">
        <v>80</v>
      </c>
      <c r="AV225" s="12" t="s">
        <v>82</v>
      </c>
      <c r="AW225" s="12" t="s">
        <v>33</v>
      </c>
      <c r="AX225" s="12" t="s">
        <v>72</v>
      </c>
      <c r="AY225" s="147" t="s">
        <v>125</v>
      </c>
    </row>
    <row r="226" spans="2:65" s="14" customFormat="1" ht="11.25">
      <c r="B226" s="170"/>
      <c r="D226" s="146" t="s">
        <v>155</v>
      </c>
      <c r="E226" s="171" t="s">
        <v>21</v>
      </c>
      <c r="F226" s="172" t="s">
        <v>280</v>
      </c>
      <c r="H226" s="173">
        <v>25.146000000000001</v>
      </c>
      <c r="I226" s="174"/>
      <c r="L226" s="170"/>
      <c r="M226" s="175"/>
      <c r="T226" s="176"/>
      <c r="AT226" s="171" t="s">
        <v>155</v>
      </c>
      <c r="AU226" s="171" t="s">
        <v>80</v>
      </c>
      <c r="AV226" s="14" t="s">
        <v>132</v>
      </c>
      <c r="AW226" s="14" t="s">
        <v>33</v>
      </c>
      <c r="AX226" s="14" t="s">
        <v>80</v>
      </c>
      <c r="AY226" s="171" t="s">
        <v>125</v>
      </c>
    </row>
    <row r="227" spans="2:65" s="1" customFormat="1" ht="16.5" customHeight="1">
      <c r="B227" s="33"/>
      <c r="C227" s="128" t="s">
        <v>614</v>
      </c>
      <c r="D227" s="128" t="s">
        <v>127</v>
      </c>
      <c r="E227" s="129" t="s">
        <v>962</v>
      </c>
      <c r="F227" s="130" t="s">
        <v>963</v>
      </c>
      <c r="G227" s="131" t="s">
        <v>193</v>
      </c>
      <c r="H227" s="132">
        <v>69.959999999999994</v>
      </c>
      <c r="I227" s="133"/>
      <c r="J227" s="134">
        <f>ROUND(I227*H227,2)</f>
        <v>0</v>
      </c>
      <c r="K227" s="130" t="s">
        <v>21</v>
      </c>
      <c r="L227" s="33"/>
      <c r="M227" s="135" t="s">
        <v>21</v>
      </c>
      <c r="N227" s="136" t="s">
        <v>43</v>
      </c>
      <c r="P227" s="137">
        <f>O227*H227</f>
        <v>0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132</v>
      </c>
      <c r="AT227" s="139" t="s">
        <v>127</v>
      </c>
      <c r="AU227" s="139" t="s">
        <v>80</v>
      </c>
      <c r="AY227" s="18" t="s">
        <v>125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8" t="s">
        <v>80</v>
      </c>
      <c r="BK227" s="140">
        <f>ROUND(I227*H227,2)</f>
        <v>0</v>
      </c>
      <c r="BL227" s="18" t="s">
        <v>132</v>
      </c>
      <c r="BM227" s="139" t="s">
        <v>964</v>
      </c>
    </row>
    <row r="228" spans="2:65" s="12" customFormat="1" ht="11.25">
      <c r="B228" s="145"/>
      <c r="D228" s="146" t="s">
        <v>155</v>
      </c>
      <c r="E228" s="147" t="s">
        <v>21</v>
      </c>
      <c r="F228" s="148" t="s">
        <v>965</v>
      </c>
      <c r="H228" s="149">
        <v>69.959999999999994</v>
      </c>
      <c r="I228" s="150"/>
      <c r="L228" s="145"/>
      <c r="M228" s="151"/>
      <c r="T228" s="152"/>
      <c r="AT228" s="147" t="s">
        <v>155</v>
      </c>
      <c r="AU228" s="147" t="s">
        <v>80</v>
      </c>
      <c r="AV228" s="12" t="s">
        <v>82</v>
      </c>
      <c r="AW228" s="12" t="s">
        <v>33</v>
      </c>
      <c r="AX228" s="12" t="s">
        <v>72</v>
      </c>
      <c r="AY228" s="147" t="s">
        <v>125</v>
      </c>
    </row>
    <row r="229" spans="2:65" s="14" customFormat="1" ht="11.25">
      <c r="B229" s="170"/>
      <c r="D229" s="146" t="s">
        <v>155</v>
      </c>
      <c r="E229" s="171" t="s">
        <v>21</v>
      </c>
      <c r="F229" s="172" t="s">
        <v>280</v>
      </c>
      <c r="H229" s="173">
        <v>69.959999999999994</v>
      </c>
      <c r="I229" s="174"/>
      <c r="L229" s="170"/>
      <c r="M229" s="175"/>
      <c r="T229" s="176"/>
      <c r="AT229" s="171" t="s">
        <v>155</v>
      </c>
      <c r="AU229" s="171" t="s">
        <v>80</v>
      </c>
      <c r="AV229" s="14" t="s">
        <v>132</v>
      </c>
      <c r="AW229" s="14" t="s">
        <v>33</v>
      </c>
      <c r="AX229" s="14" t="s">
        <v>80</v>
      </c>
      <c r="AY229" s="171" t="s">
        <v>125</v>
      </c>
    </row>
    <row r="230" spans="2:65" s="11" customFormat="1" ht="25.9" customHeight="1">
      <c r="B230" s="116"/>
      <c r="D230" s="117" t="s">
        <v>71</v>
      </c>
      <c r="E230" s="118" t="s">
        <v>805</v>
      </c>
      <c r="F230" s="118" t="s">
        <v>805</v>
      </c>
      <c r="I230" s="119"/>
      <c r="J230" s="120">
        <f>BK230</f>
        <v>0</v>
      </c>
      <c r="L230" s="116"/>
      <c r="M230" s="121"/>
      <c r="P230" s="122">
        <f>SUM(P231:P236)</f>
        <v>0</v>
      </c>
      <c r="R230" s="122">
        <f>SUM(R231:R236)</f>
        <v>0</v>
      </c>
      <c r="T230" s="123">
        <f>SUM(T231:T236)</f>
        <v>0</v>
      </c>
      <c r="AR230" s="117" t="s">
        <v>80</v>
      </c>
      <c r="AT230" s="124" t="s">
        <v>71</v>
      </c>
      <c r="AU230" s="124" t="s">
        <v>72</v>
      </c>
      <c r="AY230" s="117" t="s">
        <v>125</v>
      </c>
      <c r="BK230" s="125">
        <f>SUM(BK231:BK236)</f>
        <v>0</v>
      </c>
    </row>
    <row r="231" spans="2:65" s="1" customFormat="1" ht="16.5" customHeight="1">
      <c r="B231" s="33"/>
      <c r="C231" s="128" t="s">
        <v>618</v>
      </c>
      <c r="D231" s="128" t="s">
        <v>127</v>
      </c>
      <c r="E231" s="129" t="s">
        <v>806</v>
      </c>
      <c r="F231" s="130" t="s">
        <v>807</v>
      </c>
      <c r="G231" s="131" t="s">
        <v>178</v>
      </c>
      <c r="H231" s="132">
        <v>6.6</v>
      </c>
      <c r="I231" s="133"/>
      <c r="J231" s="134">
        <f>ROUND(I231*H231,2)</f>
        <v>0</v>
      </c>
      <c r="K231" s="130" t="s">
        <v>21</v>
      </c>
      <c r="L231" s="33"/>
      <c r="M231" s="135" t="s">
        <v>21</v>
      </c>
      <c r="N231" s="136" t="s">
        <v>43</v>
      </c>
      <c r="P231" s="137">
        <f>O231*H231</f>
        <v>0</v>
      </c>
      <c r="Q231" s="137">
        <v>0</v>
      </c>
      <c r="R231" s="137">
        <f>Q231*H231</f>
        <v>0</v>
      </c>
      <c r="S231" s="137">
        <v>0</v>
      </c>
      <c r="T231" s="138">
        <f>S231*H231</f>
        <v>0</v>
      </c>
      <c r="AR231" s="139" t="s">
        <v>132</v>
      </c>
      <c r="AT231" s="139" t="s">
        <v>127</v>
      </c>
      <c r="AU231" s="139" t="s">
        <v>80</v>
      </c>
      <c r="AY231" s="18" t="s">
        <v>125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8" t="s">
        <v>80</v>
      </c>
      <c r="BK231" s="140">
        <f>ROUND(I231*H231,2)</f>
        <v>0</v>
      </c>
      <c r="BL231" s="18" t="s">
        <v>132</v>
      </c>
      <c r="BM231" s="139" t="s">
        <v>966</v>
      </c>
    </row>
    <row r="232" spans="2:65" s="13" customFormat="1" ht="11.25">
      <c r="B232" s="164"/>
      <c r="D232" s="146" t="s">
        <v>155</v>
      </c>
      <c r="E232" s="165" t="s">
        <v>21</v>
      </c>
      <c r="F232" s="166" t="s">
        <v>967</v>
      </c>
      <c r="H232" s="165" t="s">
        <v>21</v>
      </c>
      <c r="I232" s="167"/>
      <c r="L232" s="164"/>
      <c r="M232" s="168"/>
      <c r="T232" s="169"/>
      <c r="AT232" s="165" t="s">
        <v>155</v>
      </c>
      <c r="AU232" s="165" t="s">
        <v>80</v>
      </c>
      <c r="AV232" s="13" t="s">
        <v>80</v>
      </c>
      <c r="AW232" s="13" t="s">
        <v>33</v>
      </c>
      <c r="AX232" s="13" t="s">
        <v>72</v>
      </c>
      <c r="AY232" s="165" t="s">
        <v>125</v>
      </c>
    </row>
    <row r="233" spans="2:65" s="12" customFormat="1" ht="11.25">
      <c r="B233" s="145"/>
      <c r="D233" s="146" t="s">
        <v>155</v>
      </c>
      <c r="E233" s="147" t="s">
        <v>21</v>
      </c>
      <c r="F233" s="148" t="s">
        <v>968</v>
      </c>
      <c r="H233" s="149">
        <v>4.92</v>
      </c>
      <c r="I233" s="150"/>
      <c r="L233" s="145"/>
      <c r="M233" s="151"/>
      <c r="T233" s="152"/>
      <c r="AT233" s="147" t="s">
        <v>155</v>
      </c>
      <c r="AU233" s="147" t="s">
        <v>80</v>
      </c>
      <c r="AV233" s="12" t="s">
        <v>82</v>
      </c>
      <c r="AW233" s="12" t="s">
        <v>33</v>
      </c>
      <c r="AX233" s="12" t="s">
        <v>72</v>
      </c>
      <c r="AY233" s="147" t="s">
        <v>125</v>
      </c>
    </row>
    <row r="234" spans="2:65" s="12" customFormat="1" ht="11.25">
      <c r="B234" s="145"/>
      <c r="D234" s="146" t="s">
        <v>155</v>
      </c>
      <c r="E234" s="147" t="s">
        <v>21</v>
      </c>
      <c r="F234" s="148" t="s">
        <v>969</v>
      </c>
      <c r="H234" s="149">
        <v>1.68</v>
      </c>
      <c r="I234" s="150"/>
      <c r="L234" s="145"/>
      <c r="M234" s="151"/>
      <c r="T234" s="152"/>
      <c r="AT234" s="147" t="s">
        <v>155</v>
      </c>
      <c r="AU234" s="147" t="s">
        <v>80</v>
      </c>
      <c r="AV234" s="12" t="s">
        <v>82</v>
      </c>
      <c r="AW234" s="12" t="s">
        <v>33</v>
      </c>
      <c r="AX234" s="12" t="s">
        <v>72</v>
      </c>
      <c r="AY234" s="147" t="s">
        <v>125</v>
      </c>
    </row>
    <row r="235" spans="2:65" s="14" customFormat="1" ht="11.25">
      <c r="B235" s="170"/>
      <c r="D235" s="146" t="s">
        <v>155</v>
      </c>
      <c r="E235" s="171" t="s">
        <v>21</v>
      </c>
      <c r="F235" s="172" t="s">
        <v>280</v>
      </c>
      <c r="H235" s="173">
        <v>6.6</v>
      </c>
      <c r="I235" s="174"/>
      <c r="L235" s="170"/>
      <c r="M235" s="175"/>
      <c r="T235" s="176"/>
      <c r="AT235" s="171" t="s">
        <v>155</v>
      </c>
      <c r="AU235" s="171" t="s">
        <v>80</v>
      </c>
      <c r="AV235" s="14" t="s">
        <v>132</v>
      </c>
      <c r="AW235" s="14" t="s">
        <v>33</v>
      </c>
      <c r="AX235" s="14" t="s">
        <v>80</v>
      </c>
      <c r="AY235" s="171" t="s">
        <v>125</v>
      </c>
    </row>
    <row r="236" spans="2:65" s="1" customFormat="1" ht="16.5" customHeight="1">
      <c r="B236" s="33"/>
      <c r="C236" s="128" t="s">
        <v>625</v>
      </c>
      <c r="D236" s="128" t="s">
        <v>127</v>
      </c>
      <c r="E236" s="129" t="s">
        <v>826</v>
      </c>
      <c r="F236" s="130" t="s">
        <v>827</v>
      </c>
      <c r="G236" s="131" t="s">
        <v>185</v>
      </c>
      <c r="H236" s="132">
        <v>50</v>
      </c>
      <c r="I236" s="133"/>
      <c r="J236" s="134">
        <f>ROUND(I236*H236,2)</f>
        <v>0</v>
      </c>
      <c r="K236" s="130" t="s">
        <v>21</v>
      </c>
      <c r="L236" s="33"/>
      <c r="M236" s="135" t="s">
        <v>21</v>
      </c>
      <c r="N236" s="136" t="s">
        <v>43</v>
      </c>
      <c r="P236" s="137">
        <f>O236*H236</f>
        <v>0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132</v>
      </c>
      <c r="AT236" s="139" t="s">
        <v>127</v>
      </c>
      <c r="AU236" s="139" t="s">
        <v>80</v>
      </c>
      <c r="AY236" s="18" t="s">
        <v>125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8" t="s">
        <v>80</v>
      </c>
      <c r="BK236" s="140">
        <f>ROUND(I236*H236,2)</f>
        <v>0</v>
      </c>
      <c r="BL236" s="18" t="s">
        <v>132</v>
      </c>
      <c r="BM236" s="139" t="s">
        <v>970</v>
      </c>
    </row>
    <row r="237" spans="2:65" s="11" customFormat="1" ht="25.9" customHeight="1">
      <c r="B237" s="116"/>
      <c r="D237" s="117" t="s">
        <v>71</v>
      </c>
      <c r="E237" s="118" t="s">
        <v>971</v>
      </c>
      <c r="F237" s="118" t="s">
        <v>972</v>
      </c>
      <c r="I237" s="119"/>
      <c r="J237" s="120">
        <f>BK237</f>
        <v>0</v>
      </c>
      <c r="L237" s="116"/>
      <c r="M237" s="121"/>
      <c r="P237" s="122">
        <f>SUM(P238:P275)</f>
        <v>0</v>
      </c>
      <c r="R237" s="122">
        <f>SUM(R238:R275)</f>
        <v>0</v>
      </c>
      <c r="T237" s="123">
        <f>SUM(T238:T275)</f>
        <v>0</v>
      </c>
      <c r="AR237" s="117" t="s">
        <v>141</v>
      </c>
      <c r="AT237" s="124" t="s">
        <v>71</v>
      </c>
      <c r="AU237" s="124" t="s">
        <v>72</v>
      </c>
      <c r="AY237" s="117" t="s">
        <v>125</v>
      </c>
      <c r="BK237" s="125">
        <f>SUM(BK238:BK275)</f>
        <v>0</v>
      </c>
    </row>
    <row r="238" spans="2:65" s="1" customFormat="1" ht="16.5" customHeight="1">
      <c r="B238" s="33"/>
      <c r="C238" s="128" t="s">
        <v>632</v>
      </c>
      <c r="D238" s="128" t="s">
        <v>127</v>
      </c>
      <c r="E238" s="129" t="s">
        <v>973</v>
      </c>
      <c r="F238" s="130" t="s">
        <v>974</v>
      </c>
      <c r="G238" s="131" t="s">
        <v>185</v>
      </c>
      <c r="H238" s="132">
        <v>2</v>
      </c>
      <c r="I238" s="133"/>
      <c r="J238" s="134">
        <f t="shared" ref="J238:J275" si="10">ROUND(I238*H238,2)</f>
        <v>0</v>
      </c>
      <c r="K238" s="130" t="s">
        <v>21</v>
      </c>
      <c r="L238" s="33"/>
      <c r="M238" s="135" t="s">
        <v>21</v>
      </c>
      <c r="N238" s="136" t="s">
        <v>43</v>
      </c>
      <c r="P238" s="137">
        <f t="shared" ref="P238:P275" si="11">O238*H238</f>
        <v>0</v>
      </c>
      <c r="Q238" s="137">
        <v>0</v>
      </c>
      <c r="R238" s="137">
        <f t="shared" ref="R238:R275" si="12">Q238*H238</f>
        <v>0</v>
      </c>
      <c r="S238" s="137">
        <v>0</v>
      </c>
      <c r="T238" s="138">
        <f t="shared" ref="T238:T275" si="13">S238*H238</f>
        <v>0</v>
      </c>
      <c r="AR238" s="139" t="s">
        <v>497</v>
      </c>
      <c r="AT238" s="139" t="s">
        <v>127</v>
      </c>
      <c r="AU238" s="139" t="s">
        <v>80</v>
      </c>
      <c r="AY238" s="18" t="s">
        <v>125</v>
      </c>
      <c r="BE238" s="140">
        <f t="shared" ref="BE238:BE275" si="14">IF(N238="základní",J238,0)</f>
        <v>0</v>
      </c>
      <c r="BF238" s="140">
        <f t="shared" ref="BF238:BF275" si="15">IF(N238="snížená",J238,0)</f>
        <v>0</v>
      </c>
      <c r="BG238" s="140">
        <f t="shared" ref="BG238:BG275" si="16">IF(N238="zákl. přenesená",J238,0)</f>
        <v>0</v>
      </c>
      <c r="BH238" s="140">
        <f t="shared" ref="BH238:BH275" si="17">IF(N238="sníž. přenesená",J238,0)</f>
        <v>0</v>
      </c>
      <c r="BI238" s="140">
        <f t="shared" ref="BI238:BI275" si="18">IF(N238="nulová",J238,0)</f>
        <v>0</v>
      </c>
      <c r="BJ238" s="18" t="s">
        <v>80</v>
      </c>
      <c r="BK238" s="140">
        <f t="shared" ref="BK238:BK275" si="19">ROUND(I238*H238,2)</f>
        <v>0</v>
      </c>
      <c r="BL238" s="18" t="s">
        <v>497</v>
      </c>
      <c r="BM238" s="139" t="s">
        <v>975</v>
      </c>
    </row>
    <row r="239" spans="2:65" s="1" customFormat="1" ht="16.5" customHeight="1">
      <c r="B239" s="33"/>
      <c r="C239" s="128" t="s">
        <v>640</v>
      </c>
      <c r="D239" s="128" t="s">
        <v>127</v>
      </c>
      <c r="E239" s="129" t="s">
        <v>976</v>
      </c>
      <c r="F239" s="130" t="s">
        <v>977</v>
      </c>
      <c r="G239" s="131" t="s">
        <v>185</v>
      </c>
      <c r="H239" s="132">
        <v>41</v>
      </c>
      <c r="I239" s="133"/>
      <c r="J239" s="134">
        <f t="shared" si="10"/>
        <v>0</v>
      </c>
      <c r="K239" s="130" t="s">
        <v>21</v>
      </c>
      <c r="L239" s="33"/>
      <c r="M239" s="135" t="s">
        <v>21</v>
      </c>
      <c r="N239" s="136" t="s">
        <v>43</v>
      </c>
      <c r="P239" s="137">
        <f t="shared" si="11"/>
        <v>0</v>
      </c>
      <c r="Q239" s="137">
        <v>0</v>
      </c>
      <c r="R239" s="137">
        <f t="shared" si="12"/>
        <v>0</v>
      </c>
      <c r="S239" s="137">
        <v>0</v>
      </c>
      <c r="T239" s="138">
        <f t="shared" si="13"/>
        <v>0</v>
      </c>
      <c r="AR239" s="139" t="s">
        <v>497</v>
      </c>
      <c r="AT239" s="139" t="s">
        <v>127</v>
      </c>
      <c r="AU239" s="139" t="s">
        <v>80</v>
      </c>
      <c r="AY239" s="18" t="s">
        <v>125</v>
      </c>
      <c r="BE239" s="140">
        <f t="shared" si="14"/>
        <v>0</v>
      </c>
      <c r="BF239" s="140">
        <f t="shared" si="15"/>
        <v>0</v>
      </c>
      <c r="BG239" s="140">
        <f t="shared" si="16"/>
        <v>0</v>
      </c>
      <c r="BH239" s="140">
        <f t="shared" si="17"/>
        <v>0</v>
      </c>
      <c r="BI239" s="140">
        <f t="shared" si="18"/>
        <v>0</v>
      </c>
      <c r="BJ239" s="18" t="s">
        <v>80</v>
      </c>
      <c r="BK239" s="140">
        <f t="shared" si="19"/>
        <v>0</v>
      </c>
      <c r="BL239" s="18" t="s">
        <v>497</v>
      </c>
      <c r="BM239" s="139" t="s">
        <v>978</v>
      </c>
    </row>
    <row r="240" spans="2:65" s="1" customFormat="1" ht="16.5" customHeight="1">
      <c r="B240" s="33"/>
      <c r="C240" s="128" t="s">
        <v>645</v>
      </c>
      <c r="D240" s="128" t="s">
        <v>127</v>
      </c>
      <c r="E240" s="129" t="s">
        <v>979</v>
      </c>
      <c r="F240" s="130" t="s">
        <v>980</v>
      </c>
      <c r="G240" s="131" t="s">
        <v>185</v>
      </c>
      <c r="H240" s="132">
        <v>37</v>
      </c>
      <c r="I240" s="133"/>
      <c r="J240" s="134">
        <f t="shared" si="10"/>
        <v>0</v>
      </c>
      <c r="K240" s="130" t="s">
        <v>21</v>
      </c>
      <c r="L240" s="33"/>
      <c r="M240" s="135" t="s">
        <v>21</v>
      </c>
      <c r="N240" s="136" t="s">
        <v>43</v>
      </c>
      <c r="P240" s="137">
        <f t="shared" si="11"/>
        <v>0</v>
      </c>
      <c r="Q240" s="137">
        <v>0</v>
      </c>
      <c r="R240" s="137">
        <f t="shared" si="12"/>
        <v>0</v>
      </c>
      <c r="S240" s="137">
        <v>0</v>
      </c>
      <c r="T240" s="138">
        <f t="shared" si="13"/>
        <v>0</v>
      </c>
      <c r="AR240" s="139" t="s">
        <v>497</v>
      </c>
      <c r="AT240" s="139" t="s">
        <v>127</v>
      </c>
      <c r="AU240" s="139" t="s">
        <v>80</v>
      </c>
      <c r="AY240" s="18" t="s">
        <v>125</v>
      </c>
      <c r="BE240" s="140">
        <f t="shared" si="14"/>
        <v>0</v>
      </c>
      <c r="BF240" s="140">
        <f t="shared" si="15"/>
        <v>0</v>
      </c>
      <c r="BG240" s="140">
        <f t="shared" si="16"/>
        <v>0</v>
      </c>
      <c r="BH240" s="140">
        <f t="shared" si="17"/>
        <v>0</v>
      </c>
      <c r="BI240" s="140">
        <f t="shared" si="18"/>
        <v>0</v>
      </c>
      <c r="BJ240" s="18" t="s">
        <v>80</v>
      </c>
      <c r="BK240" s="140">
        <f t="shared" si="19"/>
        <v>0</v>
      </c>
      <c r="BL240" s="18" t="s">
        <v>497</v>
      </c>
      <c r="BM240" s="139" t="s">
        <v>981</v>
      </c>
    </row>
    <row r="241" spans="2:65" s="1" customFormat="1" ht="16.5" customHeight="1">
      <c r="B241" s="33"/>
      <c r="C241" s="128" t="s">
        <v>651</v>
      </c>
      <c r="D241" s="128" t="s">
        <v>127</v>
      </c>
      <c r="E241" s="129" t="s">
        <v>982</v>
      </c>
      <c r="F241" s="130" t="s">
        <v>983</v>
      </c>
      <c r="G241" s="131" t="s">
        <v>823</v>
      </c>
      <c r="H241" s="132">
        <v>2</v>
      </c>
      <c r="I241" s="133"/>
      <c r="J241" s="134">
        <f t="shared" si="10"/>
        <v>0</v>
      </c>
      <c r="K241" s="130" t="s">
        <v>21</v>
      </c>
      <c r="L241" s="33"/>
      <c r="M241" s="135" t="s">
        <v>21</v>
      </c>
      <c r="N241" s="136" t="s">
        <v>43</v>
      </c>
      <c r="P241" s="137">
        <f t="shared" si="11"/>
        <v>0</v>
      </c>
      <c r="Q241" s="137">
        <v>0</v>
      </c>
      <c r="R241" s="137">
        <f t="shared" si="12"/>
        <v>0</v>
      </c>
      <c r="S241" s="137">
        <v>0</v>
      </c>
      <c r="T241" s="138">
        <f t="shared" si="13"/>
        <v>0</v>
      </c>
      <c r="AR241" s="139" t="s">
        <v>497</v>
      </c>
      <c r="AT241" s="139" t="s">
        <v>127</v>
      </c>
      <c r="AU241" s="139" t="s">
        <v>80</v>
      </c>
      <c r="AY241" s="18" t="s">
        <v>125</v>
      </c>
      <c r="BE241" s="140">
        <f t="shared" si="14"/>
        <v>0</v>
      </c>
      <c r="BF241" s="140">
        <f t="shared" si="15"/>
        <v>0</v>
      </c>
      <c r="BG241" s="140">
        <f t="shared" si="16"/>
        <v>0</v>
      </c>
      <c r="BH241" s="140">
        <f t="shared" si="17"/>
        <v>0</v>
      </c>
      <c r="BI241" s="140">
        <f t="shared" si="18"/>
        <v>0</v>
      </c>
      <c r="BJ241" s="18" t="s">
        <v>80</v>
      </c>
      <c r="BK241" s="140">
        <f t="shared" si="19"/>
        <v>0</v>
      </c>
      <c r="BL241" s="18" t="s">
        <v>497</v>
      </c>
      <c r="BM241" s="139" t="s">
        <v>984</v>
      </c>
    </row>
    <row r="242" spans="2:65" s="1" customFormat="1" ht="16.5" customHeight="1">
      <c r="B242" s="33"/>
      <c r="C242" s="128" t="s">
        <v>656</v>
      </c>
      <c r="D242" s="128" t="s">
        <v>127</v>
      </c>
      <c r="E242" s="129" t="s">
        <v>836</v>
      </c>
      <c r="F242" s="130" t="s">
        <v>837</v>
      </c>
      <c r="G242" s="131" t="s">
        <v>823</v>
      </c>
      <c r="H242" s="132">
        <v>2</v>
      </c>
      <c r="I242" s="133"/>
      <c r="J242" s="134">
        <f t="shared" si="10"/>
        <v>0</v>
      </c>
      <c r="K242" s="130" t="s">
        <v>21</v>
      </c>
      <c r="L242" s="33"/>
      <c r="M242" s="135" t="s">
        <v>21</v>
      </c>
      <c r="N242" s="136" t="s">
        <v>43</v>
      </c>
      <c r="P242" s="137">
        <f t="shared" si="11"/>
        <v>0</v>
      </c>
      <c r="Q242" s="137">
        <v>0</v>
      </c>
      <c r="R242" s="137">
        <f t="shared" si="12"/>
        <v>0</v>
      </c>
      <c r="S242" s="137">
        <v>0</v>
      </c>
      <c r="T242" s="138">
        <f t="shared" si="13"/>
        <v>0</v>
      </c>
      <c r="AR242" s="139" t="s">
        <v>497</v>
      </c>
      <c r="AT242" s="139" t="s">
        <v>127</v>
      </c>
      <c r="AU242" s="139" t="s">
        <v>80</v>
      </c>
      <c r="AY242" s="18" t="s">
        <v>125</v>
      </c>
      <c r="BE242" s="140">
        <f t="shared" si="14"/>
        <v>0</v>
      </c>
      <c r="BF242" s="140">
        <f t="shared" si="15"/>
        <v>0</v>
      </c>
      <c r="BG242" s="140">
        <f t="shared" si="16"/>
        <v>0</v>
      </c>
      <c r="BH242" s="140">
        <f t="shared" si="17"/>
        <v>0</v>
      </c>
      <c r="BI242" s="140">
        <f t="shared" si="18"/>
        <v>0</v>
      </c>
      <c r="BJ242" s="18" t="s">
        <v>80</v>
      </c>
      <c r="BK242" s="140">
        <f t="shared" si="19"/>
        <v>0</v>
      </c>
      <c r="BL242" s="18" t="s">
        <v>497</v>
      </c>
      <c r="BM242" s="139" t="s">
        <v>985</v>
      </c>
    </row>
    <row r="243" spans="2:65" s="1" customFormat="1" ht="16.5" customHeight="1">
      <c r="B243" s="33"/>
      <c r="C243" s="128" t="s">
        <v>664</v>
      </c>
      <c r="D243" s="128" t="s">
        <v>127</v>
      </c>
      <c r="E243" s="129" t="s">
        <v>986</v>
      </c>
      <c r="F243" s="130" t="s">
        <v>987</v>
      </c>
      <c r="G243" s="131" t="s">
        <v>823</v>
      </c>
      <c r="H243" s="132">
        <v>4</v>
      </c>
      <c r="I243" s="133"/>
      <c r="J243" s="134">
        <f t="shared" si="10"/>
        <v>0</v>
      </c>
      <c r="K243" s="130" t="s">
        <v>21</v>
      </c>
      <c r="L243" s="33"/>
      <c r="M243" s="135" t="s">
        <v>21</v>
      </c>
      <c r="N243" s="136" t="s">
        <v>43</v>
      </c>
      <c r="P243" s="137">
        <f t="shared" si="11"/>
        <v>0</v>
      </c>
      <c r="Q243" s="137">
        <v>0</v>
      </c>
      <c r="R243" s="137">
        <f t="shared" si="12"/>
        <v>0</v>
      </c>
      <c r="S243" s="137">
        <v>0</v>
      </c>
      <c r="T243" s="138">
        <f t="shared" si="13"/>
        <v>0</v>
      </c>
      <c r="AR243" s="139" t="s">
        <v>497</v>
      </c>
      <c r="AT243" s="139" t="s">
        <v>127</v>
      </c>
      <c r="AU243" s="139" t="s">
        <v>80</v>
      </c>
      <c r="AY243" s="18" t="s">
        <v>125</v>
      </c>
      <c r="BE243" s="140">
        <f t="shared" si="14"/>
        <v>0</v>
      </c>
      <c r="BF243" s="140">
        <f t="shared" si="15"/>
        <v>0</v>
      </c>
      <c r="BG243" s="140">
        <f t="shared" si="16"/>
        <v>0</v>
      </c>
      <c r="BH243" s="140">
        <f t="shared" si="17"/>
        <v>0</v>
      </c>
      <c r="BI243" s="140">
        <f t="shared" si="18"/>
        <v>0</v>
      </c>
      <c r="BJ243" s="18" t="s">
        <v>80</v>
      </c>
      <c r="BK243" s="140">
        <f t="shared" si="19"/>
        <v>0</v>
      </c>
      <c r="BL243" s="18" t="s">
        <v>497</v>
      </c>
      <c r="BM243" s="139" t="s">
        <v>988</v>
      </c>
    </row>
    <row r="244" spans="2:65" s="1" customFormat="1" ht="16.5" customHeight="1">
      <c r="B244" s="33"/>
      <c r="C244" s="153" t="s">
        <v>670</v>
      </c>
      <c r="D244" s="153" t="s">
        <v>190</v>
      </c>
      <c r="E244" s="154" t="s">
        <v>989</v>
      </c>
      <c r="F244" s="155" t="s">
        <v>990</v>
      </c>
      <c r="G244" s="156" t="s">
        <v>185</v>
      </c>
      <c r="H244" s="157">
        <v>3</v>
      </c>
      <c r="I244" s="158"/>
      <c r="J244" s="159">
        <f t="shared" si="10"/>
        <v>0</v>
      </c>
      <c r="K244" s="155" t="s">
        <v>21</v>
      </c>
      <c r="L244" s="160"/>
      <c r="M244" s="161" t="s">
        <v>21</v>
      </c>
      <c r="N244" s="162" t="s">
        <v>43</v>
      </c>
      <c r="P244" s="137">
        <f t="shared" si="11"/>
        <v>0</v>
      </c>
      <c r="Q244" s="137">
        <v>0</v>
      </c>
      <c r="R244" s="137">
        <f t="shared" si="12"/>
        <v>0</v>
      </c>
      <c r="S244" s="137">
        <v>0</v>
      </c>
      <c r="T244" s="138">
        <f t="shared" si="13"/>
        <v>0</v>
      </c>
      <c r="AR244" s="139" t="s">
        <v>991</v>
      </c>
      <c r="AT244" s="139" t="s">
        <v>190</v>
      </c>
      <c r="AU244" s="139" t="s">
        <v>80</v>
      </c>
      <c r="AY244" s="18" t="s">
        <v>125</v>
      </c>
      <c r="BE244" s="140">
        <f t="shared" si="14"/>
        <v>0</v>
      </c>
      <c r="BF244" s="140">
        <f t="shared" si="15"/>
        <v>0</v>
      </c>
      <c r="BG244" s="140">
        <f t="shared" si="16"/>
        <v>0</v>
      </c>
      <c r="BH244" s="140">
        <f t="shared" si="17"/>
        <v>0</v>
      </c>
      <c r="BI244" s="140">
        <f t="shared" si="18"/>
        <v>0</v>
      </c>
      <c r="BJ244" s="18" t="s">
        <v>80</v>
      </c>
      <c r="BK244" s="140">
        <f t="shared" si="19"/>
        <v>0</v>
      </c>
      <c r="BL244" s="18" t="s">
        <v>497</v>
      </c>
      <c r="BM244" s="139" t="s">
        <v>992</v>
      </c>
    </row>
    <row r="245" spans="2:65" s="1" customFormat="1" ht="16.5" customHeight="1">
      <c r="B245" s="33"/>
      <c r="C245" s="153" t="s">
        <v>675</v>
      </c>
      <c r="D245" s="153" t="s">
        <v>190</v>
      </c>
      <c r="E245" s="154" t="s">
        <v>993</v>
      </c>
      <c r="F245" s="155" t="s">
        <v>994</v>
      </c>
      <c r="G245" s="156" t="s">
        <v>185</v>
      </c>
      <c r="H245" s="157">
        <v>43</v>
      </c>
      <c r="I245" s="158"/>
      <c r="J245" s="159">
        <f t="shared" si="10"/>
        <v>0</v>
      </c>
      <c r="K245" s="155" t="s">
        <v>21</v>
      </c>
      <c r="L245" s="160"/>
      <c r="M245" s="161" t="s">
        <v>21</v>
      </c>
      <c r="N245" s="162" t="s">
        <v>43</v>
      </c>
      <c r="P245" s="137">
        <f t="shared" si="11"/>
        <v>0</v>
      </c>
      <c r="Q245" s="137">
        <v>0</v>
      </c>
      <c r="R245" s="137">
        <f t="shared" si="12"/>
        <v>0</v>
      </c>
      <c r="S245" s="137">
        <v>0</v>
      </c>
      <c r="T245" s="138">
        <f t="shared" si="13"/>
        <v>0</v>
      </c>
      <c r="AR245" s="139" t="s">
        <v>991</v>
      </c>
      <c r="AT245" s="139" t="s">
        <v>190</v>
      </c>
      <c r="AU245" s="139" t="s">
        <v>80</v>
      </c>
      <c r="AY245" s="18" t="s">
        <v>125</v>
      </c>
      <c r="BE245" s="140">
        <f t="shared" si="14"/>
        <v>0</v>
      </c>
      <c r="BF245" s="140">
        <f t="shared" si="15"/>
        <v>0</v>
      </c>
      <c r="BG245" s="140">
        <f t="shared" si="16"/>
        <v>0</v>
      </c>
      <c r="BH245" s="140">
        <f t="shared" si="17"/>
        <v>0</v>
      </c>
      <c r="BI245" s="140">
        <f t="shared" si="18"/>
        <v>0</v>
      </c>
      <c r="BJ245" s="18" t="s">
        <v>80</v>
      </c>
      <c r="BK245" s="140">
        <f t="shared" si="19"/>
        <v>0</v>
      </c>
      <c r="BL245" s="18" t="s">
        <v>497</v>
      </c>
      <c r="BM245" s="139" t="s">
        <v>995</v>
      </c>
    </row>
    <row r="246" spans="2:65" s="1" customFormat="1" ht="16.5" customHeight="1">
      <c r="B246" s="33"/>
      <c r="C246" s="153" t="s">
        <v>681</v>
      </c>
      <c r="D246" s="153" t="s">
        <v>190</v>
      </c>
      <c r="E246" s="154" t="s">
        <v>996</v>
      </c>
      <c r="F246" s="155" t="s">
        <v>997</v>
      </c>
      <c r="G246" s="156" t="s">
        <v>185</v>
      </c>
      <c r="H246" s="157">
        <v>37</v>
      </c>
      <c r="I246" s="158"/>
      <c r="J246" s="159">
        <f t="shared" si="10"/>
        <v>0</v>
      </c>
      <c r="K246" s="155" t="s">
        <v>21</v>
      </c>
      <c r="L246" s="160"/>
      <c r="M246" s="161" t="s">
        <v>21</v>
      </c>
      <c r="N246" s="162" t="s">
        <v>43</v>
      </c>
      <c r="P246" s="137">
        <f t="shared" si="11"/>
        <v>0</v>
      </c>
      <c r="Q246" s="137">
        <v>0</v>
      </c>
      <c r="R246" s="137">
        <f t="shared" si="12"/>
        <v>0</v>
      </c>
      <c r="S246" s="137">
        <v>0</v>
      </c>
      <c r="T246" s="138">
        <f t="shared" si="13"/>
        <v>0</v>
      </c>
      <c r="AR246" s="139" t="s">
        <v>991</v>
      </c>
      <c r="AT246" s="139" t="s">
        <v>190</v>
      </c>
      <c r="AU246" s="139" t="s">
        <v>80</v>
      </c>
      <c r="AY246" s="18" t="s">
        <v>125</v>
      </c>
      <c r="BE246" s="140">
        <f t="shared" si="14"/>
        <v>0</v>
      </c>
      <c r="BF246" s="140">
        <f t="shared" si="15"/>
        <v>0</v>
      </c>
      <c r="BG246" s="140">
        <f t="shared" si="16"/>
        <v>0</v>
      </c>
      <c r="BH246" s="140">
        <f t="shared" si="17"/>
        <v>0</v>
      </c>
      <c r="BI246" s="140">
        <f t="shared" si="18"/>
        <v>0</v>
      </c>
      <c r="BJ246" s="18" t="s">
        <v>80</v>
      </c>
      <c r="BK246" s="140">
        <f t="shared" si="19"/>
        <v>0</v>
      </c>
      <c r="BL246" s="18" t="s">
        <v>497</v>
      </c>
      <c r="BM246" s="139" t="s">
        <v>998</v>
      </c>
    </row>
    <row r="247" spans="2:65" s="1" customFormat="1" ht="16.5" customHeight="1">
      <c r="B247" s="33"/>
      <c r="C247" s="128" t="s">
        <v>690</v>
      </c>
      <c r="D247" s="128" t="s">
        <v>127</v>
      </c>
      <c r="E247" s="129" t="s">
        <v>999</v>
      </c>
      <c r="F247" s="130" t="s">
        <v>1000</v>
      </c>
      <c r="G247" s="131" t="s">
        <v>185</v>
      </c>
      <c r="H247" s="132">
        <v>37</v>
      </c>
      <c r="I247" s="133"/>
      <c r="J247" s="134">
        <f t="shared" si="10"/>
        <v>0</v>
      </c>
      <c r="K247" s="130" t="s">
        <v>21</v>
      </c>
      <c r="L247" s="33"/>
      <c r="M247" s="135" t="s">
        <v>21</v>
      </c>
      <c r="N247" s="136" t="s">
        <v>43</v>
      </c>
      <c r="P247" s="137">
        <f t="shared" si="11"/>
        <v>0</v>
      </c>
      <c r="Q247" s="137">
        <v>0</v>
      </c>
      <c r="R247" s="137">
        <f t="shared" si="12"/>
        <v>0</v>
      </c>
      <c r="S247" s="137">
        <v>0</v>
      </c>
      <c r="T247" s="138">
        <f t="shared" si="13"/>
        <v>0</v>
      </c>
      <c r="AR247" s="139" t="s">
        <v>497</v>
      </c>
      <c r="AT247" s="139" t="s">
        <v>127</v>
      </c>
      <c r="AU247" s="139" t="s">
        <v>80</v>
      </c>
      <c r="AY247" s="18" t="s">
        <v>125</v>
      </c>
      <c r="BE247" s="140">
        <f t="shared" si="14"/>
        <v>0</v>
      </c>
      <c r="BF247" s="140">
        <f t="shared" si="15"/>
        <v>0</v>
      </c>
      <c r="BG247" s="140">
        <f t="shared" si="16"/>
        <v>0</v>
      </c>
      <c r="BH247" s="140">
        <f t="shared" si="17"/>
        <v>0</v>
      </c>
      <c r="BI247" s="140">
        <f t="shared" si="18"/>
        <v>0</v>
      </c>
      <c r="BJ247" s="18" t="s">
        <v>80</v>
      </c>
      <c r="BK247" s="140">
        <f t="shared" si="19"/>
        <v>0</v>
      </c>
      <c r="BL247" s="18" t="s">
        <v>497</v>
      </c>
      <c r="BM247" s="139" t="s">
        <v>1001</v>
      </c>
    </row>
    <row r="248" spans="2:65" s="1" customFormat="1" ht="16.5" customHeight="1">
      <c r="B248" s="33"/>
      <c r="C248" s="153" t="s">
        <v>696</v>
      </c>
      <c r="D248" s="153" t="s">
        <v>190</v>
      </c>
      <c r="E248" s="154" t="s">
        <v>1002</v>
      </c>
      <c r="F248" s="155" t="s">
        <v>1003</v>
      </c>
      <c r="G248" s="156" t="s">
        <v>823</v>
      </c>
      <c r="H248" s="157">
        <v>1</v>
      </c>
      <c r="I248" s="158"/>
      <c r="J248" s="159">
        <f t="shared" si="10"/>
        <v>0</v>
      </c>
      <c r="K248" s="155" t="s">
        <v>21</v>
      </c>
      <c r="L248" s="160"/>
      <c r="M248" s="161" t="s">
        <v>21</v>
      </c>
      <c r="N248" s="162" t="s">
        <v>43</v>
      </c>
      <c r="P248" s="137">
        <f t="shared" si="11"/>
        <v>0</v>
      </c>
      <c r="Q248" s="137">
        <v>0</v>
      </c>
      <c r="R248" s="137">
        <f t="shared" si="12"/>
        <v>0</v>
      </c>
      <c r="S248" s="137">
        <v>0</v>
      </c>
      <c r="T248" s="138">
        <f t="shared" si="13"/>
        <v>0</v>
      </c>
      <c r="AR248" s="139" t="s">
        <v>991</v>
      </c>
      <c r="AT248" s="139" t="s">
        <v>190</v>
      </c>
      <c r="AU248" s="139" t="s">
        <v>80</v>
      </c>
      <c r="AY248" s="18" t="s">
        <v>125</v>
      </c>
      <c r="BE248" s="140">
        <f t="shared" si="14"/>
        <v>0</v>
      </c>
      <c r="BF248" s="140">
        <f t="shared" si="15"/>
        <v>0</v>
      </c>
      <c r="BG248" s="140">
        <f t="shared" si="16"/>
        <v>0</v>
      </c>
      <c r="BH248" s="140">
        <f t="shared" si="17"/>
        <v>0</v>
      </c>
      <c r="BI248" s="140">
        <f t="shared" si="18"/>
        <v>0</v>
      </c>
      <c r="BJ248" s="18" t="s">
        <v>80</v>
      </c>
      <c r="BK248" s="140">
        <f t="shared" si="19"/>
        <v>0</v>
      </c>
      <c r="BL248" s="18" t="s">
        <v>497</v>
      </c>
      <c r="BM248" s="139" t="s">
        <v>1004</v>
      </c>
    </row>
    <row r="249" spans="2:65" s="1" customFormat="1" ht="16.5" customHeight="1">
      <c r="B249" s="33"/>
      <c r="C249" s="153" t="s">
        <v>701</v>
      </c>
      <c r="D249" s="153" t="s">
        <v>190</v>
      </c>
      <c r="E249" s="154" t="s">
        <v>1005</v>
      </c>
      <c r="F249" s="155" t="s">
        <v>1006</v>
      </c>
      <c r="G249" s="156" t="s">
        <v>823</v>
      </c>
      <c r="H249" s="157">
        <v>1</v>
      </c>
      <c r="I249" s="158"/>
      <c r="J249" s="159">
        <f t="shared" si="10"/>
        <v>0</v>
      </c>
      <c r="K249" s="155" t="s">
        <v>21</v>
      </c>
      <c r="L249" s="160"/>
      <c r="M249" s="161" t="s">
        <v>21</v>
      </c>
      <c r="N249" s="162" t="s">
        <v>43</v>
      </c>
      <c r="P249" s="137">
        <f t="shared" si="11"/>
        <v>0</v>
      </c>
      <c r="Q249" s="137">
        <v>0</v>
      </c>
      <c r="R249" s="137">
        <f t="shared" si="12"/>
        <v>0</v>
      </c>
      <c r="S249" s="137">
        <v>0</v>
      </c>
      <c r="T249" s="138">
        <f t="shared" si="13"/>
        <v>0</v>
      </c>
      <c r="AR249" s="139" t="s">
        <v>991</v>
      </c>
      <c r="AT249" s="139" t="s">
        <v>190</v>
      </c>
      <c r="AU249" s="139" t="s">
        <v>80</v>
      </c>
      <c r="AY249" s="18" t="s">
        <v>125</v>
      </c>
      <c r="BE249" s="140">
        <f t="shared" si="14"/>
        <v>0</v>
      </c>
      <c r="BF249" s="140">
        <f t="shared" si="15"/>
        <v>0</v>
      </c>
      <c r="BG249" s="140">
        <f t="shared" si="16"/>
        <v>0</v>
      </c>
      <c r="BH249" s="140">
        <f t="shared" si="17"/>
        <v>0</v>
      </c>
      <c r="BI249" s="140">
        <f t="shared" si="18"/>
        <v>0</v>
      </c>
      <c r="BJ249" s="18" t="s">
        <v>80</v>
      </c>
      <c r="BK249" s="140">
        <f t="shared" si="19"/>
        <v>0</v>
      </c>
      <c r="BL249" s="18" t="s">
        <v>497</v>
      </c>
      <c r="BM249" s="139" t="s">
        <v>1007</v>
      </c>
    </row>
    <row r="250" spans="2:65" s="1" customFormat="1" ht="16.5" customHeight="1">
      <c r="B250" s="33"/>
      <c r="C250" s="153" t="s">
        <v>707</v>
      </c>
      <c r="D250" s="153" t="s">
        <v>190</v>
      </c>
      <c r="E250" s="154" t="s">
        <v>1008</v>
      </c>
      <c r="F250" s="155" t="s">
        <v>1009</v>
      </c>
      <c r="G250" s="156" t="s">
        <v>823</v>
      </c>
      <c r="H250" s="157">
        <v>2</v>
      </c>
      <c r="I250" s="158"/>
      <c r="J250" s="159">
        <f t="shared" si="10"/>
        <v>0</v>
      </c>
      <c r="K250" s="155" t="s">
        <v>21</v>
      </c>
      <c r="L250" s="160"/>
      <c r="M250" s="161" t="s">
        <v>21</v>
      </c>
      <c r="N250" s="162" t="s">
        <v>43</v>
      </c>
      <c r="P250" s="137">
        <f t="shared" si="11"/>
        <v>0</v>
      </c>
      <c r="Q250" s="137">
        <v>0</v>
      </c>
      <c r="R250" s="137">
        <f t="shared" si="12"/>
        <v>0</v>
      </c>
      <c r="S250" s="137">
        <v>0</v>
      </c>
      <c r="T250" s="138">
        <f t="shared" si="13"/>
        <v>0</v>
      </c>
      <c r="AR250" s="139" t="s">
        <v>991</v>
      </c>
      <c r="AT250" s="139" t="s">
        <v>190</v>
      </c>
      <c r="AU250" s="139" t="s">
        <v>80</v>
      </c>
      <c r="AY250" s="18" t="s">
        <v>125</v>
      </c>
      <c r="BE250" s="140">
        <f t="shared" si="14"/>
        <v>0</v>
      </c>
      <c r="BF250" s="140">
        <f t="shared" si="15"/>
        <v>0</v>
      </c>
      <c r="BG250" s="140">
        <f t="shared" si="16"/>
        <v>0</v>
      </c>
      <c r="BH250" s="140">
        <f t="shared" si="17"/>
        <v>0</v>
      </c>
      <c r="BI250" s="140">
        <f t="shared" si="18"/>
        <v>0</v>
      </c>
      <c r="BJ250" s="18" t="s">
        <v>80</v>
      </c>
      <c r="BK250" s="140">
        <f t="shared" si="19"/>
        <v>0</v>
      </c>
      <c r="BL250" s="18" t="s">
        <v>497</v>
      </c>
      <c r="BM250" s="139" t="s">
        <v>1010</v>
      </c>
    </row>
    <row r="251" spans="2:65" s="1" customFormat="1" ht="16.5" customHeight="1">
      <c r="B251" s="33"/>
      <c r="C251" s="153" t="s">
        <v>712</v>
      </c>
      <c r="D251" s="153" t="s">
        <v>190</v>
      </c>
      <c r="E251" s="154" t="s">
        <v>1011</v>
      </c>
      <c r="F251" s="155" t="s">
        <v>1012</v>
      </c>
      <c r="G251" s="156" t="s">
        <v>823</v>
      </c>
      <c r="H251" s="157">
        <v>3</v>
      </c>
      <c r="I251" s="158"/>
      <c r="J251" s="159">
        <f t="shared" si="10"/>
        <v>0</v>
      </c>
      <c r="K251" s="155" t="s">
        <v>21</v>
      </c>
      <c r="L251" s="160"/>
      <c r="M251" s="161" t="s">
        <v>21</v>
      </c>
      <c r="N251" s="162" t="s">
        <v>43</v>
      </c>
      <c r="P251" s="137">
        <f t="shared" si="11"/>
        <v>0</v>
      </c>
      <c r="Q251" s="137">
        <v>0</v>
      </c>
      <c r="R251" s="137">
        <f t="shared" si="12"/>
        <v>0</v>
      </c>
      <c r="S251" s="137">
        <v>0</v>
      </c>
      <c r="T251" s="138">
        <f t="shared" si="13"/>
        <v>0</v>
      </c>
      <c r="AR251" s="139" t="s">
        <v>991</v>
      </c>
      <c r="AT251" s="139" t="s">
        <v>190</v>
      </c>
      <c r="AU251" s="139" t="s">
        <v>80</v>
      </c>
      <c r="AY251" s="18" t="s">
        <v>125</v>
      </c>
      <c r="BE251" s="140">
        <f t="shared" si="14"/>
        <v>0</v>
      </c>
      <c r="BF251" s="140">
        <f t="shared" si="15"/>
        <v>0</v>
      </c>
      <c r="BG251" s="140">
        <f t="shared" si="16"/>
        <v>0</v>
      </c>
      <c r="BH251" s="140">
        <f t="shared" si="17"/>
        <v>0</v>
      </c>
      <c r="BI251" s="140">
        <f t="shared" si="18"/>
        <v>0</v>
      </c>
      <c r="BJ251" s="18" t="s">
        <v>80</v>
      </c>
      <c r="BK251" s="140">
        <f t="shared" si="19"/>
        <v>0</v>
      </c>
      <c r="BL251" s="18" t="s">
        <v>497</v>
      </c>
      <c r="BM251" s="139" t="s">
        <v>1013</v>
      </c>
    </row>
    <row r="252" spans="2:65" s="1" customFormat="1" ht="16.5" customHeight="1">
      <c r="B252" s="33"/>
      <c r="C252" s="153" t="s">
        <v>718</v>
      </c>
      <c r="D252" s="153" t="s">
        <v>190</v>
      </c>
      <c r="E252" s="154" t="s">
        <v>1014</v>
      </c>
      <c r="F252" s="155" t="s">
        <v>1015</v>
      </c>
      <c r="G252" s="156" t="s">
        <v>823</v>
      </c>
      <c r="H252" s="157">
        <v>2</v>
      </c>
      <c r="I252" s="158"/>
      <c r="J252" s="159">
        <f t="shared" si="10"/>
        <v>0</v>
      </c>
      <c r="K252" s="155" t="s">
        <v>21</v>
      </c>
      <c r="L252" s="160"/>
      <c r="M252" s="161" t="s">
        <v>21</v>
      </c>
      <c r="N252" s="162" t="s">
        <v>43</v>
      </c>
      <c r="P252" s="137">
        <f t="shared" si="11"/>
        <v>0</v>
      </c>
      <c r="Q252" s="137">
        <v>0</v>
      </c>
      <c r="R252" s="137">
        <f t="shared" si="12"/>
        <v>0</v>
      </c>
      <c r="S252" s="137">
        <v>0</v>
      </c>
      <c r="T252" s="138">
        <f t="shared" si="13"/>
        <v>0</v>
      </c>
      <c r="AR252" s="139" t="s">
        <v>991</v>
      </c>
      <c r="AT252" s="139" t="s">
        <v>190</v>
      </c>
      <c r="AU252" s="139" t="s">
        <v>80</v>
      </c>
      <c r="AY252" s="18" t="s">
        <v>125</v>
      </c>
      <c r="BE252" s="140">
        <f t="shared" si="14"/>
        <v>0</v>
      </c>
      <c r="BF252" s="140">
        <f t="shared" si="15"/>
        <v>0</v>
      </c>
      <c r="BG252" s="140">
        <f t="shared" si="16"/>
        <v>0</v>
      </c>
      <c r="BH252" s="140">
        <f t="shared" si="17"/>
        <v>0</v>
      </c>
      <c r="BI252" s="140">
        <f t="shared" si="18"/>
        <v>0</v>
      </c>
      <c r="BJ252" s="18" t="s">
        <v>80</v>
      </c>
      <c r="BK252" s="140">
        <f t="shared" si="19"/>
        <v>0</v>
      </c>
      <c r="BL252" s="18" t="s">
        <v>497</v>
      </c>
      <c r="BM252" s="139" t="s">
        <v>1016</v>
      </c>
    </row>
    <row r="253" spans="2:65" s="1" customFormat="1" ht="16.5" customHeight="1">
      <c r="B253" s="33"/>
      <c r="C253" s="153" t="s">
        <v>724</v>
      </c>
      <c r="D253" s="153" t="s">
        <v>190</v>
      </c>
      <c r="E253" s="154" t="s">
        <v>1017</v>
      </c>
      <c r="F253" s="155" t="s">
        <v>1018</v>
      </c>
      <c r="G253" s="156" t="s">
        <v>823</v>
      </c>
      <c r="H253" s="157">
        <v>1</v>
      </c>
      <c r="I253" s="158"/>
      <c r="J253" s="159">
        <f t="shared" si="10"/>
        <v>0</v>
      </c>
      <c r="K253" s="155" t="s">
        <v>21</v>
      </c>
      <c r="L253" s="160"/>
      <c r="M253" s="161" t="s">
        <v>21</v>
      </c>
      <c r="N253" s="162" t="s">
        <v>43</v>
      </c>
      <c r="P253" s="137">
        <f t="shared" si="11"/>
        <v>0</v>
      </c>
      <c r="Q253" s="137">
        <v>0</v>
      </c>
      <c r="R253" s="137">
        <f t="shared" si="12"/>
        <v>0</v>
      </c>
      <c r="S253" s="137">
        <v>0</v>
      </c>
      <c r="T253" s="138">
        <f t="shared" si="13"/>
        <v>0</v>
      </c>
      <c r="AR253" s="139" t="s">
        <v>991</v>
      </c>
      <c r="AT253" s="139" t="s">
        <v>190</v>
      </c>
      <c r="AU253" s="139" t="s">
        <v>80</v>
      </c>
      <c r="AY253" s="18" t="s">
        <v>125</v>
      </c>
      <c r="BE253" s="140">
        <f t="shared" si="14"/>
        <v>0</v>
      </c>
      <c r="BF253" s="140">
        <f t="shared" si="15"/>
        <v>0</v>
      </c>
      <c r="BG253" s="140">
        <f t="shared" si="16"/>
        <v>0</v>
      </c>
      <c r="BH253" s="140">
        <f t="shared" si="17"/>
        <v>0</v>
      </c>
      <c r="BI253" s="140">
        <f t="shared" si="18"/>
        <v>0</v>
      </c>
      <c r="BJ253" s="18" t="s">
        <v>80</v>
      </c>
      <c r="BK253" s="140">
        <f t="shared" si="19"/>
        <v>0</v>
      </c>
      <c r="BL253" s="18" t="s">
        <v>497</v>
      </c>
      <c r="BM253" s="139" t="s">
        <v>1019</v>
      </c>
    </row>
    <row r="254" spans="2:65" s="1" customFormat="1" ht="16.5" customHeight="1">
      <c r="B254" s="33"/>
      <c r="C254" s="153" t="s">
        <v>872</v>
      </c>
      <c r="D254" s="153" t="s">
        <v>190</v>
      </c>
      <c r="E254" s="154" t="s">
        <v>1020</v>
      </c>
      <c r="F254" s="155" t="s">
        <v>1012</v>
      </c>
      <c r="G254" s="156" t="s">
        <v>823</v>
      </c>
      <c r="H254" s="157">
        <v>3</v>
      </c>
      <c r="I254" s="158"/>
      <c r="J254" s="159">
        <f t="shared" si="10"/>
        <v>0</v>
      </c>
      <c r="K254" s="155" t="s">
        <v>21</v>
      </c>
      <c r="L254" s="160"/>
      <c r="M254" s="161" t="s">
        <v>21</v>
      </c>
      <c r="N254" s="162" t="s">
        <v>43</v>
      </c>
      <c r="P254" s="137">
        <f t="shared" si="11"/>
        <v>0</v>
      </c>
      <c r="Q254" s="137">
        <v>0</v>
      </c>
      <c r="R254" s="137">
        <f t="shared" si="12"/>
        <v>0</v>
      </c>
      <c r="S254" s="137">
        <v>0</v>
      </c>
      <c r="T254" s="138">
        <f t="shared" si="13"/>
        <v>0</v>
      </c>
      <c r="AR254" s="139" t="s">
        <v>991</v>
      </c>
      <c r="AT254" s="139" t="s">
        <v>190</v>
      </c>
      <c r="AU254" s="139" t="s">
        <v>80</v>
      </c>
      <c r="AY254" s="18" t="s">
        <v>125</v>
      </c>
      <c r="BE254" s="140">
        <f t="shared" si="14"/>
        <v>0</v>
      </c>
      <c r="BF254" s="140">
        <f t="shared" si="15"/>
        <v>0</v>
      </c>
      <c r="BG254" s="140">
        <f t="shared" si="16"/>
        <v>0</v>
      </c>
      <c r="BH254" s="140">
        <f t="shared" si="17"/>
        <v>0</v>
      </c>
      <c r="BI254" s="140">
        <f t="shared" si="18"/>
        <v>0</v>
      </c>
      <c r="BJ254" s="18" t="s">
        <v>80</v>
      </c>
      <c r="BK254" s="140">
        <f t="shared" si="19"/>
        <v>0</v>
      </c>
      <c r="BL254" s="18" t="s">
        <v>497</v>
      </c>
      <c r="BM254" s="139" t="s">
        <v>1021</v>
      </c>
    </row>
    <row r="255" spans="2:65" s="1" customFormat="1" ht="16.5" customHeight="1">
      <c r="B255" s="33"/>
      <c r="C255" s="153" t="s">
        <v>1022</v>
      </c>
      <c r="D255" s="153" t="s">
        <v>190</v>
      </c>
      <c r="E255" s="154" t="s">
        <v>1023</v>
      </c>
      <c r="F255" s="155" t="s">
        <v>1024</v>
      </c>
      <c r="G255" s="156" t="s">
        <v>823</v>
      </c>
      <c r="H255" s="157">
        <v>2</v>
      </c>
      <c r="I255" s="158"/>
      <c r="J255" s="159">
        <f t="shared" si="10"/>
        <v>0</v>
      </c>
      <c r="K255" s="155" t="s">
        <v>21</v>
      </c>
      <c r="L255" s="160"/>
      <c r="M255" s="161" t="s">
        <v>21</v>
      </c>
      <c r="N255" s="162" t="s">
        <v>43</v>
      </c>
      <c r="P255" s="137">
        <f t="shared" si="11"/>
        <v>0</v>
      </c>
      <c r="Q255" s="137">
        <v>0</v>
      </c>
      <c r="R255" s="137">
        <f t="shared" si="12"/>
        <v>0</v>
      </c>
      <c r="S255" s="137">
        <v>0</v>
      </c>
      <c r="T255" s="138">
        <f t="shared" si="13"/>
        <v>0</v>
      </c>
      <c r="AR255" s="139" t="s">
        <v>991</v>
      </c>
      <c r="AT255" s="139" t="s">
        <v>190</v>
      </c>
      <c r="AU255" s="139" t="s">
        <v>80</v>
      </c>
      <c r="AY255" s="18" t="s">
        <v>125</v>
      </c>
      <c r="BE255" s="140">
        <f t="shared" si="14"/>
        <v>0</v>
      </c>
      <c r="BF255" s="140">
        <f t="shared" si="15"/>
        <v>0</v>
      </c>
      <c r="BG255" s="140">
        <f t="shared" si="16"/>
        <v>0</v>
      </c>
      <c r="BH255" s="140">
        <f t="shared" si="17"/>
        <v>0</v>
      </c>
      <c r="BI255" s="140">
        <f t="shared" si="18"/>
        <v>0</v>
      </c>
      <c r="BJ255" s="18" t="s">
        <v>80</v>
      </c>
      <c r="BK255" s="140">
        <f t="shared" si="19"/>
        <v>0</v>
      </c>
      <c r="BL255" s="18" t="s">
        <v>497</v>
      </c>
      <c r="BM255" s="139" t="s">
        <v>1025</v>
      </c>
    </row>
    <row r="256" spans="2:65" s="1" customFormat="1" ht="16.5" customHeight="1">
      <c r="B256" s="33"/>
      <c r="C256" s="153" t="s">
        <v>875</v>
      </c>
      <c r="D256" s="153" t="s">
        <v>190</v>
      </c>
      <c r="E256" s="154" t="s">
        <v>1026</v>
      </c>
      <c r="F256" s="155" t="s">
        <v>1027</v>
      </c>
      <c r="G256" s="156" t="s">
        <v>823</v>
      </c>
      <c r="H256" s="157">
        <v>1</v>
      </c>
      <c r="I256" s="158"/>
      <c r="J256" s="159">
        <f t="shared" si="10"/>
        <v>0</v>
      </c>
      <c r="K256" s="155" t="s">
        <v>21</v>
      </c>
      <c r="L256" s="160"/>
      <c r="M256" s="161" t="s">
        <v>21</v>
      </c>
      <c r="N256" s="162" t="s">
        <v>43</v>
      </c>
      <c r="P256" s="137">
        <f t="shared" si="11"/>
        <v>0</v>
      </c>
      <c r="Q256" s="137">
        <v>0</v>
      </c>
      <c r="R256" s="137">
        <f t="shared" si="12"/>
        <v>0</v>
      </c>
      <c r="S256" s="137">
        <v>0</v>
      </c>
      <c r="T256" s="138">
        <f t="shared" si="13"/>
        <v>0</v>
      </c>
      <c r="AR256" s="139" t="s">
        <v>991</v>
      </c>
      <c r="AT256" s="139" t="s">
        <v>190</v>
      </c>
      <c r="AU256" s="139" t="s">
        <v>80</v>
      </c>
      <c r="AY256" s="18" t="s">
        <v>125</v>
      </c>
      <c r="BE256" s="140">
        <f t="shared" si="14"/>
        <v>0</v>
      </c>
      <c r="BF256" s="140">
        <f t="shared" si="15"/>
        <v>0</v>
      </c>
      <c r="BG256" s="140">
        <f t="shared" si="16"/>
        <v>0</v>
      </c>
      <c r="BH256" s="140">
        <f t="shared" si="17"/>
        <v>0</v>
      </c>
      <c r="BI256" s="140">
        <f t="shared" si="18"/>
        <v>0</v>
      </c>
      <c r="BJ256" s="18" t="s">
        <v>80</v>
      </c>
      <c r="BK256" s="140">
        <f t="shared" si="19"/>
        <v>0</v>
      </c>
      <c r="BL256" s="18" t="s">
        <v>497</v>
      </c>
      <c r="BM256" s="139" t="s">
        <v>1028</v>
      </c>
    </row>
    <row r="257" spans="2:65" s="1" customFormat="1" ht="16.5" customHeight="1">
      <c r="B257" s="33"/>
      <c r="C257" s="153" t="s">
        <v>1029</v>
      </c>
      <c r="D257" s="153" t="s">
        <v>190</v>
      </c>
      <c r="E257" s="154" t="s">
        <v>1030</v>
      </c>
      <c r="F257" s="155" t="s">
        <v>877</v>
      </c>
      <c r="G257" s="156" t="s">
        <v>823</v>
      </c>
      <c r="H257" s="157">
        <v>2</v>
      </c>
      <c r="I257" s="158"/>
      <c r="J257" s="159">
        <f t="shared" si="10"/>
        <v>0</v>
      </c>
      <c r="K257" s="155" t="s">
        <v>21</v>
      </c>
      <c r="L257" s="160"/>
      <c r="M257" s="161" t="s">
        <v>21</v>
      </c>
      <c r="N257" s="162" t="s">
        <v>43</v>
      </c>
      <c r="P257" s="137">
        <f t="shared" si="11"/>
        <v>0</v>
      </c>
      <c r="Q257" s="137">
        <v>0</v>
      </c>
      <c r="R257" s="137">
        <f t="shared" si="12"/>
        <v>0</v>
      </c>
      <c r="S257" s="137">
        <v>0</v>
      </c>
      <c r="T257" s="138">
        <f t="shared" si="13"/>
        <v>0</v>
      </c>
      <c r="AR257" s="139" t="s">
        <v>991</v>
      </c>
      <c r="AT257" s="139" t="s">
        <v>190</v>
      </c>
      <c r="AU257" s="139" t="s">
        <v>80</v>
      </c>
      <c r="AY257" s="18" t="s">
        <v>125</v>
      </c>
      <c r="BE257" s="140">
        <f t="shared" si="14"/>
        <v>0</v>
      </c>
      <c r="BF257" s="140">
        <f t="shared" si="15"/>
        <v>0</v>
      </c>
      <c r="BG257" s="140">
        <f t="shared" si="16"/>
        <v>0</v>
      </c>
      <c r="BH257" s="140">
        <f t="shared" si="17"/>
        <v>0</v>
      </c>
      <c r="BI257" s="140">
        <f t="shared" si="18"/>
        <v>0</v>
      </c>
      <c r="BJ257" s="18" t="s">
        <v>80</v>
      </c>
      <c r="BK257" s="140">
        <f t="shared" si="19"/>
        <v>0</v>
      </c>
      <c r="BL257" s="18" t="s">
        <v>497</v>
      </c>
      <c r="BM257" s="139" t="s">
        <v>1031</v>
      </c>
    </row>
    <row r="258" spans="2:65" s="1" customFormat="1" ht="16.5" customHeight="1">
      <c r="B258" s="33"/>
      <c r="C258" s="128" t="s">
        <v>878</v>
      </c>
      <c r="D258" s="128" t="s">
        <v>127</v>
      </c>
      <c r="E258" s="129" t="s">
        <v>1032</v>
      </c>
      <c r="F258" s="130" t="s">
        <v>1033</v>
      </c>
      <c r="G258" s="131" t="s">
        <v>185</v>
      </c>
      <c r="H258" s="132">
        <v>3</v>
      </c>
      <c r="I258" s="133"/>
      <c r="J258" s="134">
        <f t="shared" si="10"/>
        <v>0</v>
      </c>
      <c r="K258" s="130" t="s">
        <v>21</v>
      </c>
      <c r="L258" s="33"/>
      <c r="M258" s="135" t="s">
        <v>21</v>
      </c>
      <c r="N258" s="136" t="s">
        <v>43</v>
      </c>
      <c r="P258" s="137">
        <f t="shared" si="11"/>
        <v>0</v>
      </c>
      <c r="Q258" s="137">
        <v>0</v>
      </c>
      <c r="R258" s="137">
        <f t="shared" si="12"/>
        <v>0</v>
      </c>
      <c r="S258" s="137">
        <v>0</v>
      </c>
      <c r="T258" s="138">
        <f t="shared" si="13"/>
        <v>0</v>
      </c>
      <c r="AR258" s="139" t="s">
        <v>497</v>
      </c>
      <c r="AT258" s="139" t="s">
        <v>127</v>
      </c>
      <c r="AU258" s="139" t="s">
        <v>80</v>
      </c>
      <c r="AY258" s="18" t="s">
        <v>125</v>
      </c>
      <c r="BE258" s="140">
        <f t="shared" si="14"/>
        <v>0</v>
      </c>
      <c r="BF258" s="140">
        <f t="shared" si="15"/>
        <v>0</v>
      </c>
      <c r="BG258" s="140">
        <f t="shared" si="16"/>
        <v>0</v>
      </c>
      <c r="BH258" s="140">
        <f t="shared" si="17"/>
        <v>0</v>
      </c>
      <c r="BI258" s="140">
        <f t="shared" si="18"/>
        <v>0</v>
      </c>
      <c r="BJ258" s="18" t="s">
        <v>80</v>
      </c>
      <c r="BK258" s="140">
        <f t="shared" si="19"/>
        <v>0</v>
      </c>
      <c r="BL258" s="18" t="s">
        <v>497</v>
      </c>
      <c r="BM258" s="139" t="s">
        <v>1034</v>
      </c>
    </row>
    <row r="259" spans="2:65" s="1" customFormat="1" ht="16.5" customHeight="1">
      <c r="B259" s="33"/>
      <c r="C259" s="153" t="s">
        <v>1035</v>
      </c>
      <c r="D259" s="153" t="s">
        <v>190</v>
      </c>
      <c r="E259" s="154" t="s">
        <v>1036</v>
      </c>
      <c r="F259" s="155" t="s">
        <v>1037</v>
      </c>
      <c r="G259" s="156" t="s">
        <v>185</v>
      </c>
      <c r="H259" s="157">
        <v>3</v>
      </c>
      <c r="I259" s="158"/>
      <c r="J259" s="159">
        <f t="shared" si="10"/>
        <v>0</v>
      </c>
      <c r="K259" s="155" t="s">
        <v>21</v>
      </c>
      <c r="L259" s="160"/>
      <c r="M259" s="161" t="s">
        <v>21</v>
      </c>
      <c r="N259" s="162" t="s">
        <v>43</v>
      </c>
      <c r="P259" s="137">
        <f t="shared" si="11"/>
        <v>0</v>
      </c>
      <c r="Q259" s="137">
        <v>0</v>
      </c>
      <c r="R259" s="137">
        <f t="shared" si="12"/>
        <v>0</v>
      </c>
      <c r="S259" s="137">
        <v>0</v>
      </c>
      <c r="T259" s="138">
        <f t="shared" si="13"/>
        <v>0</v>
      </c>
      <c r="AR259" s="139" t="s">
        <v>991</v>
      </c>
      <c r="AT259" s="139" t="s">
        <v>190</v>
      </c>
      <c r="AU259" s="139" t="s">
        <v>80</v>
      </c>
      <c r="AY259" s="18" t="s">
        <v>125</v>
      </c>
      <c r="BE259" s="140">
        <f t="shared" si="14"/>
        <v>0</v>
      </c>
      <c r="BF259" s="140">
        <f t="shared" si="15"/>
        <v>0</v>
      </c>
      <c r="BG259" s="140">
        <f t="shared" si="16"/>
        <v>0</v>
      </c>
      <c r="BH259" s="140">
        <f t="shared" si="17"/>
        <v>0</v>
      </c>
      <c r="BI259" s="140">
        <f t="shared" si="18"/>
        <v>0</v>
      </c>
      <c r="BJ259" s="18" t="s">
        <v>80</v>
      </c>
      <c r="BK259" s="140">
        <f t="shared" si="19"/>
        <v>0</v>
      </c>
      <c r="BL259" s="18" t="s">
        <v>497</v>
      </c>
      <c r="BM259" s="139" t="s">
        <v>1038</v>
      </c>
    </row>
    <row r="260" spans="2:65" s="1" customFormat="1" ht="16.5" customHeight="1">
      <c r="B260" s="33"/>
      <c r="C260" s="128" t="s">
        <v>882</v>
      </c>
      <c r="D260" s="128" t="s">
        <v>127</v>
      </c>
      <c r="E260" s="129" t="s">
        <v>1039</v>
      </c>
      <c r="F260" s="130" t="s">
        <v>1040</v>
      </c>
      <c r="G260" s="131" t="s">
        <v>881</v>
      </c>
      <c r="H260" s="132">
        <v>1</v>
      </c>
      <c r="I260" s="133"/>
      <c r="J260" s="134">
        <f t="shared" si="10"/>
        <v>0</v>
      </c>
      <c r="K260" s="130" t="s">
        <v>21</v>
      </c>
      <c r="L260" s="33"/>
      <c r="M260" s="135" t="s">
        <v>21</v>
      </c>
      <c r="N260" s="136" t="s">
        <v>43</v>
      </c>
      <c r="P260" s="137">
        <f t="shared" si="11"/>
        <v>0</v>
      </c>
      <c r="Q260" s="137">
        <v>0</v>
      </c>
      <c r="R260" s="137">
        <f t="shared" si="12"/>
        <v>0</v>
      </c>
      <c r="S260" s="137">
        <v>0</v>
      </c>
      <c r="T260" s="138">
        <f t="shared" si="13"/>
        <v>0</v>
      </c>
      <c r="AR260" s="139" t="s">
        <v>497</v>
      </c>
      <c r="AT260" s="139" t="s">
        <v>127</v>
      </c>
      <c r="AU260" s="139" t="s">
        <v>80</v>
      </c>
      <c r="AY260" s="18" t="s">
        <v>125</v>
      </c>
      <c r="BE260" s="140">
        <f t="shared" si="14"/>
        <v>0</v>
      </c>
      <c r="BF260" s="140">
        <f t="shared" si="15"/>
        <v>0</v>
      </c>
      <c r="BG260" s="140">
        <f t="shared" si="16"/>
        <v>0</v>
      </c>
      <c r="BH260" s="140">
        <f t="shared" si="17"/>
        <v>0</v>
      </c>
      <c r="BI260" s="140">
        <f t="shared" si="18"/>
        <v>0</v>
      </c>
      <c r="BJ260" s="18" t="s">
        <v>80</v>
      </c>
      <c r="BK260" s="140">
        <f t="shared" si="19"/>
        <v>0</v>
      </c>
      <c r="BL260" s="18" t="s">
        <v>497</v>
      </c>
      <c r="BM260" s="139" t="s">
        <v>1041</v>
      </c>
    </row>
    <row r="261" spans="2:65" s="1" customFormat="1" ht="16.5" customHeight="1">
      <c r="B261" s="33"/>
      <c r="C261" s="128" t="s">
        <v>1042</v>
      </c>
      <c r="D261" s="128" t="s">
        <v>127</v>
      </c>
      <c r="E261" s="129" t="s">
        <v>1043</v>
      </c>
      <c r="F261" s="130" t="s">
        <v>1044</v>
      </c>
      <c r="G261" s="131" t="s">
        <v>881</v>
      </c>
      <c r="H261" s="132">
        <v>2</v>
      </c>
      <c r="I261" s="133"/>
      <c r="J261" s="134">
        <f t="shared" si="10"/>
        <v>0</v>
      </c>
      <c r="K261" s="130" t="s">
        <v>21</v>
      </c>
      <c r="L261" s="33"/>
      <c r="M261" s="135" t="s">
        <v>21</v>
      </c>
      <c r="N261" s="136" t="s">
        <v>43</v>
      </c>
      <c r="P261" s="137">
        <f t="shared" si="11"/>
        <v>0</v>
      </c>
      <c r="Q261" s="137">
        <v>0</v>
      </c>
      <c r="R261" s="137">
        <f t="shared" si="12"/>
        <v>0</v>
      </c>
      <c r="S261" s="137">
        <v>0</v>
      </c>
      <c r="T261" s="138">
        <f t="shared" si="13"/>
        <v>0</v>
      </c>
      <c r="AR261" s="139" t="s">
        <v>497</v>
      </c>
      <c r="AT261" s="139" t="s">
        <v>127</v>
      </c>
      <c r="AU261" s="139" t="s">
        <v>80</v>
      </c>
      <c r="AY261" s="18" t="s">
        <v>125</v>
      </c>
      <c r="BE261" s="140">
        <f t="shared" si="14"/>
        <v>0</v>
      </c>
      <c r="BF261" s="140">
        <f t="shared" si="15"/>
        <v>0</v>
      </c>
      <c r="BG261" s="140">
        <f t="shared" si="16"/>
        <v>0</v>
      </c>
      <c r="BH261" s="140">
        <f t="shared" si="17"/>
        <v>0</v>
      </c>
      <c r="BI261" s="140">
        <f t="shared" si="18"/>
        <v>0</v>
      </c>
      <c r="BJ261" s="18" t="s">
        <v>80</v>
      </c>
      <c r="BK261" s="140">
        <f t="shared" si="19"/>
        <v>0</v>
      </c>
      <c r="BL261" s="18" t="s">
        <v>497</v>
      </c>
      <c r="BM261" s="139" t="s">
        <v>1045</v>
      </c>
    </row>
    <row r="262" spans="2:65" s="1" customFormat="1" ht="16.5" customHeight="1">
      <c r="B262" s="33"/>
      <c r="C262" s="128" t="s">
        <v>885</v>
      </c>
      <c r="D262" s="128" t="s">
        <v>127</v>
      </c>
      <c r="E262" s="129" t="s">
        <v>1046</v>
      </c>
      <c r="F262" s="130" t="s">
        <v>1047</v>
      </c>
      <c r="G262" s="131" t="s">
        <v>881</v>
      </c>
      <c r="H262" s="132">
        <v>2</v>
      </c>
      <c r="I262" s="133"/>
      <c r="J262" s="134">
        <f t="shared" si="10"/>
        <v>0</v>
      </c>
      <c r="K262" s="130" t="s">
        <v>21</v>
      </c>
      <c r="L262" s="33"/>
      <c r="M262" s="135" t="s">
        <v>21</v>
      </c>
      <c r="N262" s="136" t="s">
        <v>43</v>
      </c>
      <c r="P262" s="137">
        <f t="shared" si="11"/>
        <v>0</v>
      </c>
      <c r="Q262" s="137">
        <v>0</v>
      </c>
      <c r="R262" s="137">
        <f t="shared" si="12"/>
        <v>0</v>
      </c>
      <c r="S262" s="137">
        <v>0</v>
      </c>
      <c r="T262" s="138">
        <f t="shared" si="13"/>
        <v>0</v>
      </c>
      <c r="AR262" s="139" t="s">
        <v>497</v>
      </c>
      <c r="AT262" s="139" t="s">
        <v>127</v>
      </c>
      <c r="AU262" s="139" t="s">
        <v>80</v>
      </c>
      <c r="AY262" s="18" t="s">
        <v>125</v>
      </c>
      <c r="BE262" s="140">
        <f t="shared" si="14"/>
        <v>0</v>
      </c>
      <c r="BF262" s="140">
        <f t="shared" si="15"/>
        <v>0</v>
      </c>
      <c r="BG262" s="140">
        <f t="shared" si="16"/>
        <v>0</v>
      </c>
      <c r="BH262" s="140">
        <f t="shared" si="17"/>
        <v>0</v>
      </c>
      <c r="BI262" s="140">
        <f t="shared" si="18"/>
        <v>0</v>
      </c>
      <c r="BJ262" s="18" t="s">
        <v>80</v>
      </c>
      <c r="BK262" s="140">
        <f t="shared" si="19"/>
        <v>0</v>
      </c>
      <c r="BL262" s="18" t="s">
        <v>497</v>
      </c>
      <c r="BM262" s="139" t="s">
        <v>1048</v>
      </c>
    </row>
    <row r="263" spans="2:65" s="1" customFormat="1" ht="16.5" customHeight="1">
      <c r="B263" s="33"/>
      <c r="C263" s="128" t="s">
        <v>1049</v>
      </c>
      <c r="D263" s="128" t="s">
        <v>127</v>
      </c>
      <c r="E263" s="129" t="s">
        <v>1050</v>
      </c>
      <c r="F263" s="130" t="s">
        <v>1051</v>
      </c>
      <c r="G263" s="131" t="s">
        <v>881</v>
      </c>
      <c r="H263" s="132">
        <v>2</v>
      </c>
      <c r="I263" s="133"/>
      <c r="J263" s="134">
        <f t="shared" si="10"/>
        <v>0</v>
      </c>
      <c r="K263" s="130" t="s">
        <v>21</v>
      </c>
      <c r="L263" s="33"/>
      <c r="M263" s="135" t="s">
        <v>21</v>
      </c>
      <c r="N263" s="136" t="s">
        <v>43</v>
      </c>
      <c r="P263" s="137">
        <f t="shared" si="11"/>
        <v>0</v>
      </c>
      <c r="Q263" s="137">
        <v>0</v>
      </c>
      <c r="R263" s="137">
        <f t="shared" si="12"/>
        <v>0</v>
      </c>
      <c r="S263" s="137">
        <v>0</v>
      </c>
      <c r="T263" s="138">
        <f t="shared" si="13"/>
        <v>0</v>
      </c>
      <c r="AR263" s="139" t="s">
        <v>497</v>
      </c>
      <c r="AT263" s="139" t="s">
        <v>127</v>
      </c>
      <c r="AU263" s="139" t="s">
        <v>80</v>
      </c>
      <c r="AY263" s="18" t="s">
        <v>125</v>
      </c>
      <c r="BE263" s="140">
        <f t="shared" si="14"/>
        <v>0</v>
      </c>
      <c r="BF263" s="140">
        <f t="shared" si="15"/>
        <v>0</v>
      </c>
      <c r="BG263" s="140">
        <f t="shared" si="16"/>
        <v>0</v>
      </c>
      <c r="BH263" s="140">
        <f t="shared" si="17"/>
        <v>0</v>
      </c>
      <c r="BI263" s="140">
        <f t="shared" si="18"/>
        <v>0</v>
      </c>
      <c r="BJ263" s="18" t="s">
        <v>80</v>
      </c>
      <c r="BK263" s="140">
        <f t="shared" si="19"/>
        <v>0</v>
      </c>
      <c r="BL263" s="18" t="s">
        <v>497</v>
      </c>
      <c r="BM263" s="139" t="s">
        <v>1052</v>
      </c>
    </row>
    <row r="264" spans="2:65" s="1" customFormat="1" ht="16.5" customHeight="1">
      <c r="B264" s="33"/>
      <c r="C264" s="128" t="s">
        <v>888</v>
      </c>
      <c r="D264" s="128" t="s">
        <v>127</v>
      </c>
      <c r="E264" s="129" t="s">
        <v>1053</v>
      </c>
      <c r="F264" s="130" t="s">
        <v>1054</v>
      </c>
      <c r="G264" s="131" t="s">
        <v>823</v>
      </c>
      <c r="H264" s="132">
        <v>2</v>
      </c>
      <c r="I264" s="133"/>
      <c r="J264" s="134">
        <f t="shared" si="10"/>
        <v>0</v>
      </c>
      <c r="K264" s="130" t="s">
        <v>21</v>
      </c>
      <c r="L264" s="33"/>
      <c r="M264" s="135" t="s">
        <v>21</v>
      </c>
      <c r="N264" s="136" t="s">
        <v>43</v>
      </c>
      <c r="P264" s="137">
        <f t="shared" si="11"/>
        <v>0</v>
      </c>
      <c r="Q264" s="137">
        <v>0</v>
      </c>
      <c r="R264" s="137">
        <f t="shared" si="12"/>
        <v>0</v>
      </c>
      <c r="S264" s="137">
        <v>0</v>
      </c>
      <c r="T264" s="138">
        <f t="shared" si="13"/>
        <v>0</v>
      </c>
      <c r="AR264" s="139" t="s">
        <v>497</v>
      </c>
      <c r="AT264" s="139" t="s">
        <v>127</v>
      </c>
      <c r="AU264" s="139" t="s">
        <v>80</v>
      </c>
      <c r="AY264" s="18" t="s">
        <v>125</v>
      </c>
      <c r="BE264" s="140">
        <f t="shared" si="14"/>
        <v>0</v>
      </c>
      <c r="BF264" s="140">
        <f t="shared" si="15"/>
        <v>0</v>
      </c>
      <c r="BG264" s="140">
        <f t="shared" si="16"/>
        <v>0</v>
      </c>
      <c r="BH264" s="140">
        <f t="shared" si="17"/>
        <v>0</v>
      </c>
      <c r="BI264" s="140">
        <f t="shared" si="18"/>
        <v>0</v>
      </c>
      <c r="BJ264" s="18" t="s">
        <v>80</v>
      </c>
      <c r="BK264" s="140">
        <f t="shared" si="19"/>
        <v>0</v>
      </c>
      <c r="BL264" s="18" t="s">
        <v>497</v>
      </c>
      <c r="BM264" s="139" t="s">
        <v>1055</v>
      </c>
    </row>
    <row r="265" spans="2:65" s="1" customFormat="1" ht="16.5" customHeight="1">
      <c r="B265" s="33"/>
      <c r="C265" s="128" t="s">
        <v>1056</v>
      </c>
      <c r="D265" s="128" t="s">
        <v>127</v>
      </c>
      <c r="E265" s="129" t="s">
        <v>1057</v>
      </c>
      <c r="F265" s="130" t="s">
        <v>1058</v>
      </c>
      <c r="G265" s="131" t="s">
        <v>823</v>
      </c>
      <c r="H265" s="132">
        <v>10</v>
      </c>
      <c r="I265" s="133"/>
      <c r="J265" s="134">
        <f t="shared" si="10"/>
        <v>0</v>
      </c>
      <c r="K265" s="130" t="s">
        <v>21</v>
      </c>
      <c r="L265" s="33"/>
      <c r="M265" s="135" t="s">
        <v>21</v>
      </c>
      <c r="N265" s="136" t="s">
        <v>43</v>
      </c>
      <c r="P265" s="137">
        <f t="shared" si="11"/>
        <v>0</v>
      </c>
      <c r="Q265" s="137">
        <v>0</v>
      </c>
      <c r="R265" s="137">
        <f t="shared" si="12"/>
        <v>0</v>
      </c>
      <c r="S265" s="137">
        <v>0</v>
      </c>
      <c r="T265" s="138">
        <f t="shared" si="13"/>
        <v>0</v>
      </c>
      <c r="AR265" s="139" t="s">
        <v>497</v>
      </c>
      <c r="AT265" s="139" t="s">
        <v>127</v>
      </c>
      <c r="AU265" s="139" t="s">
        <v>80</v>
      </c>
      <c r="AY265" s="18" t="s">
        <v>125</v>
      </c>
      <c r="BE265" s="140">
        <f t="shared" si="14"/>
        <v>0</v>
      </c>
      <c r="BF265" s="140">
        <f t="shared" si="15"/>
        <v>0</v>
      </c>
      <c r="BG265" s="140">
        <f t="shared" si="16"/>
        <v>0</v>
      </c>
      <c r="BH265" s="140">
        <f t="shared" si="17"/>
        <v>0</v>
      </c>
      <c r="BI265" s="140">
        <f t="shared" si="18"/>
        <v>0</v>
      </c>
      <c r="BJ265" s="18" t="s">
        <v>80</v>
      </c>
      <c r="BK265" s="140">
        <f t="shared" si="19"/>
        <v>0</v>
      </c>
      <c r="BL265" s="18" t="s">
        <v>497</v>
      </c>
      <c r="BM265" s="139" t="s">
        <v>1059</v>
      </c>
    </row>
    <row r="266" spans="2:65" s="1" customFormat="1" ht="16.5" customHeight="1">
      <c r="B266" s="33"/>
      <c r="C266" s="128" t="s">
        <v>891</v>
      </c>
      <c r="D266" s="128" t="s">
        <v>127</v>
      </c>
      <c r="E266" s="129" t="s">
        <v>1060</v>
      </c>
      <c r="F266" s="130" t="s">
        <v>1061</v>
      </c>
      <c r="G266" s="131" t="s">
        <v>823</v>
      </c>
      <c r="H266" s="132">
        <v>2</v>
      </c>
      <c r="I266" s="133"/>
      <c r="J266" s="134">
        <f t="shared" si="10"/>
        <v>0</v>
      </c>
      <c r="K266" s="130" t="s">
        <v>21</v>
      </c>
      <c r="L266" s="33"/>
      <c r="M266" s="135" t="s">
        <v>21</v>
      </c>
      <c r="N266" s="136" t="s">
        <v>43</v>
      </c>
      <c r="P266" s="137">
        <f t="shared" si="11"/>
        <v>0</v>
      </c>
      <c r="Q266" s="137">
        <v>0</v>
      </c>
      <c r="R266" s="137">
        <f t="shared" si="12"/>
        <v>0</v>
      </c>
      <c r="S266" s="137">
        <v>0</v>
      </c>
      <c r="T266" s="138">
        <f t="shared" si="13"/>
        <v>0</v>
      </c>
      <c r="AR266" s="139" t="s">
        <v>497</v>
      </c>
      <c r="AT266" s="139" t="s">
        <v>127</v>
      </c>
      <c r="AU266" s="139" t="s">
        <v>80</v>
      </c>
      <c r="AY266" s="18" t="s">
        <v>125</v>
      </c>
      <c r="BE266" s="140">
        <f t="shared" si="14"/>
        <v>0</v>
      </c>
      <c r="BF266" s="140">
        <f t="shared" si="15"/>
        <v>0</v>
      </c>
      <c r="BG266" s="140">
        <f t="shared" si="16"/>
        <v>0</v>
      </c>
      <c r="BH266" s="140">
        <f t="shared" si="17"/>
        <v>0</v>
      </c>
      <c r="BI266" s="140">
        <f t="shared" si="18"/>
        <v>0</v>
      </c>
      <c r="BJ266" s="18" t="s">
        <v>80</v>
      </c>
      <c r="BK266" s="140">
        <f t="shared" si="19"/>
        <v>0</v>
      </c>
      <c r="BL266" s="18" t="s">
        <v>497</v>
      </c>
      <c r="BM266" s="139" t="s">
        <v>1062</v>
      </c>
    </row>
    <row r="267" spans="2:65" s="1" customFormat="1" ht="16.5" customHeight="1">
      <c r="B267" s="33"/>
      <c r="C267" s="128" t="s">
        <v>1063</v>
      </c>
      <c r="D267" s="128" t="s">
        <v>127</v>
      </c>
      <c r="E267" s="129" t="s">
        <v>1064</v>
      </c>
      <c r="F267" s="130" t="s">
        <v>1065</v>
      </c>
      <c r="G267" s="131" t="s">
        <v>823</v>
      </c>
      <c r="H267" s="132">
        <v>6</v>
      </c>
      <c r="I267" s="133"/>
      <c r="J267" s="134">
        <f t="shared" si="10"/>
        <v>0</v>
      </c>
      <c r="K267" s="130" t="s">
        <v>21</v>
      </c>
      <c r="L267" s="33"/>
      <c r="M267" s="135" t="s">
        <v>21</v>
      </c>
      <c r="N267" s="136" t="s">
        <v>43</v>
      </c>
      <c r="P267" s="137">
        <f t="shared" si="11"/>
        <v>0</v>
      </c>
      <c r="Q267" s="137">
        <v>0</v>
      </c>
      <c r="R267" s="137">
        <f t="shared" si="12"/>
        <v>0</v>
      </c>
      <c r="S267" s="137">
        <v>0</v>
      </c>
      <c r="T267" s="138">
        <f t="shared" si="13"/>
        <v>0</v>
      </c>
      <c r="AR267" s="139" t="s">
        <v>497</v>
      </c>
      <c r="AT267" s="139" t="s">
        <v>127</v>
      </c>
      <c r="AU267" s="139" t="s">
        <v>80</v>
      </c>
      <c r="AY267" s="18" t="s">
        <v>125</v>
      </c>
      <c r="BE267" s="140">
        <f t="shared" si="14"/>
        <v>0</v>
      </c>
      <c r="BF267" s="140">
        <f t="shared" si="15"/>
        <v>0</v>
      </c>
      <c r="BG267" s="140">
        <f t="shared" si="16"/>
        <v>0</v>
      </c>
      <c r="BH267" s="140">
        <f t="shared" si="17"/>
        <v>0</v>
      </c>
      <c r="BI267" s="140">
        <f t="shared" si="18"/>
        <v>0</v>
      </c>
      <c r="BJ267" s="18" t="s">
        <v>80</v>
      </c>
      <c r="BK267" s="140">
        <f t="shared" si="19"/>
        <v>0</v>
      </c>
      <c r="BL267" s="18" t="s">
        <v>497</v>
      </c>
      <c r="BM267" s="139" t="s">
        <v>1066</v>
      </c>
    </row>
    <row r="268" spans="2:65" s="1" customFormat="1" ht="16.5" customHeight="1">
      <c r="B268" s="33"/>
      <c r="C268" s="128" t="s">
        <v>894</v>
      </c>
      <c r="D268" s="128" t="s">
        <v>127</v>
      </c>
      <c r="E268" s="129" t="s">
        <v>1067</v>
      </c>
      <c r="F268" s="130" t="s">
        <v>1068</v>
      </c>
      <c r="G268" s="131" t="s">
        <v>881</v>
      </c>
      <c r="H268" s="132">
        <v>1</v>
      </c>
      <c r="I268" s="133"/>
      <c r="J268" s="134">
        <f t="shared" si="10"/>
        <v>0</v>
      </c>
      <c r="K268" s="130" t="s">
        <v>21</v>
      </c>
      <c r="L268" s="33"/>
      <c r="M268" s="135" t="s">
        <v>21</v>
      </c>
      <c r="N268" s="136" t="s">
        <v>43</v>
      </c>
      <c r="P268" s="137">
        <f t="shared" si="11"/>
        <v>0</v>
      </c>
      <c r="Q268" s="137">
        <v>0</v>
      </c>
      <c r="R268" s="137">
        <f t="shared" si="12"/>
        <v>0</v>
      </c>
      <c r="S268" s="137">
        <v>0</v>
      </c>
      <c r="T268" s="138">
        <f t="shared" si="13"/>
        <v>0</v>
      </c>
      <c r="AR268" s="139" t="s">
        <v>497</v>
      </c>
      <c r="AT268" s="139" t="s">
        <v>127</v>
      </c>
      <c r="AU268" s="139" t="s">
        <v>80</v>
      </c>
      <c r="AY268" s="18" t="s">
        <v>125</v>
      </c>
      <c r="BE268" s="140">
        <f t="shared" si="14"/>
        <v>0</v>
      </c>
      <c r="BF268" s="140">
        <f t="shared" si="15"/>
        <v>0</v>
      </c>
      <c r="BG268" s="140">
        <f t="shared" si="16"/>
        <v>0</v>
      </c>
      <c r="BH268" s="140">
        <f t="shared" si="17"/>
        <v>0</v>
      </c>
      <c r="BI268" s="140">
        <f t="shared" si="18"/>
        <v>0</v>
      </c>
      <c r="BJ268" s="18" t="s">
        <v>80</v>
      </c>
      <c r="BK268" s="140">
        <f t="shared" si="19"/>
        <v>0</v>
      </c>
      <c r="BL268" s="18" t="s">
        <v>497</v>
      </c>
      <c r="BM268" s="139" t="s">
        <v>1069</v>
      </c>
    </row>
    <row r="269" spans="2:65" s="1" customFormat="1" ht="16.5" customHeight="1">
      <c r="B269" s="33"/>
      <c r="C269" s="128" t="s">
        <v>1070</v>
      </c>
      <c r="D269" s="128" t="s">
        <v>127</v>
      </c>
      <c r="E269" s="129" t="s">
        <v>901</v>
      </c>
      <c r="F269" s="130" t="s">
        <v>902</v>
      </c>
      <c r="G269" s="131" t="s">
        <v>881</v>
      </c>
      <c r="H269" s="132">
        <v>1</v>
      </c>
      <c r="I269" s="133"/>
      <c r="J269" s="134">
        <f t="shared" si="10"/>
        <v>0</v>
      </c>
      <c r="K269" s="130" t="s">
        <v>21</v>
      </c>
      <c r="L269" s="33"/>
      <c r="M269" s="135" t="s">
        <v>21</v>
      </c>
      <c r="N269" s="136" t="s">
        <v>43</v>
      </c>
      <c r="P269" s="137">
        <f t="shared" si="11"/>
        <v>0</v>
      </c>
      <c r="Q269" s="137">
        <v>0</v>
      </c>
      <c r="R269" s="137">
        <f t="shared" si="12"/>
        <v>0</v>
      </c>
      <c r="S269" s="137">
        <v>0</v>
      </c>
      <c r="T269" s="138">
        <f t="shared" si="13"/>
        <v>0</v>
      </c>
      <c r="AR269" s="139" t="s">
        <v>219</v>
      </c>
      <c r="AT269" s="139" t="s">
        <v>127</v>
      </c>
      <c r="AU269" s="139" t="s">
        <v>80</v>
      </c>
      <c r="AY269" s="18" t="s">
        <v>125</v>
      </c>
      <c r="BE269" s="140">
        <f t="shared" si="14"/>
        <v>0</v>
      </c>
      <c r="BF269" s="140">
        <f t="shared" si="15"/>
        <v>0</v>
      </c>
      <c r="BG269" s="140">
        <f t="shared" si="16"/>
        <v>0</v>
      </c>
      <c r="BH269" s="140">
        <f t="shared" si="17"/>
        <v>0</v>
      </c>
      <c r="BI269" s="140">
        <f t="shared" si="18"/>
        <v>0</v>
      </c>
      <c r="BJ269" s="18" t="s">
        <v>80</v>
      </c>
      <c r="BK269" s="140">
        <f t="shared" si="19"/>
        <v>0</v>
      </c>
      <c r="BL269" s="18" t="s">
        <v>219</v>
      </c>
      <c r="BM269" s="139" t="s">
        <v>1071</v>
      </c>
    </row>
    <row r="270" spans="2:65" s="1" customFormat="1" ht="16.5" customHeight="1">
      <c r="B270" s="33"/>
      <c r="C270" s="128" t="s">
        <v>897</v>
      </c>
      <c r="D270" s="128" t="s">
        <v>127</v>
      </c>
      <c r="E270" s="129" t="s">
        <v>904</v>
      </c>
      <c r="F270" s="130" t="s">
        <v>905</v>
      </c>
      <c r="G270" s="131" t="s">
        <v>823</v>
      </c>
      <c r="H270" s="132">
        <v>1</v>
      </c>
      <c r="I270" s="133"/>
      <c r="J270" s="134">
        <f t="shared" si="10"/>
        <v>0</v>
      </c>
      <c r="K270" s="130" t="s">
        <v>21</v>
      </c>
      <c r="L270" s="33"/>
      <c r="M270" s="135" t="s">
        <v>21</v>
      </c>
      <c r="N270" s="136" t="s">
        <v>43</v>
      </c>
      <c r="P270" s="137">
        <f t="shared" si="11"/>
        <v>0</v>
      </c>
      <c r="Q270" s="137">
        <v>0</v>
      </c>
      <c r="R270" s="137">
        <f t="shared" si="12"/>
        <v>0</v>
      </c>
      <c r="S270" s="137">
        <v>0</v>
      </c>
      <c r="T270" s="138">
        <f t="shared" si="13"/>
        <v>0</v>
      </c>
      <c r="AR270" s="139" t="s">
        <v>219</v>
      </c>
      <c r="AT270" s="139" t="s">
        <v>127</v>
      </c>
      <c r="AU270" s="139" t="s">
        <v>80</v>
      </c>
      <c r="AY270" s="18" t="s">
        <v>125</v>
      </c>
      <c r="BE270" s="140">
        <f t="shared" si="14"/>
        <v>0</v>
      </c>
      <c r="BF270" s="140">
        <f t="shared" si="15"/>
        <v>0</v>
      </c>
      <c r="BG270" s="140">
        <f t="shared" si="16"/>
        <v>0</v>
      </c>
      <c r="BH270" s="140">
        <f t="shared" si="17"/>
        <v>0</v>
      </c>
      <c r="BI270" s="140">
        <f t="shared" si="18"/>
        <v>0</v>
      </c>
      <c r="BJ270" s="18" t="s">
        <v>80</v>
      </c>
      <c r="BK270" s="140">
        <f t="shared" si="19"/>
        <v>0</v>
      </c>
      <c r="BL270" s="18" t="s">
        <v>219</v>
      </c>
      <c r="BM270" s="139" t="s">
        <v>1072</v>
      </c>
    </row>
    <row r="271" spans="2:65" s="1" customFormat="1" ht="16.5" customHeight="1">
      <c r="B271" s="33"/>
      <c r="C271" s="128" t="s">
        <v>1073</v>
      </c>
      <c r="D271" s="128" t="s">
        <v>127</v>
      </c>
      <c r="E271" s="129" t="s">
        <v>1074</v>
      </c>
      <c r="F271" s="130" t="s">
        <v>1075</v>
      </c>
      <c r="G271" s="131" t="s">
        <v>130</v>
      </c>
      <c r="H271" s="132">
        <v>2</v>
      </c>
      <c r="I271" s="133"/>
      <c r="J271" s="134">
        <f t="shared" si="10"/>
        <v>0</v>
      </c>
      <c r="K271" s="130" t="s">
        <v>21</v>
      </c>
      <c r="L271" s="33"/>
      <c r="M271" s="135" t="s">
        <v>21</v>
      </c>
      <c r="N271" s="136" t="s">
        <v>43</v>
      </c>
      <c r="P271" s="137">
        <f t="shared" si="11"/>
        <v>0</v>
      </c>
      <c r="Q271" s="137">
        <v>0</v>
      </c>
      <c r="R271" s="137">
        <f t="shared" si="12"/>
        <v>0</v>
      </c>
      <c r="S271" s="137">
        <v>0</v>
      </c>
      <c r="T271" s="138">
        <f t="shared" si="13"/>
        <v>0</v>
      </c>
      <c r="AR271" s="139" t="s">
        <v>497</v>
      </c>
      <c r="AT271" s="139" t="s">
        <v>127</v>
      </c>
      <c r="AU271" s="139" t="s">
        <v>80</v>
      </c>
      <c r="AY271" s="18" t="s">
        <v>125</v>
      </c>
      <c r="BE271" s="140">
        <f t="shared" si="14"/>
        <v>0</v>
      </c>
      <c r="BF271" s="140">
        <f t="shared" si="15"/>
        <v>0</v>
      </c>
      <c r="BG271" s="140">
        <f t="shared" si="16"/>
        <v>0</v>
      </c>
      <c r="BH271" s="140">
        <f t="shared" si="17"/>
        <v>0</v>
      </c>
      <c r="BI271" s="140">
        <f t="shared" si="18"/>
        <v>0</v>
      </c>
      <c r="BJ271" s="18" t="s">
        <v>80</v>
      </c>
      <c r="BK271" s="140">
        <f t="shared" si="19"/>
        <v>0</v>
      </c>
      <c r="BL271" s="18" t="s">
        <v>497</v>
      </c>
      <c r="BM271" s="139" t="s">
        <v>1076</v>
      </c>
    </row>
    <row r="272" spans="2:65" s="1" customFormat="1" ht="16.5" customHeight="1">
      <c r="B272" s="33"/>
      <c r="C272" s="128" t="s">
        <v>900</v>
      </c>
      <c r="D272" s="128" t="s">
        <v>127</v>
      </c>
      <c r="E272" s="129" t="s">
        <v>1077</v>
      </c>
      <c r="F272" s="130" t="s">
        <v>1078</v>
      </c>
      <c r="G272" s="131" t="s">
        <v>130</v>
      </c>
      <c r="H272" s="132">
        <v>2</v>
      </c>
      <c r="I272" s="133"/>
      <c r="J272" s="134">
        <f t="shared" si="10"/>
        <v>0</v>
      </c>
      <c r="K272" s="130" t="s">
        <v>21</v>
      </c>
      <c r="L272" s="33"/>
      <c r="M272" s="135" t="s">
        <v>21</v>
      </c>
      <c r="N272" s="136" t="s">
        <v>43</v>
      </c>
      <c r="P272" s="137">
        <f t="shared" si="11"/>
        <v>0</v>
      </c>
      <c r="Q272" s="137">
        <v>0</v>
      </c>
      <c r="R272" s="137">
        <f t="shared" si="12"/>
        <v>0</v>
      </c>
      <c r="S272" s="137">
        <v>0</v>
      </c>
      <c r="T272" s="138">
        <f t="shared" si="13"/>
        <v>0</v>
      </c>
      <c r="AR272" s="139" t="s">
        <v>497</v>
      </c>
      <c r="AT272" s="139" t="s">
        <v>127</v>
      </c>
      <c r="AU272" s="139" t="s">
        <v>80</v>
      </c>
      <c r="AY272" s="18" t="s">
        <v>125</v>
      </c>
      <c r="BE272" s="140">
        <f t="shared" si="14"/>
        <v>0</v>
      </c>
      <c r="BF272" s="140">
        <f t="shared" si="15"/>
        <v>0</v>
      </c>
      <c r="BG272" s="140">
        <f t="shared" si="16"/>
        <v>0</v>
      </c>
      <c r="BH272" s="140">
        <f t="shared" si="17"/>
        <v>0</v>
      </c>
      <c r="BI272" s="140">
        <f t="shared" si="18"/>
        <v>0</v>
      </c>
      <c r="BJ272" s="18" t="s">
        <v>80</v>
      </c>
      <c r="BK272" s="140">
        <f t="shared" si="19"/>
        <v>0</v>
      </c>
      <c r="BL272" s="18" t="s">
        <v>497</v>
      </c>
      <c r="BM272" s="139" t="s">
        <v>1079</v>
      </c>
    </row>
    <row r="273" spans="2:65" s="1" customFormat="1" ht="16.5" customHeight="1">
      <c r="B273" s="33"/>
      <c r="C273" s="153" t="s">
        <v>1080</v>
      </c>
      <c r="D273" s="153" t="s">
        <v>190</v>
      </c>
      <c r="E273" s="154" t="s">
        <v>1081</v>
      </c>
      <c r="F273" s="155" t="s">
        <v>1082</v>
      </c>
      <c r="G273" s="156" t="s">
        <v>185</v>
      </c>
      <c r="H273" s="157">
        <v>60</v>
      </c>
      <c r="I273" s="158"/>
      <c r="J273" s="159">
        <f t="shared" si="10"/>
        <v>0</v>
      </c>
      <c r="K273" s="155" t="s">
        <v>21</v>
      </c>
      <c r="L273" s="160"/>
      <c r="M273" s="161" t="s">
        <v>21</v>
      </c>
      <c r="N273" s="162" t="s">
        <v>43</v>
      </c>
      <c r="P273" s="137">
        <f t="shared" si="11"/>
        <v>0</v>
      </c>
      <c r="Q273" s="137">
        <v>0</v>
      </c>
      <c r="R273" s="137">
        <f t="shared" si="12"/>
        <v>0</v>
      </c>
      <c r="S273" s="137">
        <v>0</v>
      </c>
      <c r="T273" s="138">
        <f t="shared" si="13"/>
        <v>0</v>
      </c>
      <c r="AR273" s="139" t="s">
        <v>991</v>
      </c>
      <c r="AT273" s="139" t="s">
        <v>190</v>
      </c>
      <c r="AU273" s="139" t="s">
        <v>80</v>
      </c>
      <c r="AY273" s="18" t="s">
        <v>125</v>
      </c>
      <c r="BE273" s="140">
        <f t="shared" si="14"/>
        <v>0</v>
      </c>
      <c r="BF273" s="140">
        <f t="shared" si="15"/>
        <v>0</v>
      </c>
      <c r="BG273" s="140">
        <f t="shared" si="16"/>
        <v>0</v>
      </c>
      <c r="BH273" s="140">
        <f t="shared" si="17"/>
        <v>0</v>
      </c>
      <c r="BI273" s="140">
        <f t="shared" si="18"/>
        <v>0</v>
      </c>
      <c r="BJ273" s="18" t="s">
        <v>80</v>
      </c>
      <c r="BK273" s="140">
        <f t="shared" si="19"/>
        <v>0</v>
      </c>
      <c r="BL273" s="18" t="s">
        <v>497</v>
      </c>
      <c r="BM273" s="139" t="s">
        <v>1083</v>
      </c>
    </row>
    <row r="274" spans="2:65" s="1" customFormat="1" ht="16.5" customHeight="1">
      <c r="B274" s="33"/>
      <c r="C274" s="153" t="s">
        <v>903</v>
      </c>
      <c r="D274" s="153" t="s">
        <v>190</v>
      </c>
      <c r="E274" s="154" t="s">
        <v>1084</v>
      </c>
      <c r="F274" s="155" t="s">
        <v>1085</v>
      </c>
      <c r="G274" s="156" t="s">
        <v>185</v>
      </c>
      <c r="H274" s="157">
        <v>80</v>
      </c>
      <c r="I274" s="158"/>
      <c r="J274" s="159">
        <f t="shared" si="10"/>
        <v>0</v>
      </c>
      <c r="K274" s="155" t="s">
        <v>21</v>
      </c>
      <c r="L274" s="160"/>
      <c r="M274" s="161" t="s">
        <v>21</v>
      </c>
      <c r="N274" s="162" t="s">
        <v>43</v>
      </c>
      <c r="P274" s="137">
        <f t="shared" si="11"/>
        <v>0</v>
      </c>
      <c r="Q274" s="137">
        <v>0</v>
      </c>
      <c r="R274" s="137">
        <f t="shared" si="12"/>
        <v>0</v>
      </c>
      <c r="S274" s="137">
        <v>0</v>
      </c>
      <c r="T274" s="138">
        <f t="shared" si="13"/>
        <v>0</v>
      </c>
      <c r="AR274" s="139" t="s">
        <v>991</v>
      </c>
      <c r="AT274" s="139" t="s">
        <v>190</v>
      </c>
      <c r="AU274" s="139" t="s">
        <v>80</v>
      </c>
      <c r="AY274" s="18" t="s">
        <v>125</v>
      </c>
      <c r="BE274" s="140">
        <f t="shared" si="14"/>
        <v>0</v>
      </c>
      <c r="BF274" s="140">
        <f t="shared" si="15"/>
        <v>0</v>
      </c>
      <c r="BG274" s="140">
        <f t="shared" si="16"/>
        <v>0</v>
      </c>
      <c r="BH274" s="140">
        <f t="shared" si="17"/>
        <v>0</v>
      </c>
      <c r="BI274" s="140">
        <f t="shared" si="18"/>
        <v>0</v>
      </c>
      <c r="BJ274" s="18" t="s">
        <v>80</v>
      </c>
      <c r="BK274" s="140">
        <f t="shared" si="19"/>
        <v>0</v>
      </c>
      <c r="BL274" s="18" t="s">
        <v>497</v>
      </c>
      <c r="BM274" s="139" t="s">
        <v>1086</v>
      </c>
    </row>
    <row r="275" spans="2:65" s="1" customFormat="1" ht="16.5" customHeight="1">
      <c r="B275" s="33"/>
      <c r="C275" s="128" t="s">
        <v>1087</v>
      </c>
      <c r="D275" s="128" t="s">
        <v>127</v>
      </c>
      <c r="E275" s="129" t="s">
        <v>1088</v>
      </c>
      <c r="F275" s="130" t="s">
        <v>1089</v>
      </c>
      <c r="G275" s="131" t="s">
        <v>823</v>
      </c>
      <c r="H275" s="132">
        <v>2</v>
      </c>
      <c r="I275" s="133"/>
      <c r="J275" s="134">
        <f t="shared" si="10"/>
        <v>0</v>
      </c>
      <c r="K275" s="130" t="s">
        <v>21</v>
      </c>
      <c r="L275" s="33"/>
      <c r="M275" s="135" t="s">
        <v>21</v>
      </c>
      <c r="N275" s="136" t="s">
        <v>43</v>
      </c>
      <c r="P275" s="137">
        <f t="shared" si="11"/>
        <v>0</v>
      </c>
      <c r="Q275" s="137">
        <v>0</v>
      </c>
      <c r="R275" s="137">
        <f t="shared" si="12"/>
        <v>0</v>
      </c>
      <c r="S275" s="137">
        <v>0</v>
      </c>
      <c r="T275" s="138">
        <f t="shared" si="13"/>
        <v>0</v>
      </c>
      <c r="AR275" s="139" t="s">
        <v>497</v>
      </c>
      <c r="AT275" s="139" t="s">
        <v>127</v>
      </c>
      <c r="AU275" s="139" t="s">
        <v>80</v>
      </c>
      <c r="AY275" s="18" t="s">
        <v>125</v>
      </c>
      <c r="BE275" s="140">
        <f t="shared" si="14"/>
        <v>0</v>
      </c>
      <c r="BF275" s="140">
        <f t="shared" si="15"/>
        <v>0</v>
      </c>
      <c r="BG275" s="140">
        <f t="shared" si="16"/>
        <v>0</v>
      </c>
      <c r="BH275" s="140">
        <f t="shared" si="17"/>
        <v>0</v>
      </c>
      <c r="BI275" s="140">
        <f t="shared" si="18"/>
        <v>0</v>
      </c>
      <c r="BJ275" s="18" t="s">
        <v>80</v>
      </c>
      <c r="BK275" s="140">
        <f t="shared" si="19"/>
        <v>0</v>
      </c>
      <c r="BL275" s="18" t="s">
        <v>497</v>
      </c>
      <c r="BM275" s="139" t="s">
        <v>1090</v>
      </c>
    </row>
    <row r="276" spans="2:65" s="11" customFormat="1" ht="25.9" customHeight="1">
      <c r="B276" s="116"/>
      <c r="D276" s="117" t="s">
        <v>71</v>
      </c>
      <c r="E276" s="118" t="s">
        <v>1091</v>
      </c>
      <c r="F276" s="118" t="s">
        <v>1092</v>
      </c>
      <c r="I276" s="119"/>
      <c r="J276" s="120">
        <f>BK276</f>
        <v>0</v>
      </c>
      <c r="L276" s="116"/>
      <c r="M276" s="121"/>
      <c r="P276" s="122">
        <f>SUM(P277:P286)</f>
        <v>0</v>
      </c>
      <c r="R276" s="122">
        <f>SUM(R277:R286)</f>
        <v>0</v>
      </c>
      <c r="T276" s="123">
        <f>SUM(T277:T286)</f>
        <v>0</v>
      </c>
      <c r="AR276" s="117" t="s">
        <v>141</v>
      </c>
      <c r="AT276" s="124" t="s">
        <v>71</v>
      </c>
      <c r="AU276" s="124" t="s">
        <v>72</v>
      </c>
      <c r="AY276" s="117" t="s">
        <v>125</v>
      </c>
      <c r="BK276" s="125">
        <f>SUM(BK277:BK286)</f>
        <v>0</v>
      </c>
    </row>
    <row r="277" spans="2:65" s="1" customFormat="1" ht="16.5" customHeight="1">
      <c r="B277" s="33"/>
      <c r="C277" s="128" t="s">
        <v>906</v>
      </c>
      <c r="D277" s="128" t="s">
        <v>127</v>
      </c>
      <c r="E277" s="129" t="s">
        <v>1093</v>
      </c>
      <c r="F277" s="130" t="s">
        <v>1094</v>
      </c>
      <c r="G277" s="131" t="s">
        <v>185</v>
      </c>
      <c r="H277" s="132">
        <v>45</v>
      </c>
      <c r="I277" s="133"/>
      <c r="J277" s="134">
        <f t="shared" ref="J277:J286" si="20">ROUND(I277*H277,2)</f>
        <v>0</v>
      </c>
      <c r="K277" s="130" t="s">
        <v>21</v>
      </c>
      <c r="L277" s="33"/>
      <c r="M277" s="135" t="s">
        <v>21</v>
      </c>
      <c r="N277" s="136" t="s">
        <v>43</v>
      </c>
      <c r="P277" s="137">
        <f t="shared" ref="P277:P286" si="21">O277*H277</f>
        <v>0</v>
      </c>
      <c r="Q277" s="137">
        <v>0</v>
      </c>
      <c r="R277" s="137">
        <f t="shared" ref="R277:R286" si="22">Q277*H277</f>
        <v>0</v>
      </c>
      <c r="S277" s="137">
        <v>0</v>
      </c>
      <c r="T277" s="138">
        <f t="shared" ref="T277:T286" si="23">S277*H277</f>
        <v>0</v>
      </c>
      <c r="AR277" s="139" t="s">
        <v>497</v>
      </c>
      <c r="AT277" s="139" t="s">
        <v>127</v>
      </c>
      <c r="AU277" s="139" t="s">
        <v>80</v>
      </c>
      <c r="AY277" s="18" t="s">
        <v>125</v>
      </c>
      <c r="BE277" s="140">
        <f t="shared" ref="BE277:BE286" si="24">IF(N277="základní",J277,0)</f>
        <v>0</v>
      </c>
      <c r="BF277" s="140">
        <f t="shared" ref="BF277:BF286" si="25">IF(N277="snížená",J277,0)</f>
        <v>0</v>
      </c>
      <c r="BG277" s="140">
        <f t="shared" ref="BG277:BG286" si="26">IF(N277="zákl. přenesená",J277,0)</f>
        <v>0</v>
      </c>
      <c r="BH277" s="140">
        <f t="shared" ref="BH277:BH286" si="27">IF(N277="sníž. přenesená",J277,0)</f>
        <v>0</v>
      </c>
      <c r="BI277" s="140">
        <f t="shared" ref="BI277:BI286" si="28">IF(N277="nulová",J277,0)</f>
        <v>0</v>
      </c>
      <c r="BJ277" s="18" t="s">
        <v>80</v>
      </c>
      <c r="BK277" s="140">
        <f t="shared" ref="BK277:BK286" si="29">ROUND(I277*H277,2)</f>
        <v>0</v>
      </c>
      <c r="BL277" s="18" t="s">
        <v>497</v>
      </c>
      <c r="BM277" s="139" t="s">
        <v>1095</v>
      </c>
    </row>
    <row r="278" spans="2:65" s="1" customFormat="1" ht="16.5" customHeight="1">
      <c r="B278" s="33"/>
      <c r="C278" s="128" t="s">
        <v>1096</v>
      </c>
      <c r="D278" s="128" t="s">
        <v>127</v>
      </c>
      <c r="E278" s="129" t="s">
        <v>1097</v>
      </c>
      <c r="F278" s="130" t="s">
        <v>910</v>
      </c>
      <c r="G278" s="131" t="s">
        <v>185</v>
      </c>
      <c r="H278" s="132">
        <v>44</v>
      </c>
      <c r="I278" s="133"/>
      <c r="J278" s="134">
        <f t="shared" si="20"/>
        <v>0</v>
      </c>
      <c r="K278" s="130" t="s">
        <v>21</v>
      </c>
      <c r="L278" s="33"/>
      <c r="M278" s="135" t="s">
        <v>21</v>
      </c>
      <c r="N278" s="136" t="s">
        <v>43</v>
      </c>
      <c r="P278" s="137">
        <f t="shared" si="21"/>
        <v>0</v>
      </c>
      <c r="Q278" s="137">
        <v>0</v>
      </c>
      <c r="R278" s="137">
        <f t="shared" si="22"/>
        <v>0</v>
      </c>
      <c r="S278" s="137">
        <v>0</v>
      </c>
      <c r="T278" s="138">
        <f t="shared" si="23"/>
        <v>0</v>
      </c>
      <c r="AR278" s="139" t="s">
        <v>497</v>
      </c>
      <c r="AT278" s="139" t="s">
        <v>127</v>
      </c>
      <c r="AU278" s="139" t="s">
        <v>80</v>
      </c>
      <c r="AY278" s="18" t="s">
        <v>125</v>
      </c>
      <c r="BE278" s="140">
        <f t="shared" si="24"/>
        <v>0</v>
      </c>
      <c r="BF278" s="140">
        <f t="shared" si="25"/>
        <v>0</v>
      </c>
      <c r="BG278" s="140">
        <f t="shared" si="26"/>
        <v>0</v>
      </c>
      <c r="BH278" s="140">
        <f t="shared" si="27"/>
        <v>0</v>
      </c>
      <c r="BI278" s="140">
        <f t="shared" si="28"/>
        <v>0</v>
      </c>
      <c r="BJ278" s="18" t="s">
        <v>80</v>
      </c>
      <c r="BK278" s="140">
        <f t="shared" si="29"/>
        <v>0</v>
      </c>
      <c r="BL278" s="18" t="s">
        <v>497</v>
      </c>
      <c r="BM278" s="139" t="s">
        <v>1098</v>
      </c>
    </row>
    <row r="279" spans="2:65" s="1" customFormat="1" ht="16.5" customHeight="1">
      <c r="B279" s="33"/>
      <c r="C279" s="128" t="s">
        <v>911</v>
      </c>
      <c r="D279" s="128" t="s">
        <v>127</v>
      </c>
      <c r="E279" s="129" t="s">
        <v>1099</v>
      </c>
      <c r="F279" s="130" t="s">
        <v>913</v>
      </c>
      <c r="G279" s="131" t="s">
        <v>881</v>
      </c>
      <c r="H279" s="132">
        <v>1</v>
      </c>
      <c r="I279" s="133"/>
      <c r="J279" s="134">
        <f t="shared" si="20"/>
        <v>0</v>
      </c>
      <c r="K279" s="130" t="s">
        <v>21</v>
      </c>
      <c r="L279" s="33"/>
      <c r="M279" s="135" t="s">
        <v>21</v>
      </c>
      <c r="N279" s="136" t="s">
        <v>43</v>
      </c>
      <c r="P279" s="137">
        <f t="shared" si="21"/>
        <v>0</v>
      </c>
      <c r="Q279" s="137">
        <v>0</v>
      </c>
      <c r="R279" s="137">
        <f t="shared" si="22"/>
        <v>0</v>
      </c>
      <c r="S279" s="137">
        <v>0</v>
      </c>
      <c r="T279" s="138">
        <f t="shared" si="23"/>
        <v>0</v>
      </c>
      <c r="AR279" s="139" t="s">
        <v>497</v>
      </c>
      <c r="AT279" s="139" t="s">
        <v>127</v>
      </c>
      <c r="AU279" s="139" t="s">
        <v>80</v>
      </c>
      <c r="AY279" s="18" t="s">
        <v>125</v>
      </c>
      <c r="BE279" s="140">
        <f t="shared" si="24"/>
        <v>0</v>
      </c>
      <c r="BF279" s="140">
        <f t="shared" si="25"/>
        <v>0</v>
      </c>
      <c r="BG279" s="140">
        <f t="shared" si="26"/>
        <v>0</v>
      </c>
      <c r="BH279" s="140">
        <f t="shared" si="27"/>
        <v>0</v>
      </c>
      <c r="BI279" s="140">
        <f t="shared" si="28"/>
        <v>0</v>
      </c>
      <c r="BJ279" s="18" t="s">
        <v>80</v>
      </c>
      <c r="BK279" s="140">
        <f t="shared" si="29"/>
        <v>0</v>
      </c>
      <c r="BL279" s="18" t="s">
        <v>497</v>
      </c>
      <c r="BM279" s="139" t="s">
        <v>991</v>
      </c>
    </row>
    <row r="280" spans="2:65" s="1" customFormat="1" ht="16.5" customHeight="1">
      <c r="B280" s="33"/>
      <c r="C280" s="128" t="s">
        <v>1100</v>
      </c>
      <c r="D280" s="128" t="s">
        <v>127</v>
      </c>
      <c r="E280" s="129" t="s">
        <v>1101</v>
      </c>
      <c r="F280" s="130" t="s">
        <v>1102</v>
      </c>
      <c r="G280" s="131" t="s">
        <v>881</v>
      </c>
      <c r="H280" s="132">
        <v>5</v>
      </c>
      <c r="I280" s="133"/>
      <c r="J280" s="134">
        <f t="shared" si="20"/>
        <v>0</v>
      </c>
      <c r="K280" s="130" t="s">
        <v>21</v>
      </c>
      <c r="L280" s="33"/>
      <c r="M280" s="135" t="s">
        <v>21</v>
      </c>
      <c r="N280" s="136" t="s">
        <v>43</v>
      </c>
      <c r="P280" s="137">
        <f t="shared" si="21"/>
        <v>0</v>
      </c>
      <c r="Q280" s="137">
        <v>0</v>
      </c>
      <c r="R280" s="137">
        <f t="shared" si="22"/>
        <v>0</v>
      </c>
      <c r="S280" s="137">
        <v>0</v>
      </c>
      <c r="T280" s="138">
        <f t="shared" si="23"/>
        <v>0</v>
      </c>
      <c r="AR280" s="139" t="s">
        <v>497</v>
      </c>
      <c r="AT280" s="139" t="s">
        <v>127</v>
      </c>
      <c r="AU280" s="139" t="s">
        <v>80</v>
      </c>
      <c r="AY280" s="18" t="s">
        <v>125</v>
      </c>
      <c r="BE280" s="140">
        <f t="shared" si="24"/>
        <v>0</v>
      </c>
      <c r="BF280" s="140">
        <f t="shared" si="25"/>
        <v>0</v>
      </c>
      <c r="BG280" s="140">
        <f t="shared" si="26"/>
        <v>0</v>
      </c>
      <c r="BH280" s="140">
        <f t="shared" si="27"/>
        <v>0</v>
      </c>
      <c r="BI280" s="140">
        <f t="shared" si="28"/>
        <v>0</v>
      </c>
      <c r="BJ280" s="18" t="s">
        <v>80</v>
      </c>
      <c r="BK280" s="140">
        <f t="shared" si="29"/>
        <v>0</v>
      </c>
      <c r="BL280" s="18" t="s">
        <v>497</v>
      </c>
      <c r="BM280" s="139" t="s">
        <v>1103</v>
      </c>
    </row>
    <row r="281" spans="2:65" s="1" customFormat="1" ht="16.5" customHeight="1">
      <c r="B281" s="33"/>
      <c r="C281" s="128" t="s">
        <v>914</v>
      </c>
      <c r="D281" s="128" t="s">
        <v>127</v>
      </c>
      <c r="E281" s="129" t="s">
        <v>1104</v>
      </c>
      <c r="F281" s="130" t="s">
        <v>1105</v>
      </c>
      <c r="G281" s="131" t="s">
        <v>881</v>
      </c>
      <c r="H281" s="132">
        <v>1</v>
      </c>
      <c r="I281" s="133"/>
      <c r="J281" s="134">
        <f t="shared" si="20"/>
        <v>0</v>
      </c>
      <c r="K281" s="130" t="s">
        <v>21</v>
      </c>
      <c r="L281" s="33"/>
      <c r="M281" s="135" t="s">
        <v>21</v>
      </c>
      <c r="N281" s="136" t="s">
        <v>43</v>
      </c>
      <c r="P281" s="137">
        <f t="shared" si="21"/>
        <v>0</v>
      </c>
      <c r="Q281" s="137">
        <v>0</v>
      </c>
      <c r="R281" s="137">
        <f t="shared" si="22"/>
        <v>0</v>
      </c>
      <c r="S281" s="137">
        <v>0</v>
      </c>
      <c r="T281" s="138">
        <f t="shared" si="23"/>
        <v>0</v>
      </c>
      <c r="AR281" s="139" t="s">
        <v>497</v>
      </c>
      <c r="AT281" s="139" t="s">
        <v>127</v>
      </c>
      <c r="AU281" s="139" t="s">
        <v>80</v>
      </c>
      <c r="AY281" s="18" t="s">
        <v>125</v>
      </c>
      <c r="BE281" s="140">
        <f t="shared" si="24"/>
        <v>0</v>
      </c>
      <c r="BF281" s="140">
        <f t="shared" si="25"/>
        <v>0</v>
      </c>
      <c r="BG281" s="140">
        <f t="shared" si="26"/>
        <v>0</v>
      </c>
      <c r="BH281" s="140">
        <f t="shared" si="27"/>
        <v>0</v>
      </c>
      <c r="BI281" s="140">
        <f t="shared" si="28"/>
        <v>0</v>
      </c>
      <c r="BJ281" s="18" t="s">
        <v>80</v>
      </c>
      <c r="BK281" s="140">
        <f t="shared" si="29"/>
        <v>0</v>
      </c>
      <c r="BL281" s="18" t="s">
        <v>497</v>
      </c>
      <c r="BM281" s="139" t="s">
        <v>1106</v>
      </c>
    </row>
    <row r="282" spans="2:65" s="1" customFormat="1" ht="16.5" customHeight="1">
      <c r="B282" s="33"/>
      <c r="C282" s="128" t="s">
        <v>1107</v>
      </c>
      <c r="D282" s="128" t="s">
        <v>127</v>
      </c>
      <c r="E282" s="129" t="s">
        <v>1108</v>
      </c>
      <c r="F282" s="130" t="s">
        <v>1109</v>
      </c>
      <c r="G282" s="131" t="s">
        <v>881</v>
      </c>
      <c r="H282" s="132">
        <v>1</v>
      </c>
      <c r="I282" s="133"/>
      <c r="J282" s="134">
        <f t="shared" si="20"/>
        <v>0</v>
      </c>
      <c r="K282" s="130" t="s">
        <v>21</v>
      </c>
      <c r="L282" s="33"/>
      <c r="M282" s="135" t="s">
        <v>21</v>
      </c>
      <c r="N282" s="136" t="s">
        <v>43</v>
      </c>
      <c r="P282" s="137">
        <f t="shared" si="21"/>
        <v>0</v>
      </c>
      <c r="Q282" s="137">
        <v>0</v>
      </c>
      <c r="R282" s="137">
        <f t="shared" si="22"/>
        <v>0</v>
      </c>
      <c r="S282" s="137">
        <v>0</v>
      </c>
      <c r="T282" s="138">
        <f t="shared" si="23"/>
        <v>0</v>
      </c>
      <c r="AR282" s="139" t="s">
        <v>497</v>
      </c>
      <c r="AT282" s="139" t="s">
        <v>127</v>
      </c>
      <c r="AU282" s="139" t="s">
        <v>80</v>
      </c>
      <c r="AY282" s="18" t="s">
        <v>125</v>
      </c>
      <c r="BE282" s="140">
        <f t="shared" si="24"/>
        <v>0</v>
      </c>
      <c r="BF282" s="140">
        <f t="shared" si="25"/>
        <v>0</v>
      </c>
      <c r="BG282" s="140">
        <f t="shared" si="26"/>
        <v>0</v>
      </c>
      <c r="BH282" s="140">
        <f t="shared" si="27"/>
        <v>0</v>
      </c>
      <c r="BI282" s="140">
        <f t="shared" si="28"/>
        <v>0</v>
      </c>
      <c r="BJ282" s="18" t="s">
        <v>80</v>
      </c>
      <c r="BK282" s="140">
        <f t="shared" si="29"/>
        <v>0</v>
      </c>
      <c r="BL282" s="18" t="s">
        <v>497</v>
      </c>
      <c r="BM282" s="139" t="s">
        <v>1110</v>
      </c>
    </row>
    <row r="283" spans="2:65" s="1" customFormat="1" ht="16.5" customHeight="1">
      <c r="B283" s="33"/>
      <c r="C283" s="128" t="s">
        <v>917</v>
      </c>
      <c r="D283" s="128" t="s">
        <v>127</v>
      </c>
      <c r="E283" s="129" t="s">
        <v>1111</v>
      </c>
      <c r="F283" s="130" t="s">
        <v>1112</v>
      </c>
      <c r="G283" s="131" t="s">
        <v>881</v>
      </c>
      <c r="H283" s="132">
        <v>1</v>
      </c>
      <c r="I283" s="133"/>
      <c r="J283" s="134">
        <f t="shared" si="20"/>
        <v>0</v>
      </c>
      <c r="K283" s="130" t="s">
        <v>21</v>
      </c>
      <c r="L283" s="33"/>
      <c r="M283" s="135" t="s">
        <v>21</v>
      </c>
      <c r="N283" s="136" t="s">
        <v>43</v>
      </c>
      <c r="P283" s="137">
        <f t="shared" si="21"/>
        <v>0</v>
      </c>
      <c r="Q283" s="137">
        <v>0</v>
      </c>
      <c r="R283" s="137">
        <f t="shared" si="22"/>
        <v>0</v>
      </c>
      <c r="S283" s="137">
        <v>0</v>
      </c>
      <c r="T283" s="138">
        <f t="shared" si="23"/>
        <v>0</v>
      </c>
      <c r="AR283" s="139" t="s">
        <v>497</v>
      </c>
      <c r="AT283" s="139" t="s">
        <v>127</v>
      </c>
      <c r="AU283" s="139" t="s">
        <v>80</v>
      </c>
      <c r="AY283" s="18" t="s">
        <v>125</v>
      </c>
      <c r="BE283" s="140">
        <f t="shared" si="24"/>
        <v>0</v>
      </c>
      <c r="BF283" s="140">
        <f t="shared" si="25"/>
        <v>0</v>
      </c>
      <c r="BG283" s="140">
        <f t="shared" si="26"/>
        <v>0</v>
      </c>
      <c r="BH283" s="140">
        <f t="shared" si="27"/>
        <v>0</v>
      </c>
      <c r="BI283" s="140">
        <f t="shared" si="28"/>
        <v>0</v>
      </c>
      <c r="BJ283" s="18" t="s">
        <v>80</v>
      </c>
      <c r="BK283" s="140">
        <f t="shared" si="29"/>
        <v>0</v>
      </c>
      <c r="BL283" s="18" t="s">
        <v>497</v>
      </c>
      <c r="BM283" s="139" t="s">
        <v>1113</v>
      </c>
    </row>
    <row r="284" spans="2:65" s="1" customFormat="1" ht="16.5" customHeight="1">
      <c r="B284" s="33"/>
      <c r="C284" s="128" t="s">
        <v>1114</v>
      </c>
      <c r="D284" s="128" t="s">
        <v>127</v>
      </c>
      <c r="E284" s="129" t="s">
        <v>1115</v>
      </c>
      <c r="F284" s="130" t="s">
        <v>1116</v>
      </c>
      <c r="G284" s="131" t="s">
        <v>881</v>
      </c>
      <c r="H284" s="132">
        <v>1</v>
      </c>
      <c r="I284" s="133"/>
      <c r="J284" s="134">
        <f t="shared" si="20"/>
        <v>0</v>
      </c>
      <c r="K284" s="130" t="s">
        <v>21</v>
      </c>
      <c r="L284" s="33"/>
      <c r="M284" s="135" t="s">
        <v>21</v>
      </c>
      <c r="N284" s="136" t="s">
        <v>43</v>
      </c>
      <c r="P284" s="137">
        <f t="shared" si="21"/>
        <v>0</v>
      </c>
      <c r="Q284" s="137">
        <v>0</v>
      </c>
      <c r="R284" s="137">
        <f t="shared" si="22"/>
        <v>0</v>
      </c>
      <c r="S284" s="137">
        <v>0</v>
      </c>
      <c r="T284" s="138">
        <f t="shared" si="23"/>
        <v>0</v>
      </c>
      <c r="AR284" s="139" t="s">
        <v>497</v>
      </c>
      <c r="AT284" s="139" t="s">
        <v>127</v>
      </c>
      <c r="AU284" s="139" t="s">
        <v>80</v>
      </c>
      <c r="AY284" s="18" t="s">
        <v>125</v>
      </c>
      <c r="BE284" s="140">
        <f t="shared" si="24"/>
        <v>0</v>
      </c>
      <c r="BF284" s="140">
        <f t="shared" si="25"/>
        <v>0</v>
      </c>
      <c r="BG284" s="140">
        <f t="shared" si="26"/>
        <v>0</v>
      </c>
      <c r="BH284" s="140">
        <f t="shared" si="27"/>
        <v>0</v>
      </c>
      <c r="BI284" s="140">
        <f t="shared" si="28"/>
        <v>0</v>
      </c>
      <c r="BJ284" s="18" t="s">
        <v>80</v>
      </c>
      <c r="BK284" s="140">
        <f t="shared" si="29"/>
        <v>0</v>
      </c>
      <c r="BL284" s="18" t="s">
        <v>497</v>
      </c>
      <c r="BM284" s="139" t="s">
        <v>1117</v>
      </c>
    </row>
    <row r="285" spans="2:65" s="1" customFormat="1" ht="16.5" customHeight="1">
      <c r="B285" s="33"/>
      <c r="C285" s="128" t="s">
        <v>920</v>
      </c>
      <c r="D285" s="128" t="s">
        <v>127</v>
      </c>
      <c r="E285" s="129" t="s">
        <v>1118</v>
      </c>
      <c r="F285" s="130" t="s">
        <v>1119</v>
      </c>
      <c r="G285" s="131" t="s">
        <v>881</v>
      </c>
      <c r="H285" s="132">
        <v>1</v>
      </c>
      <c r="I285" s="133"/>
      <c r="J285" s="134">
        <f t="shared" si="20"/>
        <v>0</v>
      </c>
      <c r="K285" s="130" t="s">
        <v>21</v>
      </c>
      <c r="L285" s="33"/>
      <c r="M285" s="135" t="s">
        <v>21</v>
      </c>
      <c r="N285" s="136" t="s">
        <v>43</v>
      </c>
      <c r="P285" s="137">
        <f t="shared" si="21"/>
        <v>0</v>
      </c>
      <c r="Q285" s="137">
        <v>0</v>
      </c>
      <c r="R285" s="137">
        <f t="shared" si="22"/>
        <v>0</v>
      </c>
      <c r="S285" s="137">
        <v>0</v>
      </c>
      <c r="T285" s="138">
        <f t="shared" si="23"/>
        <v>0</v>
      </c>
      <c r="AR285" s="139" t="s">
        <v>497</v>
      </c>
      <c r="AT285" s="139" t="s">
        <v>127</v>
      </c>
      <c r="AU285" s="139" t="s">
        <v>80</v>
      </c>
      <c r="AY285" s="18" t="s">
        <v>125</v>
      </c>
      <c r="BE285" s="140">
        <f t="shared" si="24"/>
        <v>0</v>
      </c>
      <c r="BF285" s="140">
        <f t="shared" si="25"/>
        <v>0</v>
      </c>
      <c r="BG285" s="140">
        <f t="shared" si="26"/>
        <v>0</v>
      </c>
      <c r="BH285" s="140">
        <f t="shared" si="27"/>
        <v>0</v>
      </c>
      <c r="BI285" s="140">
        <f t="shared" si="28"/>
        <v>0</v>
      </c>
      <c r="BJ285" s="18" t="s">
        <v>80</v>
      </c>
      <c r="BK285" s="140">
        <f t="shared" si="29"/>
        <v>0</v>
      </c>
      <c r="BL285" s="18" t="s">
        <v>497</v>
      </c>
      <c r="BM285" s="139" t="s">
        <v>1120</v>
      </c>
    </row>
    <row r="286" spans="2:65" s="1" customFormat="1" ht="16.5" customHeight="1">
      <c r="B286" s="33"/>
      <c r="C286" s="128" t="s">
        <v>1121</v>
      </c>
      <c r="D286" s="128" t="s">
        <v>127</v>
      </c>
      <c r="E286" s="129" t="s">
        <v>1122</v>
      </c>
      <c r="F286" s="130" t="s">
        <v>1123</v>
      </c>
      <c r="G286" s="131" t="s">
        <v>881</v>
      </c>
      <c r="H286" s="132">
        <v>1</v>
      </c>
      <c r="I286" s="133"/>
      <c r="J286" s="134">
        <f t="shared" si="20"/>
        <v>0</v>
      </c>
      <c r="K286" s="130" t="s">
        <v>21</v>
      </c>
      <c r="L286" s="33"/>
      <c r="M286" s="187" t="s">
        <v>21</v>
      </c>
      <c r="N286" s="188" t="s">
        <v>43</v>
      </c>
      <c r="O286" s="185"/>
      <c r="P286" s="189">
        <f t="shared" si="21"/>
        <v>0</v>
      </c>
      <c r="Q286" s="189">
        <v>0</v>
      </c>
      <c r="R286" s="189">
        <f t="shared" si="22"/>
        <v>0</v>
      </c>
      <c r="S286" s="189">
        <v>0</v>
      </c>
      <c r="T286" s="190">
        <f t="shared" si="23"/>
        <v>0</v>
      </c>
      <c r="AR286" s="139" t="s">
        <v>497</v>
      </c>
      <c r="AT286" s="139" t="s">
        <v>127</v>
      </c>
      <c r="AU286" s="139" t="s">
        <v>80</v>
      </c>
      <c r="AY286" s="18" t="s">
        <v>125</v>
      </c>
      <c r="BE286" s="140">
        <f t="shared" si="24"/>
        <v>0</v>
      </c>
      <c r="BF286" s="140">
        <f t="shared" si="25"/>
        <v>0</v>
      </c>
      <c r="BG286" s="140">
        <f t="shared" si="26"/>
        <v>0</v>
      </c>
      <c r="BH286" s="140">
        <f t="shared" si="27"/>
        <v>0</v>
      </c>
      <c r="BI286" s="140">
        <f t="shared" si="28"/>
        <v>0</v>
      </c>
      <c r="BJ286" s="18" t="s">
        <v>80</v>
      </c>
      <c r="BK286" s="140">
        <f t="shared" si="29"/>
        <v>0</v>
      </c>
      <c r="BL286" s="18" t="s">
        <v>497</v>
      </c>
      <c r="BM286" s="139" t="s">
        <v>1124</v>
      </c>
    </row>
    <row r="287" spans="2:65" s="1" customFormat="1" ht="6.95" customHeight="1">
      <c r="B287" s="42"/>
      <c r="C287" s="43"/>
      <c r="D287" s="43"/>
      <c r="E287" s="43"/>
      <c r="F287" s="43"/>
      <c r="G287" s="43"/>
      <c r="H287" s="43"/>
      <c r="I287" s="43"/>
      <c r="J287" s="43"/>
      <c r="K287" s="43"/>
      <c r="L287" s="33"/>
    </row>
  </sheetData>
  <sheetProtection algorithmName="SHA-512" hashValue="c7b4e06fzfvWM/LonOwcP7NakeVM2EvKF1ahCjtpePyWLFe5mWjnPngcqmXR6IMlweCJzjF2+I9PaeLQEiSzqw==" saltValue="mBosdAT+YjjyRtyCxY/sZQwtreLjiUWlY/GmOgwXlkC5bISSm4fYRAgoXfW195uqevF+2aQZabRhQU+ghf3HxA==" spinCount="100000" sheet="1" objects="1" scenarios="1" formatColumns="0" formatRows="0" autoFilter="0"/>
  <autoFilter ref="C88:K286" xr:uid="{00000000-0009-0000-0000-000002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89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90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6" t="str">
        <f>'Rekapitulace stavby'!K6</f>
        <v>Opravy opěrných zdí</v>
      </c>
      <c r="F7" s="317"/>
      <c r="G7" s="317"/>
      <c r="H7" s="317"/>
      <c r="L7" s="21"/>
    </row>
    <row r="8" spans="2:46" s="1" customFormat="1" ht="12" customHeight="1">
      <c r="B8" s="33"/>
      <c r="D8" s="28" t="s">
        <v>91</v>
      </c>
      <c r="L8" s="33"/>
    </row>
    <row r="9" spans="2:46" s="1" customFormat="1" ht="16.5" customHeight="1">
      <c r="B9" s="33"/>
      <c r="E9" s="298" t="s">
        <v>1125</v>
      </c>
      <c r="F9" s="318"/>
      <c r="G9" s="318"/>
      <c r="H9" s="318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21</v>
      </c>
      <c r="I11" s="28" t="s">
        <v>20</v>
      </c>
      <c r="J11" s="26" t="s">
        <v>21</v>
      </c>
      <c r="L11" s="33"/>
    </row>
    <row r="12" spans="2:46" s="1" customFormat="1" ht="12" customHeight="1">
      <c r="B12" s="33"/>
      <c r="D12" s="28" t="s">
        <v>22</v>
      </c>
      <c r="F12" s="26" t="s">
        <v>93</v>
      </c>
      <c r="I12" s="28" t="s">
        <v>24</v>
      </c>
      <c r="J12" s="50">
        <f>'Rekapitulace stavby'!AN8</f>
        <v>45726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21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21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9" t="str">
        <f>'Rekapitulace stavby'!E14</f>
        <v>Vyplň údaj</v>
      </c>
      <c r="F18" s="282"/>
      <c r="G18" s="282"/>
      <c r="H18" s="282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21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21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21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21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87" t="s">
        <v>21</v>
      </c>
      <c r="F27" s="287"/>
      <c r="G27" s="287"/>
      <c r="H27" s="287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ROUND(J83,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ROUND((SUM(BE83:BE115)),  2)</f>
        <v>0</v>
      </c>
      <c r="I33" s="90">
        <v>0.21</v>
      </c>
      <c r="J33" s="89">
        <f>ROUND(((SUM(BE83:BE115))*I33),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ROUND((SUM(BF83:BF115)),  2)</f>
        <v>0</v>
      </c>
      <c r="I34" s="90">
        <v>0.12</v>
      </c>
      <c r="J34" s="89">
        <f>ROUND(((SUM(BF83:BF115))*I34),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ROUND((SUM(BG83:BG115)),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ROUND((SUM(BH83:BH115)),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ROUND((SUM(BI83:BI115)),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94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6" t="str">
        <f>E7</f>
        <v>Opravy opěrných zdí</v>
      </c>
      <c r="F48" s="317"/>
      <c r="G48" s="317"/>
      <c r="H48" s="317"/>
      <c r="L48" s="33"/>
    </row>
    <row r="49" spans="2:47" s="1" customFormat="1" ht="12" customHeight="1">
      <c r="B49" s="33"/>
      <c r="C49" s="28" t="s">
        <v>91</v>
      </c>
      <c r="L49" s="33"/>
    </row>
    <row r="50" spans="2:47" s="1" customFormat="1" ht="16.5" customHeight="1">
      <c r="B50" s="33"/>
      <c r="E50" s="298" t="str">
        <f>E9</f>
        <v>VON 04 - Vedejší a ostatní náklady pro SO 04</v>
      </c>
      <c r="F50" s="318"/>
      <c r="G50" s="318"/>
      <c r="H50" s="318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22</v>
      </c>
      <c r="F52" s="26" t="str">
        <f>F12</f>
        <v>Ústí nad Labem - Mojžíř</v>
      </c>
      <c r="I52" s="28" t="s">
        <v>24</v>
      </c>
      <c r="J52" s="50">
        <f>IF(J12="","",J12)</f>
        <v>45726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Statutární město Ústí nad Labem</v>
      </c>
      <c r="I54" s="28" t="s">
        <v>31</v>
      </c>
      <c r="J54" s="31" t="str">
        <f>E21</f>
        <v>AZ Consult spol. s r.o.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Dagmar Sedláčková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J83</f>
        <v>0</v>
      </c>
      <c r="L59" s="33"/>
      <c r="AU59" s="18" t="s">
        <v>97</v>
      </c>
    </row>
    <row r="60" spans="2:47" s="8" customFormat="1" ht="24.95" customHeight="1">
      <c r="B60" s="100"/>
      <c r="D60" s="101" t="s">
        <v>1126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>
      <c r="B61" s="104"/>
      <c r="D61" s="105" t="s">
        <v>1127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899999999999999" customHeight="1">
      <c r="B62" s="104"/>
      <c r="D62" s="105" t="s">
        <v>1128</v>
      </c>
      <c r="E62" s="106"/>
      <c r="F62" s="106"/>
      <c r="G62" s="106"/>
      <c r="H62" s="106"/>
      <c r="I62" s="106"/>
      <c r="J62" s="107">
        <f>J97</f>
        <v>0</v>
      </c>
      <c r="L62" s="104"/>
    </row>
    <row r="63" spans="2:47" s="9" customFormat="1" ht="19.899999999999999" customHeight="1">
      <c r="B63" s="104"/>
      <c r="D63" s="105" t="s">
        <v>1129</v>
      </c>
      <c r="E63" s="106"/>
      <c r="F63" s="106"/>
      <c r="G63" s="106"/>
      <c r="H63" s="106"/>
      <c r="I63" s="106"/>
      <c r="J63" s="107">
        <f>J111</f>
        <v>0</v>
      </c>
      <c r="L63" s="104"/>
    </row>
    <row r="64" spans="2:47" s="1" customFormat="1" ht="21.75" customHeight="1">
      <c r="B64" s="33"/>
      <c r="L64" s="33"/>
    </row>
    <row r="65" spans="2:12" s="1" customFormat="1" ht="6.95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5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5" customHeight="1">
      <c r="B70" s="33"/>
      <c r="C70" s="22" t="s">
        <v>110</v>
      </c>
      <c r="L70" s="33"/>
    </row>
    <row r="71" spans="2:12" s="1" customFormat="1" ht="6.95" customHeight="1">
      <c r="B71" s="33"/>
      <c r="L71" s="33"/>
    </row>
    <row r="72" spans="2:12" s="1" customFormat="1" ht="12" customHeight="1">
      <c r="B72" s="33"/>
      <c r="C72" s="28" t="s">
        <v>16</v>
      </c>
      <c r="L72" s="33"/>
    </row>
    <row r="73" spans="2:12" s="1" customFormat="1" ht="16.5" customHeight="1">
      <c r="B73" s="33"/>
      <c r="E73" s="316" t="str">
        <f>E7</f>
        <v>Opravy opěrných zdí</v>
      </c>
      <c r="F73" s="317"/>
      <c r="G73" s="317"/>
      <c r="H73" s="317"/>
      <c r="L73" s="33"/>
    </row>
    <row r="74" spans="2:12" s="1" customFormat="1" ht="12" customHeight="1">
      <c r="B74" s="33"/>
      <c r="C74" s="28" t="s">
        <v>91</v>
      </c>
      <c r="L74" s="33"/>
    </row>
    <row r="75" spans="2:12" s="1" customFormat="1" ht="16.5" customHeight="1">
      <c r="B75" s="33"/>
      <c r="E75" s="298" t="str">
        <f>E9</f>
        <v>VON 04 - Vedejší a ostatní náklady pro SO 04</v>
      </c>
      <c r="F75" s="318"/>
      <c r="G75" s="318"/>
      <c r="H75" s="318"/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22</v>
      </c>
      <c r="F77" s="26" t="str">
        <f>F12</f>
        <v>Ústí nad Labem - Mojžíř</v>
      </c>
      <c r="I77" s="28" t="s">
        <v>24</v>
      </c>
      <c r="J77" s="50">
        <f>IF(J12="","",J12)</f>
        <v>45726</v>
      </c>
      <c r="L77" s="33"/>
    </row>
    <row r="78" spans="2:12" s="1" customFormat="1" ht="6.95" customHeight="1">
      <c r="B78" s="33"/>
      <c r="L78" s="33"/>
    </row>
    <row r="79" spans="2:12" s="1" customFormat="1" ht="25.7" customHeight="1">
      <c r="B79" s="33"/>
      <c r="C79" s="28" t="s">
        <v>25</v>
      </c>
      <c r="F79" s="26" t="str">
        <f>E15</f>
        <v>Statutární město Ústí nad Labem</v>
      </c>
      <c r="I79" s="28" t="s">
        <v>31</v>
      </c>
      <c r="J79" s="31" t="str">
        <f>E21</f>
        <v>AZ Consult spol. s r.o.</v>
      </c>
      <c r="L79" s="33"/>
    </row>
    <row r="80" spans="2:12" s="1" customFormat="1" ht="15.2" customHeight="1">
      <c r="B80" s="33"/>
      <c r="C80" s="28" t="s">
        <v>29</v>
      </c>
      <c r="F80" s="26" t="str">
        <f>IF(E18="","",E18)</f>
        <v>Vyplň údaj</v>
      </c>
      <c r="I80" s="28" t="s">
        <v>34</v>
      </c>
      <c r="J80" s="31" t="str">
        <f>E24</f>
        <v>Dagmar Sedláčková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08"/>
      <c r="C82" s="109" t="s">
        <v>111</v>
      </c>
      <c r="D82" s="110" t="s">
        <v>57</v>
      </c>
      <c r="E82" s="110" t="s">
        <v>53</v>
      </c>
      <c r="F82" s="110" t="s">
        <v>54</v>
      </c>
      <c r="G82" s="110" t="s">
        <v>112</v>
      </c>
      <c r="H82" s="110" t="s">
        <v>113</v>
      </c>
      <c r="I82" s="110" t="s">
        <v>114</v>
      </c>
      <c r="J82" s="110" t="s">
        <v>96</v>
      </c>
      <c r="K82" s="111" t="s">
        <v>115</v>
      </c>
      <c r="L82" s="108"/>
      <c r="M82" s="57" t="s">
        <v>21</v>
      </c>
      <c r="N82" s="58" t="s">
        <v>42</v>
      </c>
      <c r="O82" s="58" t="s">
        <v>116</v>
      </c>
      <c r="P82" s="58" t="s">
        <v>117</v>
      </c>
      <c r="Q82" s="58" t="s">
        <v>118</v>
      </c>
      <c r="R82" s="58" t="s">
        <v>119</v>
      </c>
      <c r="S82" s="58" t="s">
        <v>120</v>
      </c>
      <c r="T82" s="59" t="s">
        <v>121</v>
      </c>
    </row>
    <row r="83" spans="2:65" s="1" customFormat="1" ht="22.9" customHeight="1">
      <c r="B83" s="33"/>
      <c r="C83" s="62" t="s">
        <v>122</v>
      </c>
      <c r="J83" s="112">
        <f>BK83</f>
        <v>0</v>
      </c>
      <c r="L83" s="33"/>
      <c r="M83" s="60"/>
      <c r="N83" s="51"/>
      <c r="O83" s="51"/>
      <c r="P83" s="113">
        <f>P84</f>
        <v>0</v>
      </c>
      <c r="Q83" s="51"/>
      <c r="R83" s="113">
        <f>R84</f>
        <v>0</v>
      </c>
      <c r="S83" s="51"/>
      <c r="T83" s="114">
        <f>T84</f>
        <v>0</v>
      </c>
      <c r="AT83" s="18" t="s">
        <v>71</v>
      </c>
      <c r="AU83" s="18" t="s">
        <v>97</v>
      </c>
      <c r="BK83" s="115">
        <f>BK84</f>
        <v>0</v>
      </c>
    </row>
    <row r="84" spans="2:65" s="11" customFormat="1" ht="25.9" customHeight="1">
      <c r="B84" s="116"/>
      <c r="D84" s="117" t="s">
        <v>71</v>
      </c>
      <c r="E84" s="118" t="s">
        <v>1130</v>
      </c>
      <c r="F84" s="118" t="s">
        <v>1131</v>
      </c>
      <c r="I84" s="119"/>
      <c r="J84" s="120">
        <f>BK84</f>
        <v>0</v>
      </c>
      <c r="L84" s="116"/>
      <c r="M84" s="121"/>
      <c r="P84" s="122">
        <f>P85+P97+P111</f>
        <v>0</v>
      </c>
      <c r="R84" s="122">
        <f>R85+R97+R111</f>
        <v>0</v>
      </c>
      <c r="T84" s="123">
        <f>T85+T97+T111</f>
        <v>0</v>
      </c>
      <c r="AR84" s="117" t="s">
        <v>150</v>
      </c>
      <c r="AT84" s="124" t="s">
        <v>71</v>
      </c>
      <c r="AU84" s="124" t="s">
        <v>72</v>
      </c>
      <c r="AY84" s="117" t="s">
        <v>125</v>
      </c>
      <c r="BK84" s="125">
        <f>BK85+BK97+BK111</f>
        <v>0</v>
      </c>
    </row>
    <row r="85" spans="2:65" s="11" customFormat="1" ht="22.9" customHeight="1">
      <c r="B85" s="116"/>
      <c r="D85" s="117" t="s">
        <v>71</v>
      </c>
      <c r="E85" s="126" t="s">
        <v>1132</v>
      </c>
      <c r="F85" s="126" t="s">
        <v>1133</v>
      </c>
      <c r="I85" s="119"/>
      <c r="J85" s="127">
        <f>BK85</f>
        <v>0</v>
      </c>
      <c r="L85" s="116"/>
      <c r="M85" s="121"/>
      <c r="P85" s="122">
        <f>SUM(P86:P96)</f>
        <v>0</v>
      </c>
      <c r="R85" s="122">
        <f>SUM(R86:R96)</f>
        <v>0</v>
      </c>
      <c r="T85" s="123">
        <f>SUM(T86:T96)</f>
        <v>0</v>
      </c>
      <c r="AR85" s="117" t="s">
        <v>150</v>
      </c>
      <c r="AT85" s="124" t="s">
        <v>71</v>
      </c>
      <c r="AU85" s="124" t="s">
        <v>80</v>
      </c>
      <c r="AY85" s="117" t="s">
        <v>125</v>
      </c>
      <c r="BK85" s="125">
        <f>SUM(BK86:BK96)</f>
        <v>0</v>
      </c>
    </row>
    <row r="86" spans="2:65" s="1" customFormat="1" ht="16.5" customHeight="1">
      <c r="B86" s="33"/>
      <c r="C86" s="128" t="s">
        <v>80</v>
      </c>
      <c r="D86" s="128" t="s">
        <v>127</v>
      </c>
      <c r="E86" s="129" t="s">
        <v>1134</v>
      </c>
      <c r="F86" s="130" t="s">
        <v>1135</v>
      </c>
      <c r="G86" s="131" t="s">
        <v>1136</v>
      </c>
      <c r="H86" s="132">
        <v>1</v>
      </c>
      <c r="I86" s="133"/>
      <c r="J86" s="134">
        <f>ROUND(I86*H86,2)</f>
        <v>0</v>
      </c>
      <c r="K86" s="130" t="s">
        <v>131</v>
      </c>
      <c r="L86" s="33"/>
      <c r="M86" s="135" t="s">
        <v>21</v>
      </c>
      <c r="N86" s="136" t="s">
        <v>43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1137</v>
      </c>
      <c r="AT86" s="139" t="s">
        <v>127</v>
      </c>
      <c r="AU86" s="139" t="s">
        <v>82</v>
      </c>
      <c r="AY86" s="18" t="s">
        <v>125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8" t="s">
        <v>80</v>
      </c>
      <c r="BK86" s="140">
        <f>ROUND(I86*H86,2)</f>
        <v>0</v>
      </c>
      <c r="BL86" s="18" t="s">
        <v>1137</v>
      </c>
      <c r="BM86" s="139" t="s">
        <v>1138</v>
      </c>
    </row>
    <row r="87" spans="2:65" s="1" customFormat="1" ht="11.25">
      <c r="B87" s="33"/>
      <c r="D87" s="141" t="s">
        <v>134</v>
      </c>
      <c r="F87" s="142" t="s">
        <v>1139</v>
      </c>
      <c r="I87" s="143"/>
      <c r="L87" s="33"/>
      <c r="M87" s="144"/>
      <c r="T87" s="54"/>
      <c r="AT87" s="18" t="s">
        <v>134</v>
      </c>
      <c r="AU87" s="18" t="s">
        <v>82</v>
      </c>
    </row>
    <row r="88" spans="2:65" s="13" customFormat="1" ht="11.25">
      <c r="B88" s="164"/>
      <c r="D88" s="146" t="s">
        <v>155</v>
      </c>
      <c r="E88" s="165" t="s">
        <v>21</v>
      </c>
      <c r="F88" s="166" t="s">
        <v>1140</v>
      </c>
      <c r="H88" s="165" t="s">
        <v>21</v>
      </c>
      <c r="I88" s="167"/>
      <c r="L88" s="164"/>
      <c r="M88" s="168"/>
      <c r="T88" s="169"/>
      <c r="AT88" s="165" t="s">
        <v>155</v>
      </c>
      <c r="AU88" s="165" t="s">
        <v>82</v>
      </c>
      <c r="AV88" s="13" t="s">
        <v>80</v>
      </c>
      <c r="AW88" s="13" t="s">
        <v>33</v>
      </c>
      <c r="AX88" s="13" t="s">
        <v>72</v>
      </c>
      <c r="AY88" s="165" t="s">
        <v>125</v>
      </c>
    </row>
    <row r="89" spans="2:65" s="13" customFormat="1" ht="11.25">
      <c r="B89" s="164"/>
      <c r="D89" s="146" t="s">
        <v>155</v>
      </c>
      <c r="E89" s="165" t="s">
        <v>21</v>
      </c>
      <c r="F89" s="166" t="s">
        <v>1141</v>
      </c>
      <c r="H89" s="165" t="s">
        <v>21</v>
      </c>
      <c r="I89" s="167"/>
      <c r="L89" s="164"/>
      <c r="M89" s="168"/>
      <c r="T89" s="169"/>
      <c r="AT89" s="165" t="s">
        <v>155</v>
      </c>
      <c r="AU89" s="165" t="s">
        <v>82</v>
      </c>
      <c r="AV89" s="13" t="s">
        <v>80</v>
      </c>
      <c r="AW89" s="13" t="s">
        <v>33</v>
      </c>
      <c r="AX89" s="13" t="s">
        <v>72</v>
      </c>
      <c r="AY89" s="165" t="s">
        <v>125</v>
      </c>
    </row>
    <row r="90" spans="2:65" s="12" customFormat="1" ht="11.25">
      <c r="B90" s="145"/>
      <c r="D90" s="146" t="s">
        <v>155</v>
      </c>
      <c r="E90" s="147" t="s">
        <v>21</v>
      </c>
      <c r="F90" s="148" t="s">
        <v>80</v>
      </c>
      <c r="H90" s="149">
        <v>1</v>
      </c>
      <c r="I90" s="150"/>
      <c r="L90" s="145"/>
      <c r="M90" s="151"/>
      <c r="T90" s="152"/>
      <c r="AT90" s="147" t="s">
        <v>155</v>
      </c>
      <c r="AU90" s="147" t="s">
        <v>82</v>
      </c>
      <c r="AV90" s="12" t="s">
        <v>82</v>
      </c>
      <c r="AW90" s="12" t="s">
        <v>33</v>
      </c>
      <c r="AX90" s="12" t="s">
        <v>80</v>
      </c>
      <c r="AY90" s="147" t="s">
        <v>125</v>
      </c>
    </row>
    <row r="91" spans="2:65" s="1" customFormat="1" ht="16.5" customHeight="1">
      <c r="B91" s="33"/>
      <c r="C91" s="128" t="s">
        <v>82</v>
      </c>
      <c r="D91" s="128" t="s">
        <v>127</v>
      </c>
      <c r="E91" s="129" t="s">
        <v>1142</v>
      </c>
      <c r="F91" s="130" t="s">
        <v>1143</v>
      </c>
      <c r="G91" s="131" t="s">
        <v>1136</v>
      </c>
      <c r="H91" s="132">
        <v>1</v>
      </c>
      <c r="I91" s="133"/>
      <c r="J91" s="134">
        <f>ROUND(I91*H91,2)</f>
        <v>0</v>
      </c>
      <c r="K91" s="130" t="s">
        <v>131</v>
      </c>
      <c r="L91" s="33"/>
      <c r="M91" s="135" t="s">
        <v>21</v>
      </c>
      <c r="N91" s="136" t="s">
        <v>43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1137</v>
      </c>
      <c r="AT91" s="139" t="s">
        <v>127</v>
      </c>
      <c r="AU91" s="139" t="s">
        <v>82</v>
      </c>
      <c r="AY91" s="18" t="s">
        <v>125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8" t="s">
        <v>80</v>
      </c>
      <c r="BK91" s="140">
        <f>ROUND(I91*H91,2)</f>
        <v>0</v>
      </c>
      <c r="BL91" s="18" t="s">
        <v>1137</v>
      </c>
      <c r="BM91" s="139" t="s">
        <v>1144</v>
      </c>
    </row>
    <row r="92" spans="2:65" s="1" customFormat="1" ht="11.25">
      <c r="B92" s="33"/>
      <c r="D92" s="141" t="s">
        <v>134</v>
      </c>
      <c r="F92" s="142" t="s">
        <v>1145</v>
      </c>
      <c r="I92" s="143"/>
      <c r="L92" s="33"/>
      <c r="M92" s="144"/>
      <c r="T92" s="54"/>
      <c r="AT92" s="18" t="s">
        <v>134</v>
      </c>
      <c r="AU92" s="18" t="s">
        <v>82</v>
      </c>
    </row>
    <row r="93" spans="2:65" s="13" customFormat="1" ht="11.25">
      <c r="B93" s="164"/>
      <c r="D93" s="146" t="s">
        <v>155</v>
      </c>
      <c r="E93" s="165" t="s">
        <v>21</v>
      </c>
      <c r="F93" s="166" t="s">
        <v>1146</v>
      </c>
      <c r="H93" s="165" t="s">
        <v>21</v>
      </c>
      <c r="I93" s="167"/>
      <c r="L93" s="164"/>
      <c r="M93" s="168"/>
      <c r="T93" s="169"/>
      <c r="AT93" s="165" t="s">
        <v>155</v>
      </c>
      <c r="AU93" s="165" t="s">
        <v>82</v>
      </c>
      <c r="AV93" s="13" t="s">
        <v>80</v>
      </c>
      <c r="AW93" s="13" t="s">
        <v>33</v>
      </c>
      <c r="AX93" s="13" t="s">
        <v>72</v>
      </c>
      <c r="AY93" s="165" t="s">
        <v>125</v>
      </c>
    </row>
    <row r="94" spans="2:65" s="13" customFormat="1" ht="11.25">
      <c r="B94" s="164"/>
      <c r="D94" s="146" t="s">
        <v>155</v>
      </c>
      <c r="E94" s="165" t="s">
        <v>21</v>
      </c>
      <c r="F94" s="166" t="s">
        <v>1147</v>
      </c>
      <c r="H94" s="165" t="s">
        <v>21</v>
      </c>
      <c r="I94" s="167"/>
      <c r="L94" s="164"/>
      <c r="M94" s="168"/>
      <c r="T94" s="169"/>
      <c r="AT94" s="165" t="s">
        <v>155</v>
      </c>
      <c r="AU94" s="165" t="s">
        <v>82</v>
      </c>
      <c r="AV94" s="13" t="s">
        <v>80</v>
      </c>
      <c r="AW94" s="13" t="s">
        <v>33</v>
      </c>
      <c r="AX94" s="13" t="s">
        <v>72</v>
      </c>
      <c r="AY94" s="165" t="s">
        <v>125</v>
      </c>
    </row>
    <row r="95" spans="2:65" s="13" customFormat="1" ht="11.25">
      <c r="B95" s="164"/>
      <c r="D95" s="146" t="s">
        <v>155</v>
      </c>
      <c r="E95" s="165" t="s">
        <v>21</v>
      </c>
      <c r="F95" s="166" t="s">
        <v>1148</v>
      </c>
      <c r="H95" s="165" t="s">
        <v>21</v>
      </c>
      <c r="I95" s="167"/>
      <c r="L95" s="164"/>
      <c r="M95" s="168"/>
      <c r="T95" s="169"/>
      <c r="AT95" s="165" t="s">
        <v>155</v>
      </c>
      <c r="AU95" s="165" t="s">
        <v>82</v>
      </c>
      <c r="AV95" s="13" t="s">
        <v>80</v>
      </c>
      <c r="AW95" s="13" t="s">
        <v>33</v>
      </c>
      <c r="AX95" s="13" t="s">
        <v>72</v>
      </c>
      <c r="AY95" s="165" t="s">
        <v>125</v>
      </c>
    </row>
    <row r="96" spans="2:65" s="12" customFormat="1" ht="11.25">
      <c r="B96" s="145"/>
      <c r="D96" s="146" t="s">
        <v>155</v>
      </c>
      <c r="E96" s="147" t="s">
        <v>21</v>
      </c>
      <c r="F96" s="148" t="s">
        <v>80</v>
      </c>
      <c r="H96" s="149">
        <v>1</v>
      </c>
      <c r="I96" s="150"/>
      <c r="L96" s="145"/>
      <c r="M96" s="151"/>
      <c r="T96" s="152"/>
      <c r="AT96" s="147" t="s">
        <v>155</v>
      </c>
      <c r="AU96" s="147" t="s">
        <v>82</v>
      </c>
      <c r="AV96" s="12" t="s">
        <v>82</v>
      </c>
      <c r="AW96" s="12" t="s">
        <v>33</v>
      </c>
      <c r="AX96" s="12" t="s">
        <v>80</v>
      </c>
      <c r="AY96" s="147" t="s">
        <v>125</v>
      </c>
    </row>
    <row r="97" spans="2:65" s="11" customFormat="1" ht="22.9" customHeight="1">
      <c r="B97" s="116"/>
      <c r="D97" s="117" t="s">
        <v>71</v>
      </c>
      <c r="E97" s="126" t="s">
        <v>1149</v>
      </c>
      <c r="F97" s="126" t="s">
        <v>1150</v>
      </c>
      <c r="I97" s="119"/>
      <c r="J97" s="127">
        <f>BK97</f>
        <v>0</v>
      </c>
      <c r="L97" s="116"/>
      <c r="M97" s="121"/>
      <c r="P97" s="122">
        <f>SUM(P98:P110)</f>
        <v>0</v>
      </c>
      <c r="R97" s="122">
        <f>SUM(R98:R110)</f>
        <v>0</v>
      </c>
      <c r="T97" s="123">
        <f>SUM(T98:T110)</f>
        <v>0</v>
      </c>
      <c r="AR97" s="117" t="s">
        <v>150</v>
      </c>
      <c r="AT97" s="124" t="s">
        <v>71</v>
      </c>
      <c r="AU97" s="124" t="s">
        <v>80</v>
      </c>
      <c r="AY97" s="117" t="s">
        <v>125</v>
      </c>
      <c r="BK97" s="125">
        <f>SUM(BK98:BK110)</f>
        <v>0</v>
      </c>
    </row>
    <row r="98" spans="2:65" s="1" customFormat="1" ht="16.5" customHeight="1">
      <c r="B98" s="33"/>
      <c r="C98" s="128" t="s">
        <v>141</v>
      </c>
      <c r="D98" s="128" t="s">
        <v>127</v>
      </c>
      <c r="E98" s="129" t="s">
        <v>1151</v>
      </c>
      <c r="F98" s="130" t="s">
        <v>1150</v>
      </c>
      <c r="G98" s="131" t="s">
        <v>1136</v>
      </c>
      <c r="H98" s="132">
        <v>1</v>
      </c>
      <c r="I98" s="133"/>
      <c r="J98" s="134">
        <f>ROUND(I98*H98,2)</f>
        <v>0</v>
      </c>
      <c r="K98" s="130" t="s">
        <v>131</v>
      </c>
      <c r="L98" s="33"/>
      <c r="M98" s="135" t="s">
        <v>21</v>
      </c>
      <c r="N98" s="136" t="s">
        <v>43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1137</v>
      </c>
      <c r="AT98" s="139" t="s">
        <v>127</v>
      </c>
      <c r="AU98" s="139" t="s">
        <v>82</v>
      </c>
      <c r="AY98" s="18" t="s">
        <v>125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80</v>
      </c>
      <c r="BK98" s="140">
        <f>ROUND(I98*H98,2)</f>
        <v>0</v>
      </c>
      <c r="BL98" s="18" t="s">
        <v>1137</v>
      </c>
      <c r="BM98" s="139" t="s">
        <v>1152</v>
      </c>
    </row>
    <row r="99" spans="2:65" s="1" customFormat="1" ht="11.25">
      <c r="B99" s="33"/>
      <c r="D99" s="141" t="s">
        <v>134</v>
      </c>
      <c r="F99" s="142" t="s">
        <v>1153</v>
      </c>
      <c r="I99" s="143"/>
      <c r="L99" s="33"/>
      <c r="M99" s="144"/>
      <c r="T99" s="54"/>
      <c r="AT99" s="18" t="s">
        <v>134</v>
      </c>
      <c r="AU99" s="18" t="s">
        <v>82</v>
      </c>
    </row>
    <row r="100" spans="2:65" s="13" customFormat="1" ht="11.25">
      <c r="B100" s="164"/>
      <c r="D100" s="146" t="s">
        <v>155</v>
      </c>
      <c r="E100" s="165" t="s">
        <v>21</v>
      </c>
      <c r="F100" s="166" t="s">
        <v>1154</v>
      </c>
      <c r="H100" s="165" t="s">
        <v>21</v>
      </c>
      <c r="I100" s="167"/>
      <c r="L100" s="164"/>
      <c r="M100" s="168"/>
      <c r="T100" s="169"/>
      <c r="AT100" s="165" t="s">
        <v>155</v>
      </c>
      <c r="AU100" s="165" t="s">
        <v>82</v>
      </c>
      <c r="AV100" s="13" t="s">
        <v>80</v>
      </c>
      <c r="AW100" s="13" t="s">
        <v>33</v>
      </c>
      <c r="AX100" s="13" t="s">
        <v>72</v>
      </c>
      <c r="AY100" s="165" t="s">
        <v>125</v>
      </c>
    </row>
    <row r="101" spans="2:65" s="13" customFormat="1" ht="11.25">
      <c r="B101" s="164"/>
      <c r="D101" s="146" t="s">
        <v>155</v>
      </c>
      <c r="E101" s="165" t="s">
        <v>21</v>
      </c>
      <c r="F101" s="166" t="s">
        <v>1155</v>
      </c>
      <c r="H101" s="165" t="s">
        <v>21</v>
      </c>
      <c r="I101" s="167"/>
      <c r="L101" s="164"/>
      <c r="M101" s="168"/>
      <c r="T101" s="169"/>
      <c r="AT101" s="165" t="s">
        <v>155</v>
      </c>
      <c r="AU101" s="165" t="s">
        <v>82</v>
      </c>
      <c r="AV101" s="13" t="s">
        <v>80</v>
      </c>
      <c r="AW101" s="13" t="s">
        <v>33</v>
      </c>
      <c r="AX101" s="13" t="s">
        <v>72</v>
      </c>
      <c r="AY101" s="165" t="s">
        <v>125</v>
      </c>
    </row>
    <row r="102" spans="2:65" s="13" customFormat="1" ht="11.25">
      <c r="B102" s="164"/>
      <c r="D102" s="146" t="s">
        <v>155</v>
      </c>
      <c r="E102" s="165" t="s">
        <v>21</v>
      </c>
      <c r="F102" s="166" t="s">
        <v>1156</v>
      </c>
      <c r="H102" s="165" t="s">
        <v>21</v>
      </c>
      <c r="I102" s="167"/>
      <c r="L102" s="164"/>
      <c r="M102" s="168"/>
      <c r="T102" s="169"/>
      <c r="AT102" s="165" t="s">
        <v>155</v>
      </c>
      <c r="AU102" s="165" t="s">
        <v>82</v>
      </c>
      <c r="AV102" s="13" t="s">
        <v>80</v>
      </c>
      <c r="AW102" s="13" t="s">
        <v>33</v>
      </c>
      <c r="AX102" s="13" t="s">
        <v>72</v>
      </c>
      <c r="AY102" s="165" t="s">
        <v>125</v>
      </c>
    </row>
    <row r="103" spans="2:65" s="13" customFormat="1" ht="11.25">
      <c r="B103" s="164"/>
      <c r="D103" s="146" t="s">
        <v>155</v>
      </c>
      <c r="E103" s="165" t="s">
        <v>21</v>
      </c>
      <c r="F103" s="166" t="s">
        <v>1157</v>
      </c>
      <c r="H103" s="165" t="s">
        <v>21</v>
      </c>
      <c r="I103" s="167"/>
      <c r="L103" s="164"/>
      <c r="M103" s="168"/>
      <c r="T103" s="169"/>
      <c r="AT103" s="165" t="s">
        <v>155</v>
      </c>
      <c r="AU103" s="165" t="s">
        <v>82</v>
      </c>
      <c r="AV103" s="13" t="s">
        <v>80</v>
      </c>
      <c r="AW103" s="13" t="s">
        <v>33</v>
      </c>
      <c r="AX103" s="13" t="s">
        <v>72</v>
      </c>
      <c r="AY103" s="165" t="s">
        <v>125</v>
      </c>
    </row>
    <row r="104" spans="2:65" s="13" customFormat="1" ht="11.25">
      <c r="B104" s="164"/>
      <c r="D104" s="146" t="s">
        <v>155</v>
      </c>
      <c r="E104" s="165" t="s">
        <v>21</v>
      </c>
      <c r="F104" s="166" t="s">
        <v>1158</v>
      </c>
      <c r="H104" s="165" t="s">
        <v>21</v>
      </c>
      <c r="I104" s="167"/>
      <c r="L104" s="164"/>
      <c r="M104" s="168"/>
      <c r="T104" s="169"/>
      <c r="AT104" s="165" t="s">
        <v>155</v>
      </c>
      <c r="AU104" s="165" t="s">
        <v>82</v>
      </c>
      <c r="AV104" s="13" t="s">
        <v>80</v>
      </c>
      <c r="AW104" s="13" t="s">
        <v>33</v>
      </c>
      <c r="AX104" s="13" t="s">
        <v>72</v>
      </c>
      <c r="AY104" s="165" t="s">
        <v>125</v>
      </c>
    </row>
    <row r="105" spans="2:65" s="13" customFormat="1" ht="11.25">
      <c r="B105" s="164"/>
      <c r="D105" s="146" t="s">
        <v>155</v>
      </c>
      <c r="E105" s="165" t="s">
        <v>21</v>
      </c>
      <c r="F105" s="166" t="s">
        <v>1159</v>
      </c>
      <c r="H105" s="165" t="s">
        <v>21</v>
      </c>
      <c r="I105" s="167"/>
      <c r="L105" s="164"/>
      <c r="M105" s="168"/>
      <c r="T105" s="169"/>
      <c r="AT105" s="165" t="s">
        <v>155</v>
      </c>
      <c r="AU105" s="165" t="s">
        <v>82</v>
      </c>
      <c r="AV105" s="13" t="s">
        <v>80</v>
      </c>
      <c r="AW105" s="13" t="s">
        <v>33</v>
      </c>
      <c r="AX105" s="13" t="s">
        <v>72</v>
      </c>
      <c r="AY105" s="165" t="s">
        <v>125</v>
      </c>
    </row>
    <row r="106" spans="2:65" s="12" customFormat="1" ht="11.25">
      <c r="B106" s="145"/>
      <c r="D106" s="146" t="s">
        <v>155</v>
      </c>
      <c r="E106" s="147" t="s">
        <v>21</v>
      </c>
      <c r="F106" s="148" t="s">
        <v>80</v>
      </c>
      <c r="H106" s="149">
        <v>1</v>
      </c>
      <c r="I106" s="150"/>
      <c r="L106" s="145"/>
      <c r="M106" s="151"/>
      <c r="T106" s="152"/>
      <c r="AT106" s="147" t="s">
        <v>155</v>
      </c>
      <c r="AU106" s="147" t="s">
        <v>82</v>
      </c>
      <c r="AV106" s="12" t="s">
        <v>82</v>
      </c>
      <c r="AW106" s="12" t="s">
        <v>33</v>
      </c>
      <c r="AX106" s="12" t="s">
        <v>80</v>
      </c>
      <c r="AY106" s="147" t="s">
        <v>125</v>
      </c>
    </row>
    <row r="107" spans="2:65" s="1" customFormat="1" ht="16.5" customHeight="1">
      <c r="B107" s="33"/>
      <c r="C107" s="128" t="s">
        <v>132</v>
      </c>
      <c r="D107" s="128" t="s">
        <v>127</v>
      </c>
      <c r="E107" s="129" t="s">
        <v>1160</v>
      </c>
      <c r="F107" s="130" t="s">
        <v>1161</v>
      </c>
      <c r="G107" s="131" t="s">
        <v>1136</v>
      </c>
      <c r="H107" s="132">
        <v>1</v>
      </c>
      <c r="I107" s="133"/>
      <c r="J107" s="134">
        <f>ROUND(I107*H107,2)</f>
        <v>0</v>
      </c>
      <c r="K107" s="130" t="s">
        <v>131</v>
      </c>
      <c r="L107" s="33"/>
      <c r="M107" s="135" t="s">
        <v>21</v>
      </c>
      <c r="N107" s="136" t="s">
        <v>43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1137</v>
      </c>
      <c r="AT107" s="139" t="s">
        <v>127</v>
      </c>
      <c r="AU107" s="139" t="s">
        <v>82</v>
      </c>
      <c r="AY107" s="18" t="s">
        <v>125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8" t="s">
        <v>80</v>
      </c>
      <c r="BK107" s="140">
        <f>ROUND(I107*H107,2)</f>
        <v>0</v>
      </c>
      <c r="BL107" s="18" t="s">
        <v>1137</v>
      </c>
      <c r="BM107" s="139" t="s">
        <v>1162</v>
      </c>
    </row>
    <row r="108" spans="2:65" s="1" customFormat="1" ht="11.25">
      <c r="B108" s="33"/>
      <c r="D108" s="141" t="s">
        <v>134</v>
      </c>
      <c r="F108" s="142" t="s">
        <v>1163</v>
      </c>
      <c r="I108" s="143"/>
      <c r="L108" s="33"/>
      <c r="M108" s="144"/>
      <c r="T108" s="54"/>
      <c r="AT108" s="18" t="s">
        <v>134</v>
      </c>
      <c r="AU108" s="18" t="s">
        <v>82</v>
      </c>
    </row>
    <row r="109" spans="2:65" s="13" customFormat="1" ht="11.25">
      <c r="B109" s="164"/>
      <c r="D109" s="146" t="s">
        <v>155</v>
      </c>
      <c r="E109" s="165" t="s">
        <v>21</v>
      </c>
      <c r="F109" s="166" t="s">
        <v>1164</v>
      </c>
      <c r="H109" s="165" t="s">
        <v>21</v>
      </c>
      <c r="I109" s="167"/>
      <c r="L109" s="164"/>
      <c r="M109" s="168"/>
      <c r="T109" s="169"/>
      <c r="AT109" s="165" t="s">
        <v>155</v>
      </c>
      <c r="AU109" s="165" t="s">
        <v>82</v>
      </c>
      <c r="AV109" s="13" t="s">
        <v>80</v>
      </c>
      <c r="AW109" s="13" t="s">
        <v>33</v>
      </c>
      <c r="AX109" s="13" t="s">
        <v>72</v>
      </c>
      <c r="AY109" s="165" t="s">
        <v>125</v>
      </c>
    </row>
    <row r="110" spans="2:65" s="12" customFormat="1" ht="11.25">
      <c r="B110" s="145"/>
      <c r="D110" s="146" t="s">
        <v>155</v>
      </c>
      <c r="E110" s="147" t="s">
        <v>21</v>
      </c>
      <c r="F110" s="148" t="s">
        <v>80</v>
      </c>
      <c r="H110" s="149">
        <v>1</v>
      </c>
      <c r="I110" s="150"/>
      <c r="L110" s="145"/>
      <c r="M110" s="151"/>
      <c r="T110" s="152"/>
      <c r="AT110" s="147" t="s">
        <v>155</v>
      </c>
      <c r="AU110" s="147" t="s">
        <v>82</v>
      </c>
      <c r="AV110" s="12" t="s">
        <v>82</v>
      </c>
      <c r="AW110" s="12" t="s">
        <v>33</v>
      </c>
      <c r="AX110" s="12" t="s">
        <v>80</v>
      </c>
      <c r="AY110" s="147" t="s">
        <v>125</v>
      </c>
    </row>
    <row r="111" spans="2:65" s="11" customFormat="1" ht="22.9" customHeight="1">
      <c r="B111" s="116"/>
      <c r="D111" s="117" t="s">
        <v>71</v>
      </c>
      <c r="E111" s="126" t="s">
        <v>1165</v>
      </c>
      <c r="F111" s="126" t="s">
        <v>1166</v>
      </c>
      <c r="I111" s="119"/>
      <c r="J111" s="127">
        <f>BK111</f>
        <v>0</v>
      </c>
      <c r="L111" s="116"/>
      <c r="M111" s="121"/>
      <c r="P111" s="122">
        <f>SUM(P112:P115)</f>
        <v>0</v>
      </c>
      <c r="R111" s="122">
        <f>SUM(R112:R115)</f>
        <v>0</v>
      </c>
      <c r="T111" s="123">
        <f>SUM(T112:T115)</f>
        <v>0</v>
      </c>
      <c r="AR111" s="117" t="s">
        <v>150</v>
      </c>
      <c r="AT111" s="124" t="s">
        <v>71</v>
      </c>
      <c r="AU111" s="124" t="s">
        <v>80</v>
      </c>
      <c r="AY111" s="117" t="s">
        <v>125</v>
      </c>
      <c r="BK111" s="125">
        <f>SUM(BK112:BK115)</f>
        <v>0</v>
      </c>
    </row>
    <row r="112" spans="2:65" s="1" customFormat="1" ht="16.5" customHeight="1">
      <c r="B112" s="33"/>
      <c r="C112" s="128" t="s">
        <v>150</v>
      </c>
      <c r="D112" s="128" t="s">
        <v>127</v>
      </c>
      <c r="E112" s="129" t="s">
        <v>1167</v>
      </c>
      <c r="F112" s="130" t="s">
        <v>1168</v>
      </c>
      <c r="G112" s="131" t="s">
        <v>1136</v>
      </c>
      <c r="H112" s="132">
        <v>10</v>
      </c>
      <c r="I112" s="133"/>
      <c r="J112" s="134">
        <f>ROUND(I112*H112,2)</f>
        <v>0</v>
      </c>
      <c r="K112" s="130" t="s">
        <v>131</v>
      </c>
      <c r="L112" s="33"/>
      <c r="M112" s="135" t="s">
        <v>21</v>
      </c>
      <c r="N112" s="136" t="s">
        <v>43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1137</v>
      </c>
      <c r="AT112" s="139" t="s">
        <v>127</v>
      </c>
      <c r="AU112" s="139" t="s">
        <v>82</v>
      </c>
      <c r="AY112" s="18" t="s">
        <v>125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80</v>
      </c>
      <c r="BK112" s="140">
        <f>ROUND(I112*H112,2)</f>
        <v>0</v>
      </c>
      <c r="BL112" s="18" t="s">
        <v>1137</v>
      </c>
      <c r="BM112" s="139" t="s">
        <v>1169</v>
      </c>
    </row>
    <row r="113" spans="2:51" s="1" customFormat="1" ht="11.25">
      <c r="B113" s="33"/>
      <c r="D113" s="141" t="s">
        <v>134</v>
      </c>
      <c r="F113" s="142" t="s">
        <v>1170</v>
      </c>
      <c r="I113" s="143"/>
      <c r="L113" s="33"/>
      <c r="M113" s="144"/>
      <c r="T113" s="54"/>
      <c r="AT113" s="18" t="s">
        <v>134</v>
      </c>
      <c r="AU113" s="18" t="s">
        <v>82</v>
      </c>
    </row>
    <row r="114" spans="2:51" s="13" customFormat="1" ht="11.25">
      <c r="B114" s="164"/>
      <c r="D114" s="146" t="s">
        <v>155</v>
      </c>
      <c r="E114" s="165" t="s">
        <v>21</v>
      </c>
      <c r="F114" s="166" t="s">
        <v>1171</v>
      </c>
      <c r="H114" s="165" t="s">
        <v>21</v>
      </c>
      <c r="I114" s="167"/>
      <c r="L114" s="164"/>
      <c r="M114" s="168"/>
      <c r="T114" s="169"/>
      <c r="AT114" s="165" t="s">
        <v>155</v>
      </c>
      <c r="AU114" s="165" t="s">
        <v>82</v>
      </c>
      <c r="AV114" s="13" t="s">
        <v>80</v>
      </c>
      <c r="AW114" s="13" t="s">
        <v>33</v>
      </c>
      <c r="AX114" s="13" t="s">
        <v>72</v>
      </c>
      <c r="AY114" s="165" t="s">
        <v>125</v>
      </c>
    </row>
    <row r="115" spans="2:51" s="12" customFormat="1" ht="11.25">
      <c r="B115" s="145"/>
      <c r="D115" s="146" t="s">
        <v>155</v>
      </c>
      <c r="E115" s="147" t="s">
        <v>21</v>
      </c>
      <c r="F115" s="148" t="s">
        <v>182</v>
      </c>
      <c r="H115" s="149">
        <v>10</v>
      </c>
      <c r="I115" s="150"/>
      <c r="L115" s="145"/>
      <c r="M115" s="191"/>
      <c r="N115" s="192"/>
      <c r="O115" s="192"/>
      <c r="P115" s="192"/>
      <c r="Q115" s="192"/>
      <c r="R115" s="192"/>
      <c r="S115" s="192"/>
      <c r="T115" s="193"/>
      <c r="AT115" s="147" t="s">
        <v>155</v>
      </c>
      <c r="AU115" s="147" t="s">
        <v>82</v>
      </c>
      <c r="AV115" s="12" t="s">
        <v>82</v>
      </c>
      <c r="AW115" s="12" t="s">
        <v>33</v>
      </c>
      <c r="AX115" s="12" t="s">
        <v>80</v>
      </c>
      <c r="AY115" s="147" t="s">
        <v>125</v>
      </c>
    </row>
    <row r="116" spans="2:51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33"/>
    </row>
  </sheetData>
  <sheetProtection algorithmName="SHA-512" hashValue="JUC8Fn/mg6jyBq7wUI0m+EBgsBwTPeK5+rx+XZKh1Cv6NMQy4Va2X+qSlIx1oQTTR6lzbKL8q6H9jPrwoyFxJw==" saltValue="nDGqojpg44uQlPIDyWV0Q/ir1lV4/uDa8hl3RM4fmZA7CAEFo0ZmHQVBWeUNhib3iCXJFoCEpjUC0RX77paxjA==" spinCount="100000" sheet="1" objects="1" scenarios="1" formatColumns="0" formatRows="0" autoFilter="0"/>
  <autoFilter ref="C82:K115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300-000000000000}"/>
    <hyperlink ref="F92" r:id="rId2" xr:uid="{00000000-0004-0000-0300-000001000000}"/>
    <hyperlink ref="F99" r:id="rId3" xr:uid="{00000000-0004-0000-0300-000002000000}"/>
    <hyperlink ref="F108" r:id="rId4" xr:uid="{00000000-0004-0000-0300-000003000000}"/>
    <hyperlink ref="F113" r:id="rId5" xr:uid="{00000000-0004-0000-03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4" customWidth="1"/>
    <col min="2" max="2" width="1.6640625" style="194" customWidth="1"/>
    <col min="3" max="4" width="5" style="194" customWidth="1"/>
    <col min="5" max="5" width="11.6640625" style="194" customWidth="1"/>
    <col min="6" max="6" width="9.1640625" style="194" customWidth="1"/>
    <col min="7" max="7" width="5" style="194" customWidth="1"/>
    <col min="8" max="8" width="77.83203125" style="194" customWidth="1"/>
    <col min="9" max="10" width="20" style="194" customWidth="1"/>
    <col min="11" max="11" width="1.6640625" style="194" customWidth="1"/>
  </cols>
  <sheetData>
    <row r="1" spans="2:11" customFormat="1" ht="37.5" customHeight="1"/>
    <row r="2" spans="2:11" customFormat="1" ht="7.5" customHeight="1">
      <c r="B2" s="195"/>
      <c r="C2" s="196"/>
      <c r="D2" s="196"/>
      <c r="E2" s="196"/>
      <c r="F2" s="196"/>
      <c r="G2" s="196"/>
      <c r="H2" s="196"/>
      <c r="I2" s="196"/>
      <c r="J2" s="196"/>
      <c r="K2" s="197"/>
    </row>
    <row r="3" spans="2:11" s="16" customFormat="1" ht="45" customHeight="1">
      <c r="B3" s="198"/>
      <c r="C3" s="322" t="s">
        <v>1172</v>
      </c>
      <c r="D3" s="322"/>
      <c r="E3" s="322"/>
      <c r="F3" s="322"/>
      <c r="G3" s="322"/>
      <c r="H3" s="322"/>
      <c r="I3" s="322"/>
      <c r="J3" s="322"/>
      <c r="K3" s="199"/>
    </row>
    <row r="4" spans="2:11" customFormat="1" ht="25.5" customHeight="1">
      <c r="B4" s="200"/>
      <c r="C4" s="321" t="s">
        <v>1173</v>
      </c>
      <c r="D4" s="321"/>
      <c r="E4" s="321"/>
      <c r="F4" s="321"/>
      <c r="G4" s="321"/>
      <c r="H4" s="321"/>
      <c r="I4" s="321"/>
      <c r="J4" s="321"/>
      <c r="K4" s="201"/>
    </row>
    <row r="5" spans="2:11" customFormat="1" ht="5.25" customHeight="1">
      <c r="B5" s="200"/>
      <c r="C5" s="202"/>
      <c r="D5" s="202"/>
      <c r="E5" s="202"/>
      <c r="F5" s="202"/>
      <c r="G5" s="202"/>
      <c r="H5" s="202"/>
      <c r="I5" s="202"/>
      <c r="J5" s="202"/>
      <c r="K5" s="201"/>
    </row>
    <row r="6" spans="2:11" customFormat="1" ht="15" customHeight="1">
      <c r="B6" s="200"/>
      <c r="C6" s="320" t="s">
        <v>1174</v>
      </c>
      <c r="D6" s="320"/>
      <c r="E6" s="320"/>
      <c r="F6" s="320"/>
      <c r="G6" s="320"/>
      <c r="H6" s="320"/>
      <c r="I6" s="320"/>
      <c r="J6" s="320"/>
      <c r="K6" s="201"/>
    </row>
    <row r="7" spans="2:11" customFormat="1" ht="15" customHeight="1">
      <c r="B7" s="204"/>
      <c r="C7" s="320" t="s">
        <v>1175</v>
      </c>
      <c r="D7" s="320"/>
      <c r="E7" s="320"/>
      <c r="F7" s="320"/>
      <c r="G7" s="320"/>
      <c r="H7" s="320"/>
      <c r="I7" s="320"/>
      <c r="J7" s="320"/>
      <c r="K7" s="201"/>
    </row>
    <row r="8" spans="2:11" customFormat="1" ht="12.75" customHeight="1">
      <c r="B8" s="204"/>
      <c r="C8" s="203"/>
      <c r="D8" s="203"/>
      <c r="E8" s="203"/>
      <c r="F8" s="203"/>
      <c r="G8" s="203"/>
      <c r="H8" s="203"/>
      <c r="I8" s="203"/>
      <c r="J8" s="203"/>
      <c r="K8" s="201"/>
    </row>
    <row r="9" spans="2:11" customFormat="1" ht="15" customHeight="1">
      <c r="B9" s="204"/>
      <c r="C9" s="320" t="s">
        <v>1176</v>
      </c>
      <c r="D9" s="320"/>
      <c r="E9" s="320"/>
      <c r="F9" s="320"/>
      <c r="G9" s="320"/>
      <c r="H9" s="320"/>
      <c r="I9" s="320"/>
      <c r="J9" s="320"/>
      <c r="K9" s="201"/>
    </row>
    <row r="10" spans="2:11" customFormat="1" ht="15" customHeight="1">
      <c r="B10" s="204"/>
      <c r="C10" s="203"/>
      <c r="D10" s="320" t="s">
        <v>1177</v>
      </c>
      <c r="E10" s="320"/>
      <c r="F10" s="320"/>
      <c r="G10" s="320"/>
      <c r="H10" s="320"/>
      <c r="I10" s="320"/>
      <c r="J10" s="320"/>
      <c r="K10" s="201"/>
    </row>
    <row r="11" spans="2:11" customFormat="1" ht="15" customHeight="1">
      <c r="B11" s="204"/>
      <c r="C11" s="205"/>
      <c r="D11" s="320" t="s">
        <v>1178</v>
      </c>
      <c r="E11" s="320"/>
      <c r="F11" s="320"/>
      <c r="G11" s="320"/>
      <c r="H11" s="320"/>
      <c r="I11" s="320"/>
      <c r="J11" s="320"/>
      <c r="K11" s="201"/>
    </row>
    <row r="12" spans="2:11" customFormat="1" ht="15" customHeight="1">
      <c r="B12" s="204"/>
      <c r="C12" s="205"/>
      <c r="D12" s="203"/>
      <c r="E12" s="203"/>
      <c r="F12" s="203"/>
      <c r="G12" s="203"/>
      <c r="H12" s="203"/>
      <c r="I12" s="203"/>
      <c r="J12" s="203"/>
      <c r="K12" s="201"/>
    </row>
    <row r="13" spans="2:11" customFormat="1" ht="15" customHeight="1">
      <c r="B13" s="204"/>
      <c r="C13" s="205"/>
      <c r="D13" s="206" t="s">
        <v>1179</v>
      </c>
      <c r="E13" s="203"/>
      <c r="F13" s="203"/>
      <c r="G13" s="203"/>
      <c r="H13" s="203"/>
      <c r="I13" s="203"/>
      <c r="J13" s="203"/>
      <c r="K13" s="201"/>
    </row>
    <row r="14" spans="2:11" customFormat="1" ht="12.75" customHeight="1">
      <c r="B14" s="204"/>
      <c r="C14" s="205"/>
      <c r="D14" s="205"/>
      <c r="E14" s="205"/>
      <c r="F14" s="205"/>
      <c r="G14" s="205"/>
      <c r="H14" s="205"/>
      <c r="I14" s="205"/>
      <c r="J14" s="205"/>
      <c r="K14" s="201"/>
    </row>
    <row r="15" spans="2:11" customFormat="1" ht="15" customHeight="1">
      <c r="B15" s="204"/>
      <c r="C15" s="205"/>
      <c r="D15" s="320" t="s">
        <v>1180</v>
      </c>
      <c r="E15" s="320"/>
      <c r="F15" s="320"/>
      <c r="G15" s="320"/>
      <c r="H15" s="320"/>
      <c r="I15" s="320"/>
      <c r="J15" s="320"/>
      <c r="K15" s="201"/>
    </row>
    <row r="16" spans="2:11" customFormat="1" ht="15" customHeight="1">
      <c r="B16" s="204"/>
      <c r="C16" s="205"/>
      <c r="D16" s="320" t="s">
        <v>1181</v>
      </c>
      <c r="E16" s="320"/>
      <c r="F16" s="320"/>
      <c r="G16" s="320"/>
      <c r="H16" s="320"/>
      <c r="I16" s="320"/>
      <c r="J16" s="320"/>
      <c r="K16" s="201"/>
    </row>
    <row r="17" spans="2:11" customFormat="1" ht="15" customHeight="1">
      <c r="B17" s="204"/>
      <c r="C17" s="205"/>
      <c r="D17" s="320" t="s">
        <v>1182</v>
      </c>
      <c r="E17" s="320"/>
      <c r="F17" s="320"/>
      <c r="G17" s="320"/>
      <c r="H17" s="320"/>
      <c r="I17" s="320"/>
      <c r="J17" s="320"/>
      <c r="K17" s="201"/>
    </row>
    <row r="18" spans="2:11" customFormat="1" ht="15" customHeight="1">
      <c r="B18" s="204"/>
      <c r="C18" s="205"/>
      <c r="D18" s="205"/>
      <c r="E18" s="207" t="s">
        <v>79</v>
      </c>
      <c r="F18" s="320" t="s">
        <v>1183</v>
      </c>
      <c r="G18" s="320"/>
      <c r="H18" s="320"/>
      <c r="I18" s="320"/>
      <c r="J18" s="320"/>
      <c r="K18" s="201"/>
    </row>
    <row r="19" spans="2:11" customFormat="1" ht="15" customHeight="1">
      <c r="B19" s="204"/>
      <c r="C19" s="205"/>
      <c r="D19" s="205"/>
      <c r="E19" s="207" t="s">
        <v>1184</v>
      </c>
      <c r="F19" s="320" t="s">
        <v>1185</v>
      </c>
      <c r="G19" s="320"/>
      <c r="H19" s="320"/>
      <c r="I19" s="320"/>
      <c r="J19" s="320"/>
      <c r="K19" s="201"/>
    </row>
    <row r="20" spans="2:11" customFormat="1" ht="15" customHeight="1">
      <c r="B20" s="204"/>
      <c r="C20" s="205"/>
      <c r="D20" s="205"/>
      <c r="E20" s="207" t="s">
        <v>1186</v>
      </c>
      <c r="F20" s="320" t="s">
        <v>1187</v>
      </c>
      <c r="G20" s="320"/>
      <c r="H20" s="320"/>
      <c r="I20" s="320"/>
      <c r="J20" s="320"/>
      <c r="K20" s="201"/>
    </row>
    <row r="21" spans="2:11" customFormat="1" ht="15" customHeight="1">
      <c r="B21" s="204"/>
      <c r="C21" s="205"/>
      <c r="D21" s="205"/>
      <c r="E21" s="207" t="s">
        <v>88</v>
      </c>
      <c r="F21" s="320" t="s">
        <v>1188</v>
      </c>
      <c r="G21" s="320"/>
      <c r="H21" s="320"/>
      <c r="I21" s="320"/>
      <c r="J21" s="320"/>
      <c r="K21" s="201"/>
    </row>
    <row r="22" spans="2:11" customFormat="1" ht="15" customHeight="1">
      <c r="B22" s="204"/>
      <c r="C22" s="205"/>
      <c r="D22" s="205"/>
      <c r="E22" s="207" t="s">
        <v>1189</v>
      </c>
      <c r="F22" s="320" t="s">
        <v>1190</v>
      </c>
      <c r="G22" s="320"/>
      <c r="H22" s="320"/>
      <c r="I22" s="320"/>
      <c r="J22" s="320"/>
      <c r="K22" s="201"/>
    </row>
    <row r="23" spans="2:11" customFormat="1" ht="15" customHeight="1">
      <c r="B23" s="204"/>
      <c r="C23" s="205"/>
      <c r="D23" s="205"/>
      <c r="E23" s="207" t="s">
        <v>1191</v>
      </c>
      <c r="F23" s="320" t="s">
        <v>1192</v>
      </c>
      <c r="G23" s="320"/>
      <c r="H23" s="320"/>
      <c r="I23" s="320"/>
      <c r="J23" s="320"/>
      <c r="K23" s="201"/>
    </row>
    <row r="24" spans="2:11" customFormat="1" ht="12.75" customHeight="1">
      <c r="B24" s="204"/>
      <c r="C24" s="205"/>
      <c r="D24" s="205"/>
      <c r="E24" s="205"/>
      <c r="F24" s="205"/>
      <c r="G24" s="205"/>
      <c r="H24" s="205"/>
      <c r="I24" s="205"/>
      <c r="J24" s="205"/>
      <c r="K24" s="201"/>
    </row>
    <row r="25" spans="2:11" customFormat="1" ht="15" customHeight="1">
      <c r="B25" s="204"/>
      <c r="C25" s="320" t="s">
        <v>1193</v>
      </c>
      <c r="D25" s="320"/>
      <c r="E25" s="320"/>
      <c r="F25" s="320"/>
      <c r="G25" s="320"/>
      <c r="H25" s="320"/>
      <c r="I25" s="320"/>
      <c r="J25" s="320"/>
      <c r="K25" s="201"/>
    </row>
    <row r="26" spans="2:11" customFormat="1" ht="15" customHeight="1">
      <c r="B26" s="204"/>
      <c r="C26" s="320" t="s">
        <v>1194</v>
      </c>
      <c r="D26" s="320"/>
      <c r="E26" s="320"/>
      <c r="F26" s="320"/>
      <c r="G26" s="320"/>
      <c r="H26" s="320"/>
      <c r="I26" s="320"/>
      <c r="J26" s="320"/>
      <c r="K26" s="201"/>
    </row>
    <row r="27" spans="2:11" customFormat="1" ht="15" customHeight="1">
      <c r="B27" s="204"/>
      <c r="C27" s="203"/>
      <c r="D27" s="320" t="s">
        <v>1195</v>
      </c>
      <c r="E27" s="320"/>
      <c r="F27" s="320"/>
      <c r="G27" s="320"/>
      <c r="H27" s="320"/>
      <c r="I27" s="320"/>
      <c r="J27" s="320"/>
      <c r="K27" s="201"/>
    </row>
    <row r="28" spans="2:11" customFormat="1" ht="15" customHeight="1">
      <c r="B28" s="204"/>
      <c r="C28" s="205"/>
      <c r="D28" s="320" t="s">
        <v>1196</v>
      </c>
      <c r="E28" s="320"/>
      <c r="F28" s="320"/>
      <c r="G28" s="320"/>
      <c r="H28" s="320"/>
      <c r="I28" s="320"/>
      <c r="J28" s="320"/>
      <c r="K28" s="201"/>
    </row>
    <row r="29" spans="2:11" customFormat="1" ht="12.75" customHeight="1">
      <c r="B29" s="204"/>
      <c r="C29" s="205"/>
      <c r="D29" s="205"/>
      <c r="E29" s="205"/>
      <c r="F29" s="205"/>
      <c r="G29" s="205"/>
      <c r="H29" s="205"/>
      <c r="I29" s="205"/>
      <c r="J29" s="205"/>
      <c r="K29" s="201"/>
    </row>
    <row r="30" spans="2:11" customFormat="1" ht="15" customHeight="1">
      <c r="B30" s="204"/>
      <c r="C30" s="205"/>
      <c r="D30" s="320" t="s">
        <v>1197</v>
      </c>
      <c r="E30" s="320"/>
      <c r="F30" s="320"/>
      <c r="G30" s="320"/>
      <c r="H30" s="320"/>
      <c r="I30" s="320"/>
      <c r="J30" s="320"/>
      <c r="K30" s="201"/>
    </row>
    <row r="31" spans="2:11" customFormat="1" ht="15" customHeight="1">
      <c r="B31" s="204"/>
      <c r="C31" s="205"/>
      <c r="D31" s="320" t="s">
        <v>1198</v>
      </c>
      <c r="E31" s="320"/>
      <c r="F31" s="320"/>
      <c r="G31" s="320"/>
      <c r="H31" s="320"/>
      <c r="I31" s="320"/>
      <c r="J31" s="320"/>
      <c r="K31" s="201"/>
    </row>
    <row r="32" spans="2:11" customFormat="1" ht="12.75" customHeight="1">
      <c r="B32" s="204"/>
      <c r="C32" s="205"/>
      <c r="D32" s="205"/>
      <c r="E32" s="205"/>
      <c r="F32" s="205"/>
      <c r="G32" s="205"/>
      <c r="H32" s="205"/>
      <c r="I32" s="205"/>
      <c r="J32" s="205"/>
      <c r="K32" s="201"/>
    </row>
    <row r="33" spans="2:11" customFormat="1" ht="15" customHeight="1">
      <c r="B33" s="204"/>
      <c r="C33" s="205"/>
      <c r="D33" s="320" t="s">
        <v>1199</v>
      </c>
      <c r="E33" s="320"/>
      <c r="F33" s="320"/>
      <c r="G33" s="320"/>
      <c r="H33" s="320"/>
      <c r="I33" s="320"/>
      <c r="J33" s="320"/>
      <c r="K33" s="201"/>
    </row>
    <row r="34" spans="2:11" customFormat="1" ht="15" customHeight="1">
      <c r="B34" s="204"/>
      <c r="C34" s="205"/>
      <c r="D34" s="320" t="s">
        <v>1200</v>
      </c>
      <c r="E34" s="320"/>
      <c r="F34" s="320"/>
      <c r="G34" s="320"/>
      <c r="H34" s="320"/>
      <c r="I34" s="320"/>
      <c r="J34" s="320"/>
      <c r="K34" s="201"/>
    </row>
    <row r="35" spans="2:11" customFormat="1" ht="15" customHeight="1">
      <c r="B35" s="204"/>
      <c r="C35" s="205"/>
      <c r="D35" s="320" t="s">
        <v>1201</v>
      </c>
      <c r="E35" s="320"/>
      <c r="F35" s="320"/>
      <c r="G35" s="320"/>
      <c r="H35" s="320"/>
      <c r="I35" s="320"/>
      <c r="J35" s="320"/>
      <c r="K35" s="201"/>
    </row>
    <row r="36" spans="2:11" customFormat="1" ht="15" customHeight="1">
      <c r="B36" s="204"/>
      <c r="C36" s="205"/>
      <c r="D36" s="203"/>
      <c r="E36" s="206" t="s">
        <v>111</v>
      </c>
      <c r="F36" s="203"/>
      <c r="G36" s="320" t="s">
        <v>1202</v>
      </c>
      <c r="H36" s="320"/>
      <c r="I36" s="320"/>
      <c r="J36" s="320"/>
      <c r="K36" s="201"/>
    </row>
    <row r="37" spans="2:11" customFormat="1" ht="30.75" customHeight="1">
      <c r="B37" s="204"/>
      <c r="C37" s="205"/>
      <c r="D37" s="203"/>
      <c r="E37" s="206" t="s">
        <v>1203</v>
      </c>
      <c r="F37" s="203"/>
      <c r="G37" s="320" t="s">
        <v>1204</v>
      </c>
      <c r="H37" s="320"/>
      <c r="I37" s="320"/>
      <c r="J37" s="320"/>
      <c r="K37" s="201"/>
    </row>
    <row r="38" spans="2:11" customFormat="1" ht="15" customHeight="1">
      <c r="B38" s="204"/>
      <c r="C38" s="205"/>
      <c r="D38" s="203"/>
      <c r="E38" s="206" t="s">
        <v>53</v>
      </c>
      <c r="F38" s="203"/>
      <c r="G38" s="320" t="s">
        <v>1205</v>
      </c>
      <c r="H38" s="320"/>
      <c r="I38" s="320"/>
      <c r="J38" s="320"/>
      <c r="K38" s="201"/>
    </row>
    <row r="39" spans="2:11" customFormat="1" ht="15" customHeight="1">
      <c r="B39" s="204"/>
      <c r="C39" s="205"/>
      <c r="D39" s="203"/>
      <c r="E39" s="206" t="s">
        <v>54</v>
      </c>
      <c r="F39" s="203"/>
      <c r="G39" s="320" t="s">
        <v>1206</v>
      </c>
      <c r="H39" s="320"/>
      <c r="I39" s="320"/>
      <c r="J39" s="320"/>
      <c r="K39" s="201"/>
    </row>
    <row r="40" spans="2:11" customFormat="1" ht="15" customHeight="1">
      <c r="B40" s="204"/>
      <c r="C40" s="205"/>
      <c r="D40" s="203"/>
      <c r="E40" s="206" t="s">
        <v>112</v>
      </c>
      <c r="F40" s="203"/>
      <c r="G40" s="320" t="s">
        <v>1207</v>
      </c>
      <c r="H40" s="320"/>
      <c r="I40" s="320"/>
      <c r="J40" s="320"/>
      <c r="K40" s="201"/>
    </row>
    <row r="41" spans="2:11" customFormat="1" ht="15" customHeight="1">
      <c r="B41" s="204"/>
      <c r="C41" s="205"/>
      <c r="D41" s="203"/>
      <c r="E41" s="206" t="s">
        <v>113</v>
      </c>
      <c r="F41" s="203"/>
      <c r="G41" s="320" t="s">
        <v>1208</v>
      </c>
      <c r="H41" s="320"/>
      <c r="I41" s="320"/>
      <c r="J41" s="320"/>
      <c r="K41" s="201"/>
    </row>
    <row r="42" spans="2:11" customFormat="1" ht="15" customHeight="1">
      <c r="B42" s="204"/>
      <c r="C42" s="205"/>
      <c r="D42" s="203"/>
      <c r="E42" s="206" t="s">
        <v>1209</v>
      </c>
      <c r="F42" s="203"/>
      <c r="G42" s="320" t="s">
        <v>1210</v>
      </c>
      <c r="H42" s="320"/>
      <c r="I42" s="320"/>
      <c r="J42" s="320"/>
      <c r="K42" s="201"/>
    </row>
    <row r="43" spans="2:11" customFormat="1" ht="15" customHeight="1">
      <c r="B43" s="204"/>
      <c r="C43" s="205"/>
      <c r="D43" s="203"/>
      <c r="E43" s="206"/>
      <c r="F43" s="203"/>
      <c r="G43" s="320" t="s">
        <v>1211</v>
      </c>
      <c r="H43" s="320"/>
      <c r="I43" s="320"/>
      <c r="J43" s="320"/>
      <c r="K43" s="201"/>
    </row>
    <row r="44" spans="2:11" customFormat="1" ht="15" customHeight="1">
      <c r="B44" s="204"/>
      <c r="C44" s="205"/>
      <c r="D44" s="203"/>
      <c r="E44" s="206" t="s">
        <v>1212</v>
      </c>
      <c r="F44" s="203"/>
      <c r="G44" s="320" t="s">
        <v>1213</v>
      </c>
      <c r="H44" s="320"/>
      <c r="I44" s="320"/>
      <c r="J44" s="320"/>
      <c r="K44" s="201"/>
    </row>
    <row r="45" spans="2:11" customFormat="1" ht="15" customHeight="1">
      <c r="B45" s="204"/>
      <c r="C45" s="205"/>
      <c r="D45" s="203"/>
      <c r="E45" s="206" t="s">
        <v>115</v>
      </c>
      <c r="F45" s="203"/>
      <c r="G45" s="320" t="s">
        <v>1214</v>
      </c>
      <c r="H45" s="320"/>
      <c r="I45" s="320"/>
      <c r="J45" s="320"/>
      <c r="K45" s="201"/>
    </row>
    <row r="46" spans="2:11" customFormat="1" ht="12.75" customHeight="1">
      <c r="B46" s="204"/>
      <c r="C46" s="205"/>
      <c r="D46" s="203"/>
      <c r="E46" s="203"/>
      <c r="F46" s="203"/>
      <c r="G46" s="203"/>
      <c r="H46" s="203"/>
      <c r="I46" s="203"/>
      <c r="J46" s="203"/>
      <c r="K46" s="201"/>
    </row>
    <row r="47" spans="2:11" customFormat="1" ht="15" customHeight="1">
      <c r="B47" s="204"/>
      <c r="C47" s="205"/>
      <c r="D47" s="320" t="s">
        <v>1215</v>
      </c>
      <c r="E47" s="320"/>
      <c r="F47" s="320"/>
      <c r="G47" s="320"/>
      <c r="H47" s="320"/>
      <c r="I47" s="320"/>
      <c r="J47" s="320"/>
      <c r="K47" s="201"/>
    </row>
    <row r="48" spans="2:11" customFormat="1" ht="15" customHeight="1">
      <c r="B48" s="204"/>
      <c r="C48" s="205"/>
      <c r="D48" s="205"/>
      <c r="E48" s="320" t="s">
        <v>1216</v>
      </c>
      <c r="F48" s="320"/>
      <c r="G48" s="320"/>
      <c r="H48" s="320"/>
      <c r="I48" s="320"/>
      <c r="J48" s="320"/>
      <c r="K48" s="201"/>
    </row>
    <row r="49" spans="2:11" customFormat="1" ht="15" customHeight="1">
      <c r="B49" s="204"/>
      <c r="C49" s="205"/>
      <c r="D49" s="205"/>
      <c r="E49" s="320" t="s">
        <v>1217</v>
      </c>
      <c r="F49" s="320"/>
      <c r="G49" s="320"/>
      <c r="H49" s="320"/>
      <c r="I49" s="320"/>
      <c r="J49" s="320"/>
      <c r="K49" s="201"/>
    </row>
    <row r="50" spans="2:11" customFormat="1" ht="15" customHeight="1">
      <c r="B50" s="204"/>
      <c r="C50" s="205"/>
      <c r="D50" s="205"/>
      <c r="E50" s="320" t="s">
        <v>1218</v>
      </c>
      <c r="F50" s="320"/>
      <c r="G50" s="320"/>
      <c r="H50" s="320"/>
      <c r="I50" s="320"/>
      <c r="J50" s="320"/>
      <c r="K50" s="201"/>
    </row>
    <row r="51" spans="2:11" customFormat="1" ht="15" customHeight="1">
      <c r="B51" s="204"/>
      <c r="C51" s="205"/>
      <c r="D51" s="320" t="s">
        <v>1219</v>
      </c>
      <c r="E51" s="320"/>
      <c r="F51" s="320"/>
      <c r="G51" s="320"/>
      <c r="H51" s="320"/>
      <c r="I51" s="320"/>
      <c r="J51" s="320"/>
      <c r="K51" s="201"/>
    </row>
    <row r="52" spans="2:11" customFormat="1" ht="25.5" customHeight="1">
      <c r="B52" s="200"/>
      <c r="C52" s="321" t="s">
        <v>1220</v>
      </c>
      <c r="D52" s="321"/>
      <c r="E52" s="321"/>
      <c r="F52" s="321"/>
      <c r="G52" s="321"/>
      <c r="H52" s="321"/>
      <c r="I52" s="321"/>
      <c r="J52" s="321"/>
      <c r="K52" s="201"/>
    </row>
    <row r="53" spans="2:11" customFormat="1" ht="5.25" customHeight="1">
      <c r="B53" s="200"/>
      <c r="C53" s="202"/>
      <c r="D53" s="202"/>
      <c r="E53" s="202"/>
      <c r="F53" s="202"/>
      <c r="G53" s="202"/>
      <c r="H53" s="202"/>
      <c r="I53" s="202"/>
      <c r="J53" s="202"/>
      <c r="K53" s="201"/>
    </row>
    <row r="54" spans="2:11" customFormat="1" ht="15" customHeight="1">
      <c r="B54" s="200"/>
      <c r="C54" s="320" t="s">
        <v>1221</v>
      </c>
      <c r="D54" s="320"/>
      <c r="E54" s="320"/>
      <c r="F54" s="320"/>
      <c r="G54" s="320"/>
      <c r="H54" s="320"/>
      <c r="I54" s="320"/>
      <c r="J54" s="320"/>
      <c r="K54" s="201"/>
    </row>
    <row r="55" spans="2:11" customFormat="1" ht="15" customHeight="1">
      <c r="B55" s="200"/>
      <c r="C55" s="320" t="s">
        <v>1222</v>
      </c>
      <c r="D55" s="320"/>
      <c r="E55" s="320"/>
      <c r="F55" s="320"/>
      <c r="G55" s="320"/>
      <c r="H55" s="320"/>
      <c r="I55" s="320"/>
      <c r="J55" s="320"/>
      <c r="K55" s="201"/>
    </row>
    <row r="56" spans="2:11" customFormat="1" ht="12.75" customHeight="1">
      <c r="B56" s="200"/>
      <c r="C56" s="203"/>
      <c r="D56" s="203"/>
      <c r="E56" s="203"/>
      <c r="F56" s="203"/>
      <c r="G56" s="203"/>
      <c r="H56" s="203"/>
      <c r="I56" s="203"/>
      <c r="J56" s="203"/>
      <c r="K56" s="201"/>
    </row>
    <row r="57" spans="2:11" customFormat="1" ht="15" customHeight="1">
      <c r="B57" s="200"/>
      <c r="C57" s="320" t="s">
        <v>1223</v>
      </c>
      <c r="D57" s="320"/>
      <c r="E57" s="320"/>
      <c r="F57" s="320"/>
      <c r="G57" s="320"/>
      <c r="H57" s="320"/>
      <c r="I57" s="320"/>
      <c r="J57" s="320"/>
      <c r="K57" s="201"/>
    </row>
    <row r="58" spans="2:11" customFormat="1" ht="15" customHeight="1">
      <c r="B58" s="200"/>
      <c r="C58" s="205"/>
      <c r="D58" s="320" t="s">
        <v>1224</v>
      </c>
      <c r="E58" s="320"/>
      <c r="F58" s="320"/>
      <c r="G58" s="320"/>
      <c r="H58" s="320"/>
      <c r="I58" s="320"/>
      <c r="J58" s="320"/>
      <c r="K58" s="201"/>
    </row>
    <row r="59" spans="2:11" customFormat="1" ht="15" customHeight="1">
      <c r="B59" s="200"/>
      <c r="C59" s="205"/>
      <c r="D59" s="320" t="s">
        <v>1225</v>
      </c>
      <c r="E59" s="320"/>
      <c r="F59" s="320"/>
      <c r="G59" s="320"/>
      <c r="H59" s="320"/>
      <c r="I59" s="320"/>
      <c r="J59" s="320"/>
      <c r="K59" s="201"/>
    </row>
    <row r="60" spans="2:11" customFormat="1" ht="15" customHeight="1">
      <c r="B60" s="200"/>
      <c r="C60" s="205"/>
      <c r="D60" s="320" t="s">
        <v>1226</v>
      </c>
      <c r="E60" s="320"/>
      <c r="F60" s="320"/>
      <c r="G60" s="320"/>
      <c r="H60" s="320"/>
      <c r="I60" s="320"/>
      <c r="J60" s="320"/>
      <c r="K60" s="201"/>
    </row>
    <row r="61" spans="2:11" customFormat="1" ht="15" customHeight="1">
      <c r="B61" s="200"/>
      <c r="C61" s="205"/>
      <c r="D61" s="320" t="s">
        <v>1227</v>
      </c>
      <c r="E61" s="320"/>
      <c r="F61" s="320"/>
      <c r="G61" s="320"/>
      <c r="H61" s="320"/>
      <c r="I61" s="320"/>
      <c r="J61" s="320"/>
      <c r="K61" s="201"/>
    </row>
    <row r="62" spans="2:11" customFormat="1" ht="15" customHeight="1">
      <c r="B62" s="200"/>
      <c r="C62" s="205"/>
      <c r="D62" s="323" t="s">
        <v>1228</v>
      </c>
      <c r="E62" s="323"/>
      <c r="F62" s="323"/>
      <c r="G62" s="323"/>
      <c r="H62" s="323"/>
      <c r="I62" s="323"/>
      <c r="J62" s="323"/>
      <c r="K62" s="201"/>
    </row>
    <row r="63" spans="2:11" customFormat="1" ht="15" customHeight="1">
      <c r="B63" s="200"/>
      <c r="C63" s="205"/>
      <c r="D63" s="320" t="s">
        <v>1229</v>
      </c>
      <c r="E63" s="320"/>
      <c r="F63" s="320"/>
      <c r="G63" s="320"/>
      <c r="H63" s="320"/>
      <c r="I63" s="320"/>
      <c r="J63" s="320"/>
      <c r="K63" s="201"/>
    </row>
    <row r="64" spans="2:11" customFormat="1" ht="12.75" customHeight="1">
      <c r="B64" s="200"/>
      <c r="C64" s="205"/>
      <c r="D64" s="205"/>
      <c r="E64" s="208"/>
      <c r="F64" s="205"/>
      <c r="G64" s="205"/>
      <c r="H64" s="205"/>
      <c r="I64" s="205"/>
      <c r="J64" s="205"/>
      <c r="K64" s="201"/>
    </row>
    <row r="65" spans="2:11" customFormat="1" ht="15" customHeight="1">
      <c r="B65" s="200"/>
      <c r="C65" s="205"/>
      <c r="D65" s="320" t="s">
        <v>1230</v>
      </c>
      <c r="E65" s="320"/>
      <c r="F65" s="320"/>
      <c r="G65" s="320"/>
      <c r="H65" s="320"/>
      <c r="I65" s="320"/>
      <c r="J65" s="320"/>
      <c r="K65" s="201"/>
    </row>
    <row r="66" spans="2:11" customFormat="1" ht="15" customHeight="1">
      <c r="B66" s="200"/>
      <c r="C66" s="205"/>
      <c r="D66" s="323" t="s">
        <v>1231</v>
      </c>
      <c r="E66" s="323"/>
      <c r="F66" s="323"/>
      <c r="G66" s="323"/>
      <c r="H66" s="323"/>
      <c r="I66" s="323"/>
      <c r="J66" s="323"/>
      <c r="K66" s="201"/>
    </row>
    <row r="67" spans="2:11" customFormat="1" ht="15" customHeight="1">
      <c r="B67" s="200"/>
      <c r="C67" s="205"/>
      <c r="D67" s="320" t="s">
        <v>1232</v>
      </c>
      <c r="E67" s="320"/>
      <c r="F67" s="320"/>
      <c r="G67" s="320"/>
      <c r="H67" s="320"/>
      <c r="I67" s="320"/>
      <c r="J67" s="320"/>
      <c r="K67" s="201"/>
    </row>
    <row r="68" spans="2:11" customFormat="1" ht="15" customHeight="1">
      <c r="B68" s="200"/>
      <c r="C68" s="205"/>
      <c r="D68" s="320" t="s">
        <v>1233</v>
      </c>
      <c r="E68" s="320"/>
      <c r="F68" s="320"/>
      <c r="G68" s="320"/>
      <c r="H68" s="320"/>
      <c r="I68" s="320"/>
      <c r="J68" s="320"/>
      <c r="K68" s="201"/>
    </row>
    <row r="69" spans="2:11" customFormat="1" ht="15" customHeight="1">
      <c r="B69" s="200"/>
      <c r="C69" s="205"/>
      <c r="D69" s="320" t="s">
        <v>1234</v>
      </c>
      <c r="E69" s="320"/>
      <c r="F69" s="320"/>
      <c r="G69" s="320"/>
      <c r="H69" s="320"/>
      <c r="I69" s="320"/>
      <c r="J69" s="320"/>
      <c r="K69" s="201"/>
    </row>
    <row r="70" spans="2:11" customFormat="1" ht="15" customHeight="1">
      <c r="B70" s="200"/>
      <c r="C70" s="205"/>
      <c r="D70" s="320" t="s">
        <v>1235</v>
      </c>
      <c r="E70" s="320"/>
      <c r="F70" s="320"/>
      <c r="G70" s="320"/>
      <c r="H70" s="320"/>
      <c r="I70" s="320"/>
      <c r="J70" s="320"/>
      <c r="K70" s="201"/>
    </row>
    <row r="71" spans="2:11" customFormat="1" ht="12.75" customHeight="1">
      <c r="B71" s="209"/>
      <c r="C71" s="210"/>
      <c r="D71" s="210"/>
      <c r="E71" s="210"/>
      <c r="F71" s="210"/>
      <c r="G71" s="210"/>
      <c r="H71" s="210"/>
      <c r="I71" s="210"/>
      <c r="J71" s="210"/>
      <c r="K71" s="211"/>
    </row>
    <row r="72" spans="2:11" customFormat="1" ht="18.75" customHeight="1">
      <c r="B72" s="212"/>
      <c r="C72" s="212"/>
      <c r="D72" s="212"/>
      <c r="E72" s="212"/>
      <c r="F72" s="212"/>
      <c r="G72" s="212"/>
      <c r="H72" s="212"/>
      <c r="I72" s="212"/>
      <c r="J72" s="212"/>
      <c r="K72" s="213"/>
    </row>
    <row r="73" spans="2:11" customFormat="1" ht="18.75" customHeigh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</row>
    <row r="74" spans="2:11" customFormat="1" ht="7.5" customHeight="1">
      <c r="B74" s="214"/>
      <c r="C74" s="215"/>
      <c r="D74" s="215"/>
      <c r="E74" s="215"/>
      <c r="F74" s="215"/>
      <c r="G74" s="215"/>
      <c r="H74" s="215"/>
      <c r="I74" s="215"/>
      <c r="J74" s="215"/>
      <c r="K74" s="216"/>
    </row>
    <row r="75" spans="2:11" customFormat="1" ht="45" customHeight="1">
      <c r="B75" s="217"/>
      <c r="C75" s="324" t="s">
        <v>1236</v>
      </c>
      <c r="D75" s="324"/>
      <c r="E75" s="324"/>
      <c r="F75" s="324"/>
      <c r="G75" s="324"/>
      <c r="H75" s="324"/>
      <c r="I75" s="324"/>
      <c r="J75" s="324"/>
      <c r="K75" s="218"/>
    </row>
    <row r="76" spans="2:11" customFormat="1" ht="17.25" customHeight="1">
      <c r="B76" s="217"/>
      <c r="C76" s="219" t="s">
        <v>1237</v>
      </c>
      <c r="D76" s="219"/>
      <c r="E76" s="219"/>
      <c r="F76" s="219" t="s">
        <v>1238</v>
      </c>
      <c r="G76" s="220"/>
      <c r="H76" s="219" t="s">
        <v>54</v>
      </c>
      <c r="I76" s="219" t="s">
        <v>57</v>
      </c>
      <c r="J76" s="219" t="s">
        <v>1239</v>
      </c>
      <c r="K76" s="218"/>
    </row>
    <row r="77" spans="2:11" customFormat="1" ht="17.25" customHeight="1">
      <c r="B77" s="217"/>
      <c r="C77" s="221" t="s">
        <v>1240</v>
      </c>
      <c r="D77" s="221"/>
      <c r="E77" s="221"/>
      <c r="F77" s="222" t="s">
        <v>1241</v>
      </c>
      <c r="G77" s="223"/>
      <c r="H77" s="221"/>
      <c r="I77" s="221"/>
      <c r="J77" s="221" t="s">
        <v>1242</v>
      </c>
      <c r="K77" s="218"/>
    </row>
    <row r="78" spans="2:11" customFormat="1" ht="5.25" customHeight="1">
      <c r="B78" s="217"/>
      <c r="C78" s="224"/>
      <c r="D78" s="224"/>
      <c r="E78" s="224"/>
      <c r="F78" s="224"/>
      <c r="G78" s="225"/>
      <c r="H78" s="224"/>
      <c r="I78" s="224"/>
      <c r="J78" s="224"/>
      <c r="K78" s="218"/>
    </row>
    <row r="79" spans="2:11" customFormat="1" ht="15" customHeight="1">
      <c r="B79" s="217"/>
      <c r="C79" s="206" t="s">
        <v>53</v>
      </c>
      <c r="D79" s="226"/>
      <c r="E79" s="226"/>
      <c r="F79" s="227" t="s">
        <v>1243</v>
      </c>
      <c r="G79" s="228"/>
      <c r="H79" s="206" t="s">
        <v>1244</v>
      </c>
      <c r="I79" s="206" t="s">
        <v>1245</v>
      </c>
      <c r="J79" s="206">
        <v>20</v>
      </c>
      <c r="K79" s="218"/>
    </row>
    <row r="80" spans="2:11" customFormat="1" ht="15" customHeight="1">
      <c r="B80" s="217"/>
      <c r="C80" s="206" t="s">
        <v>1246</v>
      </c>
      <c r="D80" s="206"/>
      <c r="E80" s="206"/>
      <c r="F80" s="227" t="s">
        <v>1243</v>
      </c>
      <c r="G80" s="228"/>
      <c r="H80" s="206" t="s">
        <v>1247</v>
      </c>
      <c r="I80" s="206" t="s">
        <v>1245</v>
      </c>
      <c r="J80" s="206">
        <v>120</v>
      </c>
      <c r="K80" s="218"/>
    </row>
    <row r="81" spans="2:11" customFormat="1" ht="15" customHeight="1">
      <c r="B81" s="229"/>
      <c r="C81" s="206" t="s">
        <v>1248</v>
      </c>
      <c r="D81" s="206"/>
      <c r="E81" s="206"/>
      <c r="F81" s="227" t="s">
        <v>1249</v>
      </c>
      <c r="G81" s="228"/>
      <c r="H81" s="206" t="s">
        <v>1250</v>
      </c>
      <c r="I81" s="206" t="s">
        <v>1245</v>
      </c>
      <c r="J81" s="206">
        <v>50</v>
      </c>
      <c r="K81" s="218"/>
    </row>
    <row r="82" spans="2:11" customFormat="1" ht="15" customHeight="1">
      <c r="B82" s="229"/>
      <c r="C82" s="206" t="s">
        <v>1251</v>
      </c>
      <c r="D82" s="206"/>
      <c r="E82" s="206"/>
      <c r="F82" s="227" t="s">
        <v>1243</v>
      </c>
      <c r="G82" s="228"/>
      <c r="H82" s="206" t="s">
        <v>1252</v>
      </c>
      <c r="I82" s="206" t="s">
        <v>1253</v>
      </c>
      <c r="J82" s="206"/>
      <c r="K82" s="218"/>
    </row>
    <row r="83" spans="2:11" customFormat="1" ht="15" customHeight="1">
      <c r="B83" s="229"/>
      <c r="C83" s="206" t="s">
        <v>1254</v>
      </c>
      <c r="D83" s="206"/>
      <c r="E83" s="206"/>
      <c r="F83" s="227" t="s">
        <v>1249</v>
      </c>
      <c r="G83" s="206"/>
      <c r="H83" s="206" t="s">
        <v>1255</v>
      </c>
      <c r="I83" s="206" t="s">
        <v>1245</v>
      </c>
      <c r="J83" s="206">
        <v>15</v>
      </c>
      <c r="K83" s="218"/>
    </row>
    <row r="84" spans="2:11" customFormat="1" ht="15" customHeight="1">
      <c r="B84" s="229"/>
      <c r="C84" s="206" t="s">
        <v>1256</v>
      </c>
      <c r="D84" s="206"/>
      <c r="E84" s="206"/>
      <c r="F84" s="227" t="s">
        <v>1249</v>
      </c>
      <c r="G84" s="206"/>
      <c r="H84" s="206" t="s">
        <v>1257</v>
      </c>
      <c r="I84" s="206" t="s">
        <v>1245</v>
      </c>
      <c r="J84" s="206">
        <v>15</v>
      </c>
      <c r="K84" s="218"/>
    </row>
    <row r="85" spans="2:11" customFormat="1" ht="15" customHeight="1">
      <c r="B85" s="229"/>
      <c r="C85" s="206" t="s">
        <v>1258</v>
      </c>
      <c r="D85" s="206"/>
      <c r="E85" s="206"/>
      <c r="F85" s="227" t="s">
        <v>1249</v>
      </c>
      <c r="G85" s="206"/>
      <c r="H85" s="206" t="s">
        <v>1259</v>
      </c>
      <c r="I85" s="206" t="s">
        <v>1245</v>
      </c>
      <c r="J85" s="206">
        <v>20</v>
      </c>
      <c r="K85" s="218"/>
    </row>
    <row r="86" spans="2:11" customFormat="1" ht="15" customHeight="1">
      <c r="B86" s="229"/>
      <c r="C86" s="206" t="s">
        <v>1260</v>
      </c>
      <c r="D86" s="206"/>
      <c r="E86" s="206"/>
      <c r="F86" s="227" t="s">
        <v>1249</v>
      </c>
      <c r="G86" s="206"/>
      <c r="H86" s="206" t="s">
        <v>1261</v>
      </c>
      <c r="I86" s="206" t="s">
        <v>1245</v>
      </c>
      <c r="J86" s="206">
        <v>20</v>
      </c>
      <c r="K86" s="218"/>
    </row>
    <row r="87" spans="2:11" customFormat="1" ht="15" customHeight="1">
      <c r="B87" s="229"/>
      <c r="C87" s="206" t="s">
        <v>1262</v>
      </c>
      <c r="D87" s="206"/>
      <c r="E87" s="206"/>
      <c r="F87" s="227" t="s">
        <v>1249</v>
      </c>
      <c r="G87" s="228"/>
      <c r="H87" s="206" t="s">
        <v>1263</v>
      </c>
      <c r="I87" s="206" t="s">
        <v>1245</v>
      </c>
      <c r="J87" s="206">
        <v>50</v>
      </c>
      <c r="K87" s="218"/>
    </row>
    <row r="88" spans="2:11" customFormat="1" ht="15" customHeight="1">
      <c r="B88" s="229"/>
      <c r="C88" s="206" t="s">
        <v>1264</v>
      </c>
      <c r="D88" s="206"/>
      <c r="E88" s="206"/>
      <c r="F88" s="227" t="s">
        <v>1249</v>
      </c>
      <c r="G88" s="228"/>
      <c r="H88" s="206" t="s">
        <v>1265</v>
      </c>
      <c r="I88" s="206" t="s">
        <v>1245</v>
      </c>
      <c r="J88" s="206">
        <v>20</v>
      </c>
      <c r="K88" s="218"/>
    </row>
    <row r="89" spans="2:11" customFormat="1" ht="15" customHeight="1">
      <c r="B89" s="229"/>
      <c r="C89" s="206" t="s">
        <v>1266</v>
      </c>
      <c r="D89" s="206"/>
      <c r="E89" s="206"/>
      <c r="F89" s="227" t="s">
        <v>1249</v>
      </c>
      <c r="G89" s="228"/>
      <c r="H89" s="206" t="s">
        <v>1267</v>
      </c>
      <c r="I89" s="206" t="s">
        <v>1245</v>
      </c>
      <c r="J89" s="206">
        <v>20</v>
      </c>
      <c r="K89" s="218"/>
    </row>
    <row r="90" spans="2:11" customFormat="1" ht="15" customHeight="1">
      <c r="B90" s="229"/>
      <c r="C90" s="206" t="s">
        <v>1268</v>
      </c>
      <c r="D90" s="206"/>
      <c r="E90" s="206"/>
      <c r="F90" s="227" t="s">
        <v>1249</v>
      </c>
      <c r="G90" s="228"/>
      <c r="H90" s="206" t="s">
        <v>1269</v>
      </c>
      <c r="I90" s="206" t="s">
        <v>1245</v>
      </c>
      <c r="J90" s="206">
        <v>50</v>
      </c>
      <c r="K90" s="218"/>
    </row>
    <row r="91" spans="2:11" customFormat="1" ht="15" customHeight="1">
      <c r="B91" s="229"/>
      <c r="C91" s="206" t="s">
        <v>1270</v>
      </c>
      <c r="D91" s="206"/>
      <c r="E91" s="206"/>
      <c r="F91" s="227" t="s">
        <v>1249</v>
      </c>
      <c r="G91" s="228"/>
      <c r="H91" s="206" t="s">
        <v>1270</v>
      </c>
      <c r="I91" s="206" t="s">
        <v>1245</v>
      </c>
      <c r="J91" s="206">
        <v>50</v>
      </c>
      <c r="K91" s="218"/>
    </row>
    <row r="92" spans="2:11" customFormat="1" ht="15" customHeight="1">
      <c r="B92" s="229"/>
      <c r="C92" s="206" t="s">
        <v>1271</v>
      </c>
      <c r="D92" s="206"/>
      <c r="E92" s="206"/>
      <c r="F92" s="227" t="s">
        <v>1249</v>
      </c>
      <c r="G92" s="228"/>
      <c r="H92" s="206" t="s">
        <v>1272</v>
      </c>
      <c r="I92" s="206" t="s">
        <v>1245</v>
      </c>
      <c r="J92" s="206">
        <v>255</v>
      </c>
      <c r="K92" s="218"/>
    </row>
    <row r="93" spans="2:11" customFormat="1" ht="15" customHeight="1">
      <c r="B93" s="229"/>
      <c r="C93" s="206" t="s">
        <v>1273</v>
      </c>
      <c r="D93" s="206"/>
      <c r="E93" s="206"/>
      <c r="F93" s="227" t="s">
        <v>1243</v>
      </c>
      <c r="G93" s="228"/>
      <c r="H93" s="206" t="s">
        <v>1274</v>
      </c>
      <c r="I93" s="206" t="s">
        <v>1275</v>
      </c>
      <c r="J93" s="206"/>
      <c r="K93" s="218"/>
    </row>
    <row r="94" spans="2:11" customFormat="1" ht="15" customHeight="1">
      <c r="B94" s="229"/>
      <c r="C94" s="206" t="s">
        <v>1276</v>
      </c>
      <c r="D94" s="206"/>
      <c r="E94" s="206"/>
      <c r="F94" s="227" t="s">
        <v>1243</v>
      </c>
      <c r="G94" s="228"/>
      <c r="H94" s="206" t="s">
        <v>1277</v>
      </c>
      <c r="I94" s="206" t="s">
        <v>1278</v>
      </c>
      <c r="J94" s="206"/>
      <c r="K94" s="218"/>
    </row>
    <row r="95" spans="2:11" customFormat="1" ht="15" customHeight="1">
      <c r="B95" s="229"/>
      <c r="C95" s="206" t="s">
        <v>1279</v>
      </c>
      <c r="D95" s="206"/>
      <c r="E95" s="206"/>
      <c r="F95" s="227" t="s">
        <v>1243</v>
      </c>
      <c r="G95" s="228"/>
      <c r="H95" s="206" t="s">
        <v>1279</v>
      </c>
      <c r="I95" s="206" t="s">
        <v>1278</v>
      </c>
      <c r="J95" s="206"/>
      <c r="K95" s="218"/>
    </row>
    <row r="96" spans="2:11" customFormat="1" ht="15" customHeight="1">
      <c r="B96" s="229"/>
      <c r="C96" s="206" t="s">
        <v>38</v>
      </c>
      <c r="D96" s="206"/>
      <c r="E96" s="206"/>
      <c r="F96" s="227" t="s">
        <v>1243</v>
      </c>
      <c r="G96" s="228"/>
      <c r="H96" s="206" t="s">
        <v>1280</v>
      </c>
      <c r="I96" s="206" t="s">
        <v>1278</v>
      </c>
      <c r="J96" s="206"/>
      <c r="K96" s="218"/>
    </row>
    <row r="97" spans="2:11" customFormat="1" ht="15" customHeight="1">
      <c r="B97" s="229"/>
      <c r="C97" s="206" t="s">
        <v>48</v>
      </c>
      <c r="D97" s="206"/>
      <c r="E97" s="206"/>
      <c r="F97" s="227" t="s">
        <v>1243</v>
      </c>
      <c r="G97" s="228"/>
      <c r="H97" s="206" t="s">
        <v>1281</v>
      </c>
      <c r="I97" s="206" t="s">
        <v>1278</v>
      </c>
      <c r="J97" s="206"/>
      <c r="K97" s="218"/>
    </row>
    <row r="98" spans="2:11" customFormat="1" ht="15" customHeight="1">
      <c r="B98" s="230"/>
      <c r="C98" s="231"/>
      <c r="D98" s="231"/>
      <c r="E98" s="231"/>
      <c r="F98" s="231"/>
      <c r="G98" s="231"/>
      <c r="H98" s="231"/>
      <c r="I98" s="231"/>
      <c r="J98" s="231"/>
      <c r="K98" s="232"/>
    </row>
    <row r="99" spans="2:11" customFormat="1" ht="18.75" customHeight="1">
      <c r="B99" s="233"/>
      <c r="C99" s="234"/>
      <c r="D99" s="234"/>
      <c r="E99" s="234"/>
      <c r="F99" s="234"/>
      <c r="G99" s="234"/>
      <c r="H99" s="234"/>
      <c r="I99" s="234"/>
      <c r="J99" s="234"/>
      <c r="K99" s="233"/>
    </row>
    <row r="100" spans="2:11" customFormat="1" ht="18.75" customHeight="1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</row>
    <row r="101" spans="2:11" customFormat="1" ht="7.5" customHeight="1">
      <c r="B101" s="214"/>
      <c r="C101" s="215"/>
      <c r="D101" s="215"/>
      <c r="E101" s="215"/>
      <c r="F101" s="215"/>
      <c r="G101" s="215"/>
      <c r="H101" s="215"/>
      <c r="I101" s="215"/>
      <c r="J101" s="215"/>
      <c r="K101" s="216"/>
    </row>
    <row r="102" spans="2:11" customFormat="1" ht="45" customHeight="1">
      <c r="B102" s="217"/>
      <c r="C102" s="324" t="s">
        <v>1282</v>
      </c>
      <c r="D102" s="324"/>
      <c r="E102" s="324"/>
      <c r="F102" s="324"/>
      <c r="G102" s="324"/>
      <c r="H102" s="324"/>
      <c r="I102" s="324"/>
      <c r="J102" s="324"/>
      <c r="K102" s="218"/>
    </row>
    <row r="103" spans="2:11" customFormat="1" ht="17.25" customHeight="1">
      <c r="B103" s="217"/>
      <c r="C103" s="219" t="s">
        <v>1237</v>
      </c>
      <c r="D103" s="219"/>
      <c r="E103" s="219"/>
      <c r="F103" s="219" t="s">
        <v>1238</v>
      </c>
      <c r="G103" s="220"/>
      <c r="H103" s="219" t="s">
        <v>54</v>
      </c>
      <c r="I103" s="219" t="s">
        <v>57</v>
      </c>
      <c r="J103" s="219" t="s">
        <v>1239</v>
      </c>
      <c r="K103" s="218"/>
    </row>
    <row r="104" spans="2:11" customFormat="1" ht="17.25" customHeight="1">
      <c r="B104" s="217"/>
      <c r="C104" s="221" t="s">
        <v>1240</v>
      </c>
      <c r="D104" s="221"/>
      <c r="E104" s="221"/>
      <c r="F104" s="222" t="s">
        <v>1241</v>
      </c>
      <c r="G104" s="223"/>
      <c r="H104" s="221"/>
      <c r="I104" s="221"/>
      <c r="J104" s="221" t="s">
        <v>1242</v>
      </c>
      <c r="K104" s="218"/>
    </row>
    <row r="105" spans="2:11" customFormat="1" ht="5.25" customHeight="1">
      <c r="B105" s="217"/>
      <c r="C105" s="219"/>
      <c r="D105" s="219"/>
      <c r="E105" s="219"/>
      <c r="F105" s="219"/>
      <c r="G105" s="235"/>
      <c r="H105" s="219"/>
      <c r="I105" s="219"/>
      <c r="J105" s="219"/>
      <c r="K105" s="218"/>
    </row>
    <row r="106" spans="2:11" customFormat="1" ht="15" customHeight="1">
      <c r="B106" s="217"/>
      <c r="C106" s="206" t="s">
        <v>53</v>
      </c>
      <c r="D106" s="226"/>
      <c r="E106" s="226"/>
      <c r="F106" s="227" t="s">
        <v>1243</v>
      </c>
      <c r="G106" s="206"/>
      <c r="H106" s="206" t="s">
        <v>1283</v>
      </c>
      <c r="I106" s="206" t="s">
        <v>1245</v>
      </c>
      <c r="J106" s="206">
        <v>20</v>
      </c>
      <c r="K106" s="218"/>
    </row>
    <row r="107" spans="2:11" customFormat="1" ht="15" customHeight="1">
      <c r="B107" s="217"/>
      <c r="C107" s="206" t="s">
        <v>1246</v>
      </c>
      <c r="D107" s="206"/>
      <c r="E107" s="206"/>
      <c r="F107" s="227" t="s">
        <v>1243</v>
      </c>
      <c r="G107" s="206"/>
      <c r="H107" s="206" t="s">
        <v>1283</v>
      </c>
      <c r="I107" s="206" t="s">
        <v>1245</v>
      </c>
      <c r="J107" s="206">
        <v>120</v>
      </c>
      <c r="K107" s="218"/>
    </row>
    <row r="108" spans="2:11" customFormat="1" ht="15" customHeight="1">
      <c r="B108" s="229"/>
      <c r="C108" s="206" t="s">
        <v>1248</v>
      </c>
      <c r="D108" s="206"/>
      <c r="E108" s="206"/>
      <c r="F108" s="227" t="s">
        <v>1249</v>
      </c>
      <c r="G108" s="206"/>
      <c r="H108" s="206" t="s">
        <v>1283</v>
      </c>
      <c r="I108" s="206" t="s">
        <v>1245</v>
      </c>
      <c r="J108" s="206">
        <v>50</v>
      </c>
      <c r="K108" s="218"/>
    </row>
    <row r="109" spans="2:11" customFormat="1" ht="15" customHeight="1">
      <c r="B109" s="229"/>
      <c r="C109" s="206" t="s">
        <v>1251</v>
      </c>
      <c r="D109" s="206"/>
      <c r="E109" s="206"/>
      <c r="F109" s="227" t="s">
        <v>1243</v>
      </c>
      <c r="G109" s="206"/>
      <c r="H109" s="206" t="s">
        <v>1283</v>
      </c>
      <c r="I109" s="206" t="s">
        <v>1253</v>
      </c>
      <c r="J109" s="206"/>
      <c r="K109" s="218"/>
    </row>
    <row r="110" spans="2:11" customFormat="1" ht="15" customHeight="1">
      <c r="B110" s="229"/>
      <c r="C110" s="206" t="s">
        <v>1262</v>
      </c>
      <c r="D110" s="206"/>
      <c r="E110" s="206"/>
      <c r="F110" s="227" t="s">
        <v>1249</v>
      </c>
      <c r="G110" s="206"/>
      <c r="H110" s="206" t="s">
        <v>1283</v>
      </c>
      <c r="I110" s="206" t="s">
        <v>1245</v>
      </c>
      <c r="J110" s="206">
        <v>50</v>
      </c>
      <c r="K110" s="218"/>
    </row>
    <row r="111" spans="2:11" customFormat="1" ht="15" customHeight="1">
      <c r="B111" s="229"/>
      <c r="C111" s="206" t="s">
        <v>1270</v>
      </c>
      <c r="D111" s="206"/>
      <c r="E111" s="206"/>
      <c r="F111" s="227" t="s">
        <v>1249</v>
      </c>
      <c r="G111" s="206"/>
      <c r="H111" s="206" t="s">
        <v>1283</v>
      </c>
      <c r="I111" s="206" t="s">
        <v>1245</v>
      </c>
      <c r="J111" s="206">
        <v>50</v>
      </c>
      <c r="K111" s="218"/>
    </row>
    <row r="112" spans="2:11" customFormat="1" ht="15" customHeight="1">
      <c r="B112" s="229"/>
      <c r="C112" s="206" t="s">
        <v>1268</v>
      </c>
      <c r="D112" s="206"/>
      <c r="E112" s="206"/>
      <c r="F112" s="227" t="s">
        <v>1249</v>
      </c>
      <c r="G112" s="206"/>
      <c r="H112" s="206" t="s">
        <v>1283</v>
      </c>
      <c r="I112" s="206" t="s">
        <v>1245</v>
      </c>
      <c r="J112" s="206">
        <v>50</v>
      </c>
      <c r="K112" s="218"/>
    </row>
    <row r="113" spans="2:11" customFormat="1" ht="15" customHeight="1">
      <c r="B113" s="229"/>
      <c r="C113" s="206" t="s">
        <v>53</v>
      </c>
      <c r="D113" s="206"/>
      <c r="E113" s="206"/>
      <c r="F113" s="227" t="s">
        <v>1243</v>
      </c>
      <c r="G113" s="206"/>
      <c r="H113" s="206" t="s">
        <v>1284</v>
      </c>
      <c r="I113" s="206" t="s">
        <v>1245</v>
      </c>
      <c r="J113" s="206">
        <v>20</v>
      </c>
      <c r="K113" s="218"/>
    </row>
    <row r="114" spans="2:11" customFormat="1" ht="15" customHeight="1">
      <c r="B114" s="229"/>
      <c r="C114" s="206" t="s">
        <v>1285</v>
      </c>
      <c r="D114" s="206"/>
      <c r="E114" s="206"/>
      <c r="F114" s="227" t="s">
        <v>1243</v>
      </c>
      <c r="G114" s="206"/>
      <c r="H114" s="206" t="s">
        <v>1286</v>
      </c>
      <c r="I114" s="206" t="s">
        <v>1245</v>
      </c>
      <c r="J114" s="206">
        <v>120</v>
      </c>
      <c r="K114" s="218"/>
    </row>
    <row r="115" spans="2:11" customFormat="1" ht="15" customHeight="1">
      <c r="B115" s="229"/>
      <c r="C115" s="206" t="s">
        <v>38</v>
      </c>
      <c r="D115" s="206"/>
      <c r="E115" s="206"/>
      <c r="F115" s="227" t="s">
        <v>1243</v>
      </c>
      <c r="G115" s="206"/>
      <c r="H115" s="206" t="s">
        <v>1287</v>
      </c>
      <c r="I115" s="206" t="s">
        <v>1278</v>
      </c>
      <c r="J115" s="206"/>
      <c r="K115" s="218"/>
    </row>
    <row r="116" spans="2:11" customFormat="1" ht="15" customHeight="1">
      <c r="B116" s="229"/>
      <c r="C116" s="206" t="s">
        <v>48</v>
      </c>
      <c r="D116" s="206"/>
      <c r="E116" s="206"/>
      <c r="F116" s="227" t="s">
        <v>1243</v>
      </c>
      <c r="G116" s="206"/>
      <c r="H116" s="206" t="s">
        <v>1288</v>
      </c>
      <c r="I116" s="206" t="s">
        <v>1278</v>
      </c>
      <c r="J116" s="206"/>
      <c r="K116" s="218"/>
    </row>
    <row r="117" spans="2:11" customFormat="1" ht="15" customHeight="1">
      <c r="B117" s="229"/>
      <c r="C117" s="206" t="s">
        <v>57</v>
      </c>
      <c r="D117" s="206"/>
      <c r="E117" s="206"/>
      <c r="F117" s="227" t="s">
        <v>1243</v>
      </c>
      <c r="G117" s="206"/>
      <c r="H117" s="206" t="s">
        <v>1289</v>
      </c>
      <c r="I117" s="206" t="s">
        <v>1290</v>
      </c>
      <c r="J117" s="206"/>
      <c r="K117" s="218"/>
    </row>
    <row r="118" spans="2:11" customFormat="1" ht="15" customHeight="1">
      <c r="B118" s="230"/>
      <c r="C118" s="236"/>
      <c r="D118" s="236"/>
      <c r="E118" s="236"/>
      <c r="F118" s="236"/>
      <c r="G118" s="236"/>
      <c r="H118" s="236"/>
      <c r="I118" s="236"/>
      <c r="J118" s="236"/>
      <c r="K118" s="232"/>
    </row>
    <row r="119" spans="2:11" customFormat="1" ht="18.75" customHeight="1">
      <c r="B119" s="237"/>
      <c r="C119" s="238"/>
      <c r="D119" s="238"/>
      <c r="E119" s="238"/>
      <c r="F119" s="239"/>
      <c r="G119" s="238"/>
      <c r="H119" s="238"/>
      <c r="I119" s="238"/>
      <c r="J119" s="238"/>
      <c r="K119" s="237"/>
    </row>
    <row r="120" spans="2:11" customFormat="1" ht="18.75" customHeight="1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</row>
    <row r="121" spans="2:11" customFormat="1" ht="7.5" customHeight="1">
      <c r="B121" s="240"/>
      <c r="C121" s="241"/>
      <c r="D121" s="241"/>
      <c r="E121" s="241"/>
      <c r="F121" s="241"/>
      <c r="G121" s="241"/>
      <c r="H121" s="241"/>
      <c r="I121" s="241"/>
      <c r="J121" s="241"/>
      <c r="K121" s="242"/>
    </row>
    <row r="122" spans="2:11" customFormat="1" ht="45" customHeight="1">
      <c r="B122" s="243"/>
      <c r="C122" s="322" t="s">
        <v>1291</v>
      </c>
      <c r="D122" s="322"/>
      <c r="E122" s="322"/>
      <c r="F122" s="322"/>
      <c r="G122" s="322"/>
      <c r="H122" s="322"/>
      <c r="I122" s="322"/>
      <c r="J122" s="322"/>
      <c r="K122" s="244"/>
    </row>
    <row r="123" spans="2:11" customFormat="1" ht="17.25" customHeight="1">
      <c r="B123" s="245"/>
      <c r="C123" s="219" t="s">
        <v>1237</v>
      </c>
      <c r="D123" s="219"/>
      <c r="E123" s="219"/>
      <c r="F123" s="219" t="s">
        <v>1238</v>
      </c>
      <c r="G123" s="220"/>
      <c r="H123" s="219" t="s">
        <v>54</v>
      </c>
      <c r="I123" s="219" t="s">
        <v>57</v>
      </c>
      <c r="J123" s="219" t="s">
        <v>1239</v>
      </c>
      <c r="K123" s="246"/>
    </row>
    <row r="124" spans="2:11" customFormat="1" ht="17.25" customHeight="1">
      <c r="B124" s="245"/>
      <c r="C124" s="221" t="s">
        <v>1240</v>
      </c>
      <c r="D124" s="221"/>
      <c r="E124" s="221"/>
      <c r="F124" s="222" t="s">
        <v>1241</v>
      </c>
      <c r="G124" s="223"/>
      <c r="H124" s="221"/>
      <c r="I124" s="221"/>
      <c r="J124" s="221" t="s">
        <v>1242</v>
      </c>
      <c r="K124" s="246"/>
    </row>
    <row r="125" spans="2:11" customFormat="1" ht="5.25" customHeight="1">
      <c r="B125" s="247"/>
      <c r="C125" s="224"/>
      <c r="D125" s="224"/>
      <c r="E125" s="224"/>
      <c r="F125" s="224"/>
      <c r="G125" s="248"/>
      <c r="H125" s="224"/>
      <c r="I125" s="224"/>
      <c r="J125" s="224"/>
      <c r="K125" s="249"/>
    </row>
    <row r="126" spans="2:11" customFormat="1" ht="15" customHeight="1">
      <c r="B126" s="247"/>
      <c r="C126" s="206" t="s">
        <v>1246</v>
      </c>
      <c r="D126" s="226"/>
      <c r="E126" s="226"/>
      <c r="F126" s="227" t="s">
        <v>1243</v>
      </c>
      <c r="G126" s="206"/>
      <c r="H126" s="206" t="s">
        <v>1283</v>
      </c>
      <c r="I126" s="206" t="s">
        <v>1245</v>
      </c>
      <c r="J126" s="206">
        <v>120</v>
      </c>
      <c r="K126" s="250"/>
    </row>
    <row r="127" spans="2:11" customFormat="1" ht="15" customHeight="1">
      <c r="B127" s="247"/>
      <c r="C127" s="206" t="s">
        <v>1292</v>
      </c>
      <c r="D127" s="206"/>
      <c r="E127" s="206"/>
      <c r="F127" s="227" t="s">
        <v>1243</v>
      </c>
      <c r="G127" s="206"/>
      <c r="H127" s="206" t="s">
        <v>1293</v>
      </c>
      <c r="I127" s="206" t="s">
        <v>1245</v>
      </c>
      <c r="J127" s="206" t="s">
        <v>1294</v>
      </c>
      <c r="K127" s="250"/>
    </row>
    <row r="128" spans="2:11" customFormat="1" ht="15" customHeight="1">
      <c r="B128" s="247"/>
      <c r="C128" s="206" t="s">
        <v>1191</v>
      </c>
      <c r="D128" s="206"/>
      <c r="E128" s="206"/>
      <c r="F128" s="227" t="s">
        <v>1243</v>
      </c>
      <c r="G128" s="206"/>
      <c r="H128" s="206" t="s">
        <v>1295</v>
      </c>
      <c r="I128" s="206" t="s">
        <v>1245</v>
      </c>
      <c r="J128" s="206" t="s">
        <v>1294</v>
      </c>
      <c r="K128" s="250"/>
    </row>
    <row r="129" spans="2:11" customFormat="1" ht="15" customHeight="1">
      <c r="B129" s="247"/>
      <c r="C129" s="206" t="s">
        <v>1254</v>
      </c>
      <c r="D129" s="206"/>
      <c r="E129" s="206"/>
      <c r="F129" s="227" t="s">
        <v>1249</v>
      </c>
      <c r="G129" s="206"/>
      <c r="H129" s="206" t="s">
        <v>1255</v>
      </c>
      <c r="I129" s="206" t="s">
        <v>1245</v>
      </c>
      <c r="J129" s="206">
        <v>15</v>
      </c>
      <c r="K129" s="250"/>
    </row>
    <row r="130" spans="2:11" customFormat="1" ht="15" customHeight="1">
      <c r="B130" s="247"/>
      <c r="C130" s="206" t="s">
        <v>1256</v>
      </c>
      <c r="D130" s="206"/>
      <c r="E130" s="206"/>
      <c r="F130" s="227" t="s">
        <v>1249</v>
      </c>
      <c r="G130" s="206"/>
      <c r="H130" s="206" t="s">
        <v>1257</v>
      </c>
      <c r="I130" s="206" t="s">
        <v>1245</v>
      </c>
      <c r="J130" s="206">
        <v>15</v>
      </c>
      <c r="K130" s="250"/>
    </row>
    <row r="131" spans="2:11" customFormat="1" ht="15" customHeight="1">
      <c r="B131" s="247"/>
      <c r="C131" s="206" t="s">
        <v>1258</v>
      </c>
      <c r="D131" s="206"/>
      <c r="E131" s="206"/>
      <c r="F131" s="227" t="s">
        <v>1249</v>
      </c>
      <c r="G131" s="206"/>
      <c r="H131" s="206" t="s">
        <v>1259</v>
      </c>
      <c r="I131" s="206" t="s">
        <v>1245</v>
      </c>
      <c r="J131" s="206">
        <v>20</v>
      </c>
      <c r="K131" s="250"/>
    </row>
    <row r="132" spans="2:11" customFormat="1" ht="15" customHeight="1">
      <c r="B132" s="247"/>
      <c r="C132" s="206" t="s">
        <v>1260</v>
      </c>
      <c r="D132" s="206"/>
      <c r="E132" s="206"/>
      <c r="F132" s="227" t="s">
        <v>1249</v>
      </c>
      <c r="G132" s="206"/>
      <c r="H132" s="206" t="s">
        <v>1261</v>
      </c>
      <c r="I132" s="206" t="s">
        <v>1245</v>
      </c>
      <c r="J132" s="206">
        <v>20</v>
      </c>
      <c r="K132" s="250"/>
    </row>
    <row r="133" spans="2:11" customFormat="1" ht="15" customHeight="1">
      <c r="B133" s="247"/>
      <c r="C133" s="206" t="s">
        <v>1248</v>
      </c>
      <c r="D133" s="206"/>
      <c r="E133" s="206"/>
      <c r="F133" s="227" t="s">
        <v>1249</v>
      </c>
      <c r="G133" s="206"/>
      <c r="H133" s="206" t="s">
        <v>1283</v>
      </c>
      <c r="I133" s="206" t="s">
        <v>1245</v>
      </c>
      <c r="J133" s="206">
        <v>50</v>
      </c>
      <c r="K133" s="250"/>
    </row>
    <row r="134" spans="2:11" customFormat="1" ht="15" customHeight="1">
      <c r="B134" s="247"/>
      <c r="C134" s="206" t="s">
        <v>1262</v>
      </c>
      <c r="D134" s="206"/>
      <c r="E134" s="206"/>
      <c r="F134" s="227" t="s">
        <v>1249</v>
      </c>
      <c r="G134" s="206"/>
      <c r="H134" s="206" t="s">
        <v>1283</v>
      </c>
      <c r="I134" s="206" t="s">
        <v>1245</v>
      </c>
      <c r="J134" s="206">
        <v>50</v>
      </c>
      <c r="K134" s="250"/>
    </row>
    <row r="135" spans="2:11" customFormat="1" ht="15" customHeight="1">
      <c r="B135" s="247"/>
      <c r="C135" s="206" t="s">
        <v>1268</v>
      </c>
      <c r="D135" s="206"/>
      <c r="E135" s="206"/>
      <c r="F135" s="227" t="s">
        <v>1249</v>
      </c>
      <c r="G135" s="206"/>
      <c r="H135" s="206" t="s">
        <v>1283</v>
      </c>
      <c r="I135" s="206" t="s">
        <v>1245</v>
      </c>
      <c r="J135" s="206">
        <v>50</v>
      </c>
      <c r="K135" s="250"/>
    </row>
    <row r="136" spans="2:11" customFormat="1" ht="15" customHeight="1">
      <c r="B136" s="247"/>
      <c r="C136" s="206" t="s">
        <v>1270</v>
      </c>
      <c r="D136" s="206"/>
      <c r="E136" s="206"/>
      <c r="F136" s="227" t="s">
        <v>1249</v>
      </c>
      <c r="G136" s="206"/>
      <c r="H136" s="206" t="s">
        <v>1283</v>
      </c>
      <c r="I136" s="206" t="s">
        <v>1245</v>
      </c>
      <c r="J136" s="206">
        <v>50</v>
      </c>
      <c r="K136" s="250"/>
    </row>
    <row r="137" spans="2:11" customFormat="1" ht="15" customHeight="1">
      <c r="B137" s="247"/>
      <c r="C137" s="206" t="s">
        <v>1271</v>
      </c>
      <c r="D137" s="206"/>
      <c r="E137" s="206"/>
      <c r="F137" s="227" t="s">
        <v>1249</v>
      </c>
      <c r="G137" s="206"/>
      <c r="H137" s="206" t="s">
        <v>1296</v>
      </c>
      <c r="I137" s="206" t="s">
        <v>1245</v>
      </c>
      <c r="J137" s="206">
        <v>255</v>
      </c>
      <c r="K137" s="250"/>
    </row>
    <row r="138" spans="2:11" customFormat="1" ht="15" customHeight="1">
      <c r="B138" s="247"/>
      <c r="C138" s="206" t="s">
        <v>1273</v>
      </c>
      <c r="D138" s="206"/>
      <c r="E138" s="206"/>
      <c r="F138" s="227" t="s">
        <v>1243</v>
      </c>
      <c r="G138" s="206"/>
      <c r="H138" s="206" t="s">
        <v>1297</v>
      </c>
      <c r="I138" s="206" t="s">
        <v>1275</v>
      </c>
      <c r="J138" s="206"/>
      <c r="K138" s="250"/>
    </row>
    <row r="139" spans="2:11" customFormat="1" ht="15" customHeight="1">
      <c r="B139" s="247"/>
      <c r="C139" s="206" t="s">
        <v>1276</v>
      </c>
      <c r="D139" s="206"/>
      <c r="E139" s="206"/>
      <c r="F139" s="227" t="s">
        <v>1243</v>
      </c>
      <c r="G139" s="206"/>
      <c r="H139" s="206" t="s">
        <v>1298</v>
      </c>
      <c r="I139" s="206" t="s">
        <v>1278</v>
      </c>
      <c r="J139" s="206"/>
      <c r="K139" s="250"/>
    </row>
    <row r="140" spans="2:11" customFormat="1" ht="15" customHeight="1">
      <c r="B140" s="247"/>
      <c r="C140" s="206" t="s">
        <v>1279</v>
      </c>
      <c r="D140" s="206"/>
      <c r="E140" s="206"/>
      <c r="F140" s="227" t="s">
        <v>1243</v>
      </c>
      <c r="G140" s="206"/>
      <c r="H140" s="206" t="s">
        <v>1279</v>
      </c>
      <c r="I140" s="206" t="s">
        <v>1278</v>
      </c>
      <c r="J140" s="206"/>
      <c r="K140" s="250"/>
    </row>
    <row r="141" spans="2:11" customFormat="1" ht="15" customHeight="1">
      <c r="B141" s="247"/>
      <c r="C141" s="206" t="s">
        <v>38</v>
      </c>
      <c r="D141" s="206"/>
      <c r="E141" s="206"/>
      <c r="F141" s="227" t="s">
        <v>1243</v>
      </c>
      <c r="G141" s="206"/>
      <c r="H141" s="206" t="s">
        <v>1299</v>
      </c>
      <c r="I141" s="206" t="s">
        <v>1278</v>
      </c>
      <c r="J141" s="206"/>
      <c r="K141" s="250"/>
    </row>
    <row r="142" spans="2:11" customFormat="1" ht="15" customHeight="1">
      <c r="B142" s="247"/>
      <c r="C142" s="206" t="s">
        <v>1300</v>
      </c>
      <c r="D142" s="206"/>
      <c r="E142" s="206"/>
      <c r="F142" s="227" t="s">
        <v>1243</v>
      </c>
      <c r="G142" s="206"/>
      <c r="H142" s="206" t="s">
        <v>1301</v>
      </c>
      <c r="I142" s="206" t="s">
        <v>1278</v>
      </c>
      <c r="J142" s="206"/>
      <c r="K142" s="250"/>
    </row>
    <row r="143" spans="2:11" customFormat="1" ht="15" customHeight="1">
      <c r="B143" s="251"/>
      <c r="C143" s="252"/>
      <c r="D143" s="252"/>
      <c r="E143" s="252"/>
      <c r="F143" s="252"/>
      <c r="G143" s="252"/>
      <c r="H143" s="252"/>
      <c r="I143" s="252"/>
      <c r="J143" s="252"/>
      <c r="K143" s="253"/>
    </row>
    <row r="144" spans="2:11" customFormat="1" ht="18.75" customHeight="1">
      <c r="B144" s="238"/>
      <c r="C144" s="238"/>
      <c r="D144" s="238"/>
      <c r="E144" s="238"/>
      <c r="F144" s="239"/>
      <c r="G144" s="238"/>
      <c r="H144" s="238"/>
      <c r="I144" s="238"/>
      <c r="J144" s="238"/>
      <c r="K144" s="238"/>
    </row>
    <row r="145" spans="2:11" customFormat="1" ht="18.75" customHeigh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</row>
    <row r="146" spans="2:11" customFormat="1" ht="7.5" customHeight="1">
      <c r="B146" s="214"/>
      <c r="C146" s="215"/>
      <c r="D146" s="215"/>
      <c r="E146" s="215"/>
      <c r="F146" s="215"/>
      <c r="G146" s="215"/>
      <c r="H146" s="215"/>
      <c r="I146" s="215"/>
      <c r="J146" s="215"/>
      <c r="K146" s="216"/>
    </row>
    <row r="147" spans="2:11" customFormat="1" ht="45" customHeight="1">
      <c r="B147" s="217"/>
      <c r="C147" s="324" t="s">
        <v>1302</v>
      </c>
      <c r="D147" s="324"/>
      <c r="E147" s="324"/>
      <c r="F147" s="324"/>
      <c r="G147" s="324"/>
      <c r="H147" s="324"/>
      <c r="I147" s="324"/>
      <c r="J147" s="324"/>
      <c r="K147" s="218"/>
    </row>
    <row r="148" spans="2:11" customFormat="1" ht="17.25" customHeight="1">
      <c r="B148" s="217"/>
      <c r="C148" s="219" t="s">
        <v>1237</v>
      </c>
      <c r="D148" s="219"/>
      <c r="E148" s="219"/>
      <c r="F148" s="219" t="s">
        <v>1238</v>
      </c>
      <c r="G148" s="220"/>
      <c r="H148" s="219" t="s">
        <v>54</v>
      </c>
      <c r="I148" s="219" t="s">
        <v>57</v>
      </c>
      <c r="J148" s="219" t="s">
        <v>1239</v>
      </c>
      <c r="K148" s="218"/>
    </row>
    <row r="149" spans="2:11" customFormat="1" ht="17.25" customHeight="1">
      <c r="B149" s="217"/>
      <c r="C149" s="221" t="s">
        <v>1240</v>
      </c>
      <c r="D149" s="221"/>
      <c r="E149" s="221"/>
      <c r="F149" s="222" t="s">
        <v>1241</v>
      </c>
      <c r="G149" s="223"/>
      <c r="H149" s="221"/>
      <c r="I149" s="221"/>
      <c r="J149" s="221" t="s">
        <v>1242</v>
      </c>
      <c r="K149" s="218"/>
    </row>
    <row r="150" spans="2:11" customFormat="1" ht="5.25" customHeight="1">
      <c r="B150" s="229"/>
      <c r="C150" s="224"/>
      <c r="D150" s="224"/>
      <c r="E150" s="224"/>
      <c r="F150" s="224"/>
      <c r="G150" s="225"/>
      <c r="H150" s="224"/>
      <c r="I150" s="224"/>
      <c r="J150" s="224"/>
      <c r="K150" s="250"/>
    </row>
    <row r="151" spans="2:11" customFormat="1" ht="15" customHeight="1">
      <c r="B151" s="229"/>
      <c r="C151" s="254" t="s">
        <v>1246</v>
      </c>
      <c r="D151" s="206"/>
      <c r="E151" s="206"/>
      <c r="F151" s="255" t="s">
        <v>1243</v>
      </c>
      <c r="G151" s="206"/>
      <c r="H151" s="254" t="s">
        <v>1283</v>
      </c>
      <c r="I151" s="254" t="s">
        <v>1245</v>
      </c>
      <c r="J151" s="254">
        <v>120</v>
      </c>
      <c r="K151" s="250"/>
    </row>
    <row r="152" spans="2:11" customFormat="1" ht="15" customHeight="1">
      <c r="B152" s="229"/>
      <c r="C152" s="254" t="s">
        <v>1292</v>
      </c>
      <c r="D152" s="206"/>
      <c r="E152" s="206"/>
      <c r="F152" s="255" t="s">
        <v>1243</v>
      </c>
      <c r="G152" s="206"/>
      <c r="H152" s="254" t="s">
        <v>1303</v>
      </c>
      <c r="I152" s="254" t="s">
        <v>1245</v>
      </c>
      <c r="J152" s="254" t="s">
        <v>1294</v>
      </c>
      <c r="K152" s="250"/>
    </row>
    <row r="153" spans="2:11" customFormat="1" ht="15" customHeight="1">
      <c r="B153" s="229"/>
      <c r="C153" s="254" t="s">
        <v>1191</v>
      </c>
      <c r="D153" s="206"/>
      <c r="E153" s="206"/>
      <c r="F153" s="255" t="s">
        <v>1243</v>
      </c>
      <c r="G153" s="206"/>
      <c r="H153" s="254" t="s">
        <v>1304</v>
      </c>
      <c r="I153" s="254" t="s">
        <v>1245</v>
      </c>
      <c r="J153" s="254" t="s">
        <v>1294</v>
      </c>
      <c r="K153" s="250"/>
    </row>
    <row r="154" spans="2:11" customFormat="1" ht="15" customHeight="1">
      <c r="B154" s="229"/>
      <c r="C154" s="254" t="s">
        <v>1248</v>
      </c>
      <c r="D154" s="206"/>
      <c r="E154" s="206"/>
      <c r="F154" s="255" t="s">
        <v>1249</v>
      </c>
      <c r="G154" s="206"/>
      <c r="H154" s="254" t="s">
        <v>1283</v>
      </c>
      <c r="I154" s="254" t="s">
        <v>1245</v>
      </c>
      <c r="J154" s="254">
        <v>50</v>
      </c>
      <c r="K154" s="250"/>
    </row>
    <row r="155" spans="2:11" customFormat="1" ht="15" customHeight="1">
      <c r="B155" s="229"/>
      <c r="C155" s="254" t="s">
        <v>1251</v>
      </c>
      <c r="D155" s="206"/>
      <c r="E155" s="206"/>
      <c r="F155" s="255" t="s">
        <v>1243</v>
      </c>
      <c r="G155" s="206"/>
      <c r="H155" s="254" t="s">
        <v>1283</v>
      </c>
      <c r="I155" s="254" t="s">
        <v>1253</v>
      </c>
      <c r="J155" s="254"/>
      <c r="K155" s="250"/>
    </row>
    <row r="156" spans="2:11" customFormat="1" ht="15" customHeight="1">
      <c r="B156" s="229"/>
      <c r="C156" s="254" t="s">
        <v>1262</v>
      </c>
      <c r="D156" s="206"/>
      <c r="E156" s="206"/>
      <c r="F156" s="255" t="s">
        <v>1249</v>
      </c>
      <c r="G156" s="206"/>
      <c r="H156" s="254" t="s">
        <v>1283</v>
      </c>
      <c r="I156" s="254" t="s">
        <v>1245</v>
      </c>
      <c r="J156" s="254">
        <v>50</v>
      </c>
      <c r="K156" s="250"/>
    </row>
    <row r="157" spans="2:11" customFormat="1" ht="15" customHeight="1">
      <c r="B157" s="229"/>
      <c r="C157" s="254" t="s">
        <v>1270</v>
      </c>
      <c r="D157" s="206"/>
      <c r="E157" s="206"/>
      <c r="F157" s="255" t="s">
        <v>1249</v>
      </c>
      <c r="G157" s="206"/>
      <c r="H157" s="254" t="s">
        <v>1283</v>
      </c>
      <c r="I157" s="254" t="s">
        <v>1245</v>
      </c>
      <c r="J157" s="254">
        <v>50</v>
      </c>
      <c r="K157" s="250"/>
    </row>
    <row r="158" spans="2:11" customFormat="1" ht="15" customHeight="1">
      <c r="B158" s="229"/>
      <c r="C158" s="254" t="s">
        <v>1268</v>
      </c>
      <c r="D158" s="206"/>
      <c r="E158" s="206"/>
      <c r="F158" s="255" t="s">
        <v>1249</v>
      </c>
      <c r="G158" s="206"/>
      <c r="H158" s="254" t="s">
        <v>1283</v>
      </c>
      <c r="I158" s="254" t="s">
        <v>1245</v>
      </c>
      <c r="J158" s="254">
        <v>50</v>
      </c>
      <c r="K158" s="250"/>
    </row>
    <row r="159" spans="2:11" customFormat="1" ht="15" customHeight="1">
      <c r="B159" s="229"/>
      <c r="C159" s="254" t="s">
        <v>95</v>
      </c>
      <c r="D159" s="206"/>
      <c r="E159" s="206"/>
      <c r="F159" s="255" t="s">
        <v>1243</v>
      </c>
      <c r="G159" s="206"/>
      <c r="H159" s="254" t="s">
        <v>1305</v>
      </c>
      <c r="I159" s="254" t="s">
        <v>1245</v>
      </c>
      <c r="J159" s="254" t="s">
        <v>1306</v>
      </c>
      <c r="K159" s="250"/>
    </row>
    <row r="160" spans="2:11" customFormat="1" ht="15" customHeight="1">
      <c r="B160" s="229"/>
      <c r="C160" s="254" t="s">
        <v>1307</v>
      </c>
      <c r="D160" s="206"/>
      <c r="E160" s="206"/>
      <c r="F160" s="255" t="s">
        <v>1243</v>
      </c>
      <c r="G160" s="206"/>
      <c r="H160" s="254" t="s">
        <v>1308</v>
      </c>
      <c r="I160" s="254" t="s">
        <v>1278</v>
      </c>
      <c r="J160" s="254"/>
      <c r="K160" s="250"/>
    </row>
    <row r="161" spans="2:11" customFormat="1" ht="15" customHeight="1">
      <c r="B161" s="256"/>
      <c r="C161" s="236"/>
      <c r="D161" s="236"/>
      <c r="E161" s="236"/>
      <c r="F161" s="236"/>
      <c r="G161" s="236"/>
      <c r="H161" s="236"/>
      <c r="I161" s="236"/>
      <c r="J161" s="236"/>
      <c r="K161" s="257"/>
    </row>
    <row r="162" spans="2:11" customFormat="1" ht="18.75" customHeight="1">
      <c r="B162" s="238"/>
      <c r="C162" s="248"/>
      <c r="D162" s="248"/>
      <c r="E162" s="248"/>
      <c r="F162" s="258"/>
      <c r="G162" s="248"/>
      <c r="H162" s="248"/>
      <c r="I162" s="248"/>
      <c r="J162" s="248"/>
      <c r="K162" s="238"/>
    </row>
    <row r="163" spans="2:11" customFormat="1" ht="18.75" customHeight="1"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</row>
    <row r="164" spans="2:11" customFormat="1" ht="7.5" customHeight="1">
      <c r="B164" s="195"/>
      <c r="C164" s="196"/>
      <c r="D164" s="196"/>
      <c r="E164" s="196"/>
      <c r="F164" s="196"/>
      <c r="G164" s="196"/>
      <c r="H164" s="196"/>
      <c r="I164" s="196"/>
      <c r="J164" s="196"/>
      <c r="K164" s="197"/>
    </row>
    <row r="165" spans="2:11" customFormat="1" ht="45" customHeight="1">
      <c r="B165" s="198"/>
      <c r="C165" s="322" t="s">
        <v>1309</v>
      </c>
      <c r="D165" s="322"/>
      <c r="E165" s="322"/>
      <c r="F165" s="322"/>
      <c r="G165" s="322"/>
      <c r="H165" s="322"/>
      <c r="I165" s="322"/>
      <c r="J165" s="322"/>
      <c r="K165" s="199"/>
    </row>
    <row r="166" spans="2:11" customFormat="1" ht="17.25" customHeight="1">
      <c r="B166" s="198"/>
      <c r="C166" s="219" t="s">
        <v>1237</v>
      </c>
      <c r="D166" s="219"/>
      <c r="E166" s="219"/>
      <c r="F166" s="219" t="s">
        <v>1238</v>
      </c>
      <c r="G166" s="259"/>
      <c r="H166" s="260" t="s">
        <v>54</v>
      </c>
      <c r="I166" s="260" t="s">
        <v>57</v>
      </c>
      <c r="J166" s="219" t="s">
        <v>1239</v>
      </c>
      <c r="K166" s="199"/>
    </row>
    <row r="167" spans="2:11" customFormat="1" ht="17.25" customHeight="1">
      <c r="B167" s="200"/>
      <c r="C167" s="221" t="s">
        <v>1240</v>
      </c>
      <c r="D167" s="221"/>
      <c r="E167" s="221"/>
      <c r="F167" s="222" t="s">
        <v>1241</v>
      </c>
      <c r="G167" s="261"/>
      <c r="H167" s="262"/>
      <c r="I167" s="262"/>
      <c r="J167" s="221" t="s">
        <v>1242</v>
      </c>
      <c r="K167" s="201"/>
    </row>
    <row r="168" spans="2:11" customFormat="1" ht="5.25" customHeight="1">
      <c r="B168" s="229"/>
      <c r="C168" s="224"/>
      <c r="D168" s="224"/>
      <c r="E168" s="224"/>
      <c r="F168" s="224"/>
      <c r="G168" s="225"/>
      <c r="H168" s="224"/>
      <c r="I168" s="224"/>
      <c r="J168" s="224"/>
      <c r="K168" s="250"/>
    </row>
    <row r="169" spans="2:11" customFormat="1" ht="15" customHeight="1">
      <c r="B169" s="229"/>
      <c r="C169" s="206" t="s">
        <v>1246</v>
      </c>
      <c r="D169" s="206"/>
      <c r="E169" s="206"/>
      <c r="F169" s="227" t="s">
        <v>1243</v>
      </c>
      <c r="G169" s="206"/>
      <c r="H169" s="206" t="s">
        <v>1283</v>
      </c>
      <c r="I169" s="206" t="s">
        <v>1245</v>
      </c>
      <c r="J169" s="206">
        <v>120</v>
      </c>
      <c r="K169" s="250"/>
    </row>
    <row r="170" spans="2:11" customFormat="1" ht="15" customHeight="1">
      <c r="B170" s="229"/>
      <c r="C170" s="206" t="s">
        <v>1292</v>
      </c>
      <c r="D170" s="206"/>
      <c r="E170" s="206"/>
      <c r="F170" s="227" t="s">
        <v>1243</v>
      </c>
      <c r="G170" s="206"/>
      <c r="H170" s="206" t="s">
        <v>1293</v>
      </c>
      <c r="I170" s="206" t="s">
        <v>1245</v>
      </c>
      <c r="J170" s="206" t="s">
        <v>1294</v>
      </c>
      <c r="K170" s="250"/>
    </row>
    <row r="171" spans="2:11" customFormat="1" ht="15" customHeight="1">
      <c r="B171" s="229"/>
      <c r="C171" s="206" t="s">
        <v>1191</v>
      </c>
      <c r="D171" s="206"/>
      <c r="E171" s="206"/>
      <c r="F171" s="227" t="s">
        <v>1243</v>
      </c>
      <c r="G171" s="206"/>
      <c r="H171" s="206" t="s">
        <v>1310</v>
      </c>
      <c r="I171" s="206" t="s">
        <v>1245</v>
      </c>
      <c r="J171" s="206" t="s">
        <v>1294</v>
      </c>
      <c r="K171" s="250"/>
    </row>
    <row r="172" spans="2:11" customFormat="1" ht="15" customHeight="1">
      <c r="B172" s="229"/>
      <c r="C172" s="206" t="s">
        <v>1248</v>
      </c>
      <c r="D172" s="206"/>
      <c r="E172" s="206"/>
      <c r="F172" s="227" t="s">
        <v>1249</v>
      </c>
      <c r="G172" s="206"/>
      <c r="H172" s="206" t="s">
        <v>1310</v>
      </c>
      <c r="I172" s="206" t="s">
        <v>1245</v>
      </c>
      <c r="J172" s="206">
        <v>50</v>
      </c>
      <c r="K172" s="250"/>
    </row>
    <row r="173" spans="2:11" customFormat="1" ht="15" customHeight="1">
      <c r="B173" s="229"/>
      <c r="C173" s="206" t="s">
        <v>1251</v>
      </c>
      <c r="D173" s="206"/>
      <c r="E173" s="206"/>
      <c r="F173" s="227" t="s">
        <v>1243</v>
      </c>
      <c r="G173" s="206"/>
      <c r="H173" s="206" t="s">
        <v>1310</v>
      </c>
      <c r="I173" s="206" t="s">
        <v>1253</v>
      </c>
      <c r="J173" s="206"/>
      <c r="K173" s="250"/>
    </row>
    <row r="174" spans="2:11" customFormat="1" ht="15" customHeight="1">
      <c r="B174" s="229"/>
      <c r="C174" s="206" t="s">
        <v>1262</v>
      </c>
      <c r="D174" s="206"/>
      <c r="E174" s="206"/>
      <c r="F174" s="227" t="s">
        <v>1249</v>
      </c>
      <c r="G174" s="206"/>
      <c r="H174" s="206" t="s">
        <v>1310</v>
      </c>
      <c r="I174" s="206" t="s">
        <v>1245</v>
      </c>
      <c r="J174" s="206">
        <v>50</v>
      </c>
      <c r="K174" s="250"/>
    </row>
    <row r="175" spans="2:11" customFormat="1" ht="15" customHeight="1">
      <c r="B175" s="229"/>
      <c r="C175" s="206" t="s">
        <v>1270</v>
      </c>
      <c r="D175" s="206"/>
      <c r="E175" s="206"/>
      <c r="F175" s="227" t="s">
        <v>1249</v>
      </c>
      <c r="G175" s="206"/>
      <c r="H175" s="206" t="s">
        <v>1310</v>
      </c>
      <c r="I175" s="206" t="s">
        <v>1245</v>
      </c>
      <c r="J175" s="206">
        <v>50</v>
      </c>
      <c r="K175" s="250"/>
    </row>
    <row r="176" spans="2:11" customFormat="1" ht="15" customHeight="1">
      <c r="B176" s="229"/>
      <c r="C176" s="206" t="s">
        <v>1268</v>
      </c>
      <c r="D176" s="206"/>
      <c r="E176" s="206"/>
      <c r="F176" s="227" t="s">
        <v>1249</v>
      </c>
      <c r="G176" s="206"/>
      <c r="H176" s="206" t="s">
        <v>1310</v>
      </c>
      <c r="I176" s="206" t="s">
        <v>1245</v>
      </c>
      <c r="J176" s="206">
        <v>50</v>
      </c>
      <c r="K176" s="250"/>
    </row>
    <row r="177" spans="2:11" customFormat="1" ht="15" customHeight="1">
      <c r="B177" s="229"/>
      <c r="C177" s="206" t="s">
        <v>111</v>
      </c>
      <c r="D177" s="206"/>
      <c r="E177" s="206"/>
      <c r="F177" s="227" t="s">
        <v>1243</v>
      </c>
      <c r="G177" s="206"/>
      <c r="H177" s="206" t="s">
        <v>1311</v>
      </c>
      <c r="I177" s="206" t="s">
        <v>1312</v>
      </c>
      <c r="J177" s="206"/>
      <c r="K177" s="250"/>
    </row>
    <row r="178" spans="2:11" customFormat="1" ht="15" customHeight="1">
      <c r="B178" s="229"/>
      <c r="C178" s="206" t="s">
        <v>57</v>
      </c>
      <c r="D178" s="206"/>
      <c r="E178" s="206"/>
      <c r="F178" s="227" t="s">
        <v>1243</v>
      </c>
      <c r="G178" s="206"/>
      <c r="H178" s="206" t="s">
        <v>1313</v>
      </c>
      <c r="I178" s="206" t="s">
        <v>1314</v>
      </c>
      <c r="J178" s="206">
        <v>1</v>
      </c>
      <c r="K178" s="250"/>
    </row>
    <row r="179" spans="2:11" customFormat="1" ht="15" customHeight="1">
      <c r="B179" s="229"/>
      <c r="C179" s="206" t="s">
        <v>53</v>
      </c>
      <c r="D179" s="206"/>
      <c r="E179" s="206"/>
      <c r="F179" s="227" t="s">
        <v>1243</v>
      </c>
      <c r="G179" s="206"/>
      <c r="H179" s="206" t="s">
        <v>1315</v>
      </c>
      <c r="I179" s="206" t="s">
        <v>1245</v>
      </c>
      <c r="J179" s="206">
        <v>20</v>
      </c>
      <c r="K179" s="250"/>
    </row>
    <row r="180" spans="2:11" customFormat="1" ht="15" customHeight="1">
      <c r="B180" s="229"/>
      <c r="C180" s="206" t="s">
        <v>54</v>
      </c>
      <c r="D180" s="206"/>
      <c r="E180" s="206"/>
      <c r="F180" s="227" t="s">
        <v>1243</v>
      </c>
      <c r="G180" s="206"/>
      <c r="H180" s="206" t="s">
        <v>1316</v>
      </c>
      <c r="I180" s="206" t="s">
        <v>1245</v>
      </c>
      <c r="J180" s="206">
        <v>255</v>
      </c>
      <c r="K180" s="250"/>
    </row>
    <row r="181" spans="2:11" customFormat="1" ht="15" customHeight="1">
      <c r="B181" s="229"/>
      <c r="C181" s="206" t="s">
        <v>112</v>
      </c>
      <c r="D181" s="206"/>
      <c r="E181" s="206"/>
      <c r="F181" s="227" t="s">
        <v>1243</v>
      </c>
      <c r="G181" s="206"/>
      <c r="H181" s="206" t="s">
        <v>1207</v>
      </c>
      <c r="I181" s="206" t="s">
        <v>1245</v>
      </c>
      <c r="J181" s="206">
        <v>10</v>
      </c>
      <c r="K181" s="250"/>
    </row>
    <row r="182" spans="2:11" customFormat="1" ht="15" customHeight="1">
      <c r="B182" s="229"/>
      <c r="C182" s="206" t="s">
        <v>113</v>
      </c>
      <c r="D182" s="206"/>
      <c r="E182" s="206"/>
      <c r="F182" s="227" t="s">
        <v>1243</v>
      </c>
      <c r="G182" s="206"/>
      <c r="H182" s="206" t="s">
        <v>1317</v>
      </c>
      <c r="I182" s="206" t="s">
        <v>1278</v>
      </c>
      <c r="J182" s="206"/>
      <c r="K182" s="250"/>
    </row>
    <row r="183" spans="2:11" customFormat="1" ht="15" customHeight="1">
      <c r="B183" s="229"/>
      <c r="C183" s="206" t="s">
        <v>1318</v>
      </c>
      <c r="D183" s="206"/>
      <c r="E183" s="206"/>
      <c r="F183" s="227" t="s">
        <v>1243</v>
      </c>
      <c r="G183" s="206"/>
      <c r="H183" s="206" t="s">
        <v>1319</v>
      </c>
      <c r="I183" s="206" t="s">
        <v>1278</v>
      </c>
      <c r="J183" s="206"/>
      <c r="K183" s="250"/>
    </row>
    <row r="184" spans="2:11" customFormat="1" ht="15" customHeight="1">
      <c r="B184" s="229"/>
      <c r="C184" s="206" t="s">
        <v>1307</v>
      </c>
      <c r="D184" s="206"/>
      <c r="E184" s="206"/>
      <c r="F184" s="227" t="s">
        <v>1243</v>
      </c>
      <c r="G184" s="206"/>
      <c r="H184" s="206" t="s">
        <v>1320</v>
      </c>
      <c r="I184" s="206" t="s">
        <v>1278</v>
      </c>
      <c r="J184" s="206"/>
      <c r="K184" s="250"/>
    </row>
    <row r="185" spans="2:11" customFormat="1" ht="15" customHeight="1">
      <c r="B185" s="229"/>
      <c r="C185" s="206" t="s">
        <v>115</v>
      </c>
      <c r="D185" s="206"/>
      <c r="E185" s="206"/>
      <c r="F185" s="227" t="s">
        <v>1249</v>
      </c>
      <c r="G185" s="206"/>
      <c r="H185" s="206" t="s">
        <v>1321</v>
      </c>
      <c r="I185" s="206" t="s">
        <v>1245</v>
      </c>
      <c r="J185" s="206">
        <v>50</v>
      </c>
      <c r="K185" s="250"/>
    </row>
    <row r="186" spans="2:11" customFormat="1" ht="15" customHeight="1">
      <c r="B186" s="229"/>
      <c r="C186" s="206" t="s">
        <v>1322</v>
      </c>
      <c r="D186" s="206"/>
      <c r="E186" s="206"/>
      <c r="F186" s="227" t="s">
        <v>1249</v>
      </c>
      <c r="G186" s="206"/>
      <c r="H186" s="206" t="s">
        <v>1323</v>
      </c>
      <c r="I186" s="206" t="s">
        <v>1324</v>
      </c>
      <c r="J186" s="206"/>
      <c r="K186" s="250"/>
    </row>
    <row r="187" spans="2:11" customFormat="1" ht="15" customHeight="1">
      <c r="B187" s="229"/>
      <c r="C187" s="206" t="s">
        <v>1325</v>
      </c>
      <c r="D187" s="206"/>
      <c r="E187" s="206"/>
      <c r="F187" s="227" t="s">
        <v>1249</v>
      </c>
      <c r="G187" s="206"/>
      <c r="H187" s="206" t="s">
        <v>1326</v>
      </c>
      <c r="I187" s="206" t="s">
        <v>1324</v>
      </c>
      <c r="J187" s="206"/>
      <c r="K187" s="250"/>
    </row>
    <row r="188" spans="2:11" customFormat="1" ht="15" customHeight="1">
      <c r="B188" s="229"/>
      <c r="C188" s="206" t="s">
        <v>1327</v>
      </c>
      <c r="D188" s="206"/>
      <c r="E188" s="206"/>
      <c r="F188" s="227" t="s">
        <v>1249</v>
      </c>
      <c r="G188" s="206"/>
      <c r="H188" s="206" t="s">
        <v>1328</v>
      </c>
      <c r="I188" s="206" t="s">
        <v>1324</v>
      </c>
      <c r="J188" s="206"/>
      <c r="K188" s="250"/>
    </row>
    <row r="189" spans="2:11" customFormat="1" ht="15" customHeight="1">
      <c r="B189" s="229"/>
      <c r="C189" s="263" t="s">
        <v>1329</v>
      </c>
      <c r="D189" s="206"/>
      <c r="E189" s="206"/>
      <c r="F189" s="227" t="s">
        <v>1249</v>
      </c>
      <c r="G189" s="206"/>
      <c r="H189" s="206" t="s">
        <v>1330</v>
      </c>
      <c r="I189" s="206" t="s">
        <v>1331</v>
      </c>
      <c r="J189" s="264" t="s">
        <v>1332</v>
      </c>
      <c r="K189" s="250"/>
    </row>
    <row r="190" spans="2:11" customFormat="1" ht="15" customHeight="1">
      <c r="B190" s="265"/>
      <c r="C190" s="266" t="s">
        <v>1333</v>
      </c>
      <c r="D190" s="267"/>
      <c r="E190" s="267"/>
      <c r="F190" s="268" t="s">
        <v>1249</v>
      </c>
      <c r="G190" s="267"/>
      <c r="H190" s="267" t="s">
        <v>1334</v>
      </c>
      <c r="I190" s="267" t="s">
        <v>1331</v>
      </c>
      <c r="J190" s="269" t="s">
        <v>1332</v>
      </c>
      <c r="K190" s="270"/>
    </row>
    <row r="191" spans="2:11" customFormat="1" ht="15" customHeight="1">
      <c r="B191" s="229"/>
      <c r="C191" s="263" t="s">
        <v>42</v>
      </c>
      <c r="D191" s="206"/>
      <c r="E191" s="206"/>
      <c r="F191" s="227" t="s">
        <v>1243</v>
      </c>
      <c r="G191" s="206"/>
      <c r="H191" s="203" t="s">
        <v>1335</v>
      </c>
      <c r="I191" s="206" t="s">
        <v>1336</v>
      </c>
      <c r="J191" s="206"/>
      <c r="K191" s="250"/>
    </row>
    <row r="192" spans="2:11" customFormat="1" ht="15" customHeight="1">
      <c r="B192" s="229"/>
      <c r="C192" s="263" t="s">
        <v>1337</v>
      </c>
      <c r="D192" s="206"/>
      <c r="E192" s="206"/>
      <c r="F192" s="227" t="s">
        <v>1243</v>
      </c>
      <c r="G192" s="206"/>
      <c r="H192" s="206" t="s">
        <v>1338</v>
      </c>
      <c r="I192" s="206" t="s">
        <v>1278</v>
      </c>
      <c r="J192" s="206"/>
      <c r="K192" s="250"/>
    </row>
    <row r="193" spans="2:11" customFormat="1" ht="15" customHeight="1">
      <c r="B193" s="229"/>
      <c r="C193" s="263" t="s">
        <v>1339</v>
      </c>
      <c r="D193" s="206"/>
      <c r="E193" s="206"/>
      <c r="F193" s="227" t="s">
        <v>1243</v>
      </c>
      <c r="G193" s="206"/>
      <c r="H193" s="206" t="s">
        <v>1340</v>
      </c>
      <c r="I193" s="206" t="s">
        <v>1278</v>
      </c>
      <c r="J193" s="206"/>
      <c r="K193" s="250"/>
    </row>
    <row r="194" spans="2:11" customFormat="1" ht="15" customHeight="1">
      <c r="B194" s="229"/>
      <c r="C194" s="263" t="s">
        <v>1341</v>
      </c>
      <c r="D194" s="206"/>
      <c r="E194" s="206"/>
      <c r="F194" s="227" t="s">
        <v>1249</v>
      </c>
      <c r="G194" s="206"/>
      <c r="H194" s="206" t="s">
        <v>1342</v>
      </c>
      <c r="I194" s="206" t="s">
        <v>1278</v>
      </c>
      <c r="J194" s="206"/>
      <c r="K194" s="250"/>
    </row>
    <row r="195" spans="2:11" customFormat="1" ht="15" customHeight="1">
      <c r="B195" s="256"/>
      <c r="C195" s="271"/>
      <c r="D195" s="236"/>
      <c r="E195" s="236"/>
      <c r="F195" s="236"/>
      <c r="G195" s="236"/>
      <c r="H195" s="236"/>
      <c r="I195" s="236"/>
      <c r="J195" s="236"/>
      <c r="K195" s="257"/>
    </row>
    <row r="196" spans="2:11" customFormat="1" ht="18.75" customHeight="1">
      <c r="B196" s="238"/>
      <c r="C196" s="248"/>
      <c r="D196" s="248"/>
      <c r="E196" s="248"/>
      <c r="F196" s="258"/>
      <c r="G196" s="248"/>
      <c r="H196" s="248"/>
      <c r="I196" s="248"/>
      <c r="J196" s="248"/>
      <c r="K196" s="238"/>
    </row>
    <row r="197" spans="2:11" customFormat="1" ht="18.75" customHeight="1">
      <c r="B197" s="238"/>
      <c r="C197" s="248"/>
      <c r="D197" s="248"/>
      <c r="E197" s="248"/>
      <c r="F197" s="258"/>
      <c r="G197" s="248"/>
      <c r="H197" s="248"/>
      <c r="I197" s="248"/>
      <c r="J197" s="248"/>
      <c r="K197" s="238"/>
    </row>
    <row r="198" spans="2:11" customFormat="1" ht="18.75" customHeight="1">
      <c r="B198" s="213"/>
      <c r="C198" s="213"/>
      <c r="D198" s="213"/>
      <c r="E198" s="213"/>
      <c r="F198" s="213"/>
      <c r="G198" s="213"/>
      <c r="H198" s="213"/>
      <c r="I198" s="213"/>
      <c r="J198" s="213"/>
      <c r="K198" s="213"/>
    </row>
    <row r="199" spans="2:11" customFormat="1" ht="13.5">
      <c r="B199" s="195"/>
      <c r="C199" s="196"/>
      <c r="D199" s="196"/>
      <c r="E199" s="196"/>
      <c r="F199" s="196"/>
      <c r="G199" s="196"/>
      <c r="H199" s="196"/>
      <c r="I199" s="196"/>
      <c r="J199" s="196"/>
      <c r="K199" s="197"/>
    </row>
    <row r="200" spans="2:11" customFormat="1" ht="21">
      <c r="B200" s="198"/>
      <c r="C200" s="322" t="s">
        <v>1343</v>
      </c>
      <c r="D200" s="322"/>
      <c r="E200" s="322"/>
      <c r="F200" s="322"/>
      <c r="G200" s="322"/>
      <c r="H200" s="322"/>
      <c r="I200" s="322"/>
      <c r="J200" s="322"/>
      <c r="K200" s="199"/>
    </row>
    <row r="201" spans="2:11" customFormat="1" ht="25.5" customHeight="1">
      <c r="B201" s="198"/>
      <c r="C201" s="272" t="s">
        <v>1344</v>
      </c>
      <c r="D201" s="272"/>
      <c r="E201" s="272"/>
      <c r="F201" s="272" t="s">
        <v>1345</v>
      </c>
      <c r="G201" s="273"/>
      <c r="H201" s="325" t="s">
        <v>1346</v>
      </c>
      <c r="I201" s="325"/>
      <c r="J201" s="325"/>
      <c r="K201" s="199"/>
    </row>
    <row r="202" spans="2:11" customFormat="1" ht="5.25" customHeight="1">
      <c r="B202" s="229"/>
      <c r="C202" s="224"/>
      <c r="D202" s="224"/>
      <c r="E202" s="224"/>
      <c r="F202" s="224"/>
      <c r="G202" s="248"/>
      <c r="H202" s="224"/>
      <c r="I202" s="224"/>
      <c r="J202" s="224"/>
      <c r="K202" s="250"/>
    </row>
    <row r="203" spans="2:11" customFormat="1" ht="15" customHeight="1">
      <c r="B203" s="229"/>
      <c r="C203" s="206" t="s">
        <v>1336</v>
      </c>
      <c r="D203" s="206"/>
      <c r="E203" s="206"/>
      <c r="F203" s="227" t="s">
        <v>43</v>
      </c>
      <c r="G203" s="206"/>
      <c r="H203" s="326" t="s">
        <v>1347</v>
      </c>
      <c r="I203" s="326"/>
      <c r="J203" s="326"/>
      <c r="K203" s="250"/>
    </row>
    <row r="204" spans="2:11" customFormat="1" ht="15" customHeight="1">
      <c r="B204" s="229"/>
      <c r="C204" s="206"/>
      <c r="D204" s="206"/>
      <c r="E204" s="206"/>
      <c r="F204" s="227" t="s">
        <v>44</v>
      </c>
      <c r="G204" s="206"/>
      <c r="H204" s="326" t="s">
        <v>1348</v>
      </c>
      <c r="I204" s="326"/>
      <c r="J204" s="326"/>
      <c r="K204" s="250"/>
    </row>
    <row r="205" spans="2:11" customFormat="1" ht="15" customHeight="1">
      <c r="B205" s="229"/>
      <c r="C205" s="206"/>
      <c r="D205" s="206"/>
      <c r="E205" s="206"/>
      <c r="F205" s="227" t="s">
        <v>47</v>
      </c>
      <c r="G205" s="206"/>
      <c r="H205" s="326" t="s">
        <v>1349</v>
      </c>
      <c r="I205" s="326"/>
      <c r="J205" s="326"/>
      <c r="K205" s="250"/>
    </row>
    <row r="206" spans="2:11" customFormat="1" ht="15" customHeight="1">
      <c r="B206" s="229"/>
      <c r="C206" s="206"/>
      <c r="D206" s="206"/>
      <c r="E206" s="206"/>
      <c r="F206" s="227" t="s">
        <v>45</v>
      </c>
      <c r="G206" s="206"/>
      <c r="H206" s="326" t="s">
        <v>1350</v>
      </c>
      <c r="I206" s="326"/>
      <c r="J206" s="326"/>
      <c r="K206" s="250"/>
    </row>
    <row r="207" spans="2:11" customFormat="1" ht="15" customHeight="1">
      <c r="B207" s="229"/>
      <c r="C207" s="206"/>
      <c r="D207" s="206"/>
      <c r="E207" s="206"/>
      <c r="F207" s="227" t="s">
        <v>46</v>
      </c>
      <c r="G207" s="206"/>
      <c r="H207" s="326" t="s">
        <v>1351</v>
      </c>
      <c r="I207" s="326"/>
      <c r="J207" s="326"/>
      <c r="K207" s="250"/>
    </row>
    <row r="208" spans="2:11" customFormat="1" ht="15" customHeight="1">
      <c r="B208" s="229"/>
      <c r="C208" s="206"/>
      <c r="D208" s="206"/>
      <c r="E208" s="206"/>
      <c r="F208" s="227"/>
      <c r="G208" s="206"/>
      <c r="H208" s="206"/>
      <c r="I208" s="206"/>
      <c r="J208" s="206"/>
      <c r="K208" s="250"/>
    </row>
    <row r="209" spans="2:11" customFormat="1" ht="15" customHeight="1">
      <c r="B209" s="229"/>
      <c r="C209" s="206" t="s">
        <v>1290</v>
      </c>
      <c r="D209" s="206"/>
      <c r="E209" s="206"/>
      <c r="F209" s="227" t="s">
        <v>79</v>
      </c>
      <c r="G209" s="206"/>
      <c r="H209" s="326" t="s">
        <v>1352</v>
      </c>
      <c r="I209" s="326"/>
      <c r="J209" s="326"/>
      <c r="K209" s="250"/>
    </row>
    <row r="210" spans="2:11" customFormat="1" ht="15" customHeight="1">
      <c r="B210" s="229"/>
      <c r="C210" s="206"/>
      <c r="D210" s="206"/>
      <c r="E210" s="206"/>
      <c r="F210" s="227" t="s">
        <v>1186</v>
      </c>
      <c r="G210" s="206"/>
      <c r="H210" s="326" t="s">
        <v>1187</v>
      </c>
      <c r="I210" s="326"/>
      <c r="J210" s="326"/>
      <c r="K210" s="250"/>
    </row>
    <row r="211" spans="2:11" customFormat="1" ht="15" customHeight="1">
      <c r="B211" s="229"/>
      <c r="C211" s="206"/>
      <c r="D211" s="206"/>
      <c r="E211" s="206"/>
      <c r="F211" s="227" t="s">
        <v>1184</v>
      </c>
      <c r="G211" s="206"/>
      <c r="H211" s="326" t="s">
        <v>1353</v>
      </c>
      <c r="I211" s="326"/>
      <c r="J211" s="326"/>
      <c r="K211" s="250"/>
    </row>
    <row r="212" spans="2:11" customFormat="1" ht="15" customHeight="1">
      <c r="B212" s="274"/>
      <c r="C212" s="206"/>
      <c r="D212" s="206"/>
      <c r="E212" s="206"/>
      <c r="F212" s="227" t="s">
        <v>88</v>
      </c>
      <c r="G212" s="263"/>
      <c r="H212" s="327" t="s">
        <v>1188</v>
      </c>
      <c r="I212" s="327"/>
      <c r="J212" s="327"/>
      <c r="K212" s="275"/>
    </row>
    <row r="213" spans="2:11" customFormat="1" ht="15" customHeight="1">
      <c r="B213" s="274"/>
      <c r="C213" s="206"/>
      <c r="D213" s="206"/>
      <c r="E213" s="206"/>
      <c r="F213" s="227" t="s">
        <v>1189</v>
      </c>
      <c r="G213" s="263"/>
      <c r="H213" s="327" t="s">
        <v>1354</v>
      </c>
      <c r="I213" s="327"/>
      <c r="J213" s="327"/>
      <c r="K213" s="275"/>
    </row>
    <row r="214" spans="2:11" customFormat="1" ht="15" customHeight="1">
      <c r="B214" s="274"/>
      <c r="C214" s="206"/>
      <c r="D214" s="206"/>
      <c r="E214" s="206"/>
      <c r="F214" s="227"/>
      <c r="G214" s="263"/>
      <c r="H214" s="254"/>
      <c r="I214" s="254"/>
      <c r="J214" s="254"/>
      <c r="K214" s="275"/>
    </row>
    <row r="215" spans="2:11" customFormat="1" ht="15" customHeight="1">
      <c r="B215" s="274"/>
      <c r="C215" s="206" t="s">
        <v>1314</v>
      </c>
      <c r="D215" s="206"/>
      <c r="E215" s="206"/>
      <c r="F215" s="227">
        <v>1</v>
      </c>
      <c r="G215" s="263"/>
      <c r="H215" s="327" t="s">
        <v>1355</v>
      </c>
      <c r="I215" s="327"/>
      <c r="J215" s="327"/>
      <c r="K215" s="275"/>
    </row>
    <row r="216" spans="2:11" customFormat="1" ht="15" customHeight="1">
      <c r="B216" s="274"/>
      <c r="C216" s="206"/>
      <c r="D216" s="206"/>
      <c r="E216" s="206"/>
      <c r="F216" s="227">
        <v>2</v>
      </c>
      <c r="G216" s="263"/>
      <c r="H216" s="327" t="s">
        <v>1356</v>
      </c>
      <c r="I216" s="327"/>
      <c r="J216" s="327"/>
      <c r="K216" s="275"/>
    </row>
    <row r="217" spans="2:11" customFormat="1" ht="15" customHeight="1">
      <c r="B217" s="274"/>
      <c r="C217" s="206"/>
      <c r="D217" s="206"/>
      <c r="E217" s="206"/>
      <c r="F217" s="227">
        <v>3</v>
      </c>
      <c r="G217" s="263"/>
      <c r="H217" s="327" t="s">
        <v>1357</v>
      </c>
      <c r="I217" s="327"/>
      <c r="J217" s="327"/>
      <c r="K217" s="275"/>
    </row>
    <row r="218" spans="2:11" customFormat="1" ht="15" customHeight="1">
      <c r="B218" s="274"/>
      <c r="C218" s="206"/>
      <c r="D218" s="206"/>
      <c r="E218" s="206"/>
      <c r="F218" s="227">
        <v>4</v>
      </c>
      <c r="G218" s="263"/>
      <c r="H218" s="327" t="s">
        <v>1358</v>
      </c>
      <c r="I218" s="327"/>
      <c r="J218" s="327"/>
      <c r="K218" s="275"/>
    </row>
    <row r="219" spans="2:11" customFormat="1" ht="12.75" customHeight="1">
      <c r="B219" s="276"/>
      <c r="C219" s="277"/>
      <c r="D219" s="277"/>
      <c r="E219" s="277"/>
      <c r="F219" s="277"/>
      <c r="G219" s="277"/>
      <c r="H219" s="277"/>
      <c r="I219" s="277"/>
      <c r="J219" s="277"/>
      <c r="K219" s="27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 04 - ul. Žitná</vt:lpstr>
      <vt:lpstr>SO 04.1 - Přeložka plynovodu</vt:lpstr>
      <vt:lpstr>VON 04 - Vedejší a ostatn...</vt:lpstr>
      <vt:lpstr>Pokyny pro vyplnění</vt:lpstr>
      <vt:lpstr>'Rekapitulace stavby'!Názvy_tisku</vt:lpstr>
      <vt:lpstr>'SO 04 - ul. Žitná'!Názvy_tisku</vt:lpstr>
      <vt:lpstr>'SO 04.1 - Přeložka plynovodu'!Názvy_tisku</vt:lpstr>
      <vt:lpstr>'VON 04 - Vedejší a ostatn...'!Názvy_tisku</vt:lpstr>
      <vt:lpstr>'Pokyny pro vyplnění'!Oblast_tisku</vt:lpstr>
      <vt:lpstr>'Rekapitulace stavby'!Oblast_tisku</vt:lpstr>
      <vt:lpstr>'SO 04 - ul. Žitná'!Oblast_tisku</vt:lpstr>
      <vt:lpstr>'SO 04.1 - Přeložka plynovodu'!Oblast_tisku</vt:lpstr>
      <vt:lpstr>'VON 04 - Vedejší a ostatn...'!Oblast_tisku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Dagmar</dc:creator>
  <cp:lastModifiedBy>Kurešová Eva, Bc.</cp:lastModifiedBy>
  <dcterms:created xsi:type="dcterms:W3CDTF">2025-03-10T13:08:37Z</dcterms:created>
  <dcterms:modified xsi:type="dcterms:W3CDTF">2025-03-11T06:58:08Z</dcterms:modified>
</cp:coreProperties>
</file>