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C:\Users\TKaderabkova\Desktop\Nové krematorium Ústí nad Labem - zázemí pro zaměstnance\ZD\"/>
    </mc:Choice>
  </mc:AlternateContent>
  <xr:revisionPtr revIDLastSave="0" documentId="13_ncr:1_{4EE4D0DA-5A02-44C8-8203-918774EEC0AC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Krycí List" sheetId="1" r:id="rId1"/>
    <sheet name="Rekapitulace" sheetId="3" r:id="rId2"/>
    <sheet name="Zakázka" sheetId="4" r:id="rId3"/>
    <sheet name="Figury" sheetId="5" r:id="rId4"/>
  </sheets>
  <definedNames>
    <definedName name="__290850C4_052B_4FF6_A0B3_6D189B03D21D_FIGURE__">Figury!#REF!</definedName>
    <definedName name="__290850C4_052B_4FF6_A0B3_6D189B03D21D_ITEM__">Zakázka!$A$9:$T$23</definedName>
    <definedName name="__290850C4_052B_4FF6_A0B3_6D189B03D21D_ITEM_GROUP1__">Zakázka!$A$6:$T$426</definedName>
    <definedName name="__290850C4_052B_4FF6_A0B3_6D189B03D21D_ITEM_GROUP1_RECAP__">Rekapitulace!$A$6:$G$8</definedName>
    <definedName name="__290850C4_052B_4FF6_A0B3_6D189B03D21D_ITEM_GROUP2__">Zakázka!$A$7:$T$425</definedName>
    <definedName name="__290850C4_052B_4FF6_A0B3_6D189B03D21D_ITEM_GROUP2_RECAP__">Rekapitulace!$A$7:$G$8</definedName>
    <definedName name="__290850C4_052B_4FF6_A0B3_6D189B03D21D_ITEM_GROUP3__X">Zakázka!$A$8:$T$38</definedName>
    <definedName name="__290850C4_052B_4FF6_A0B3_6D189B03D21D_ITEM_GROUP3_RECAP__">Rekapitulace!$A$8:$G$8</definedName>
    <definedName name="__290850C4_052B_4FF6_A0B3_6D189B03D21D_QBILL__">Zakázka!$F$12:$H$12</definedName>
    <definedName name="__290850C4_052B_4FF6_A0B3_6D189B03D21D_QBILLFIG__">Figury!#REF!</definedName>
    <definedName name="__290850C4_052B_4FF6_A0B3_6D189B03D21D_QINDEX__">Zakázka!#REF!</definedName>
    <definedName name="GROUP_ID">Zakázka!$B$6:$B$427</definedName>
    <definedName name="ITEM_COUNTS">Zakázka!$T$6:$T$427</definedName>
    <definedName name="ITEM_FULLDESCR2">Zakázka!$X$10</definedName>
    <definedName name="ITEM_PRICES">Zakázka!$J$6:$J$427</definedName>
    <definedName name="_xlnm.Print_Titles" localSheetId="3">Figury!$1:$2</definedName>
    <definedName name="_xlnm.Print_Titles" localSheetId="1">Rekapitulace!$4:$5</definedName>
    <definedName name="_xlnm.Print_Titles" localSheetId="2">Zakázka!$4:$5</definedName>
    <definedName name="_xlnm.Print_Area" localSheetId="3">Figury!$B$1:$E$2</definedName>
    <definedName name="_xlnm.Print_Area" localSheetId="0">'Krycí List'!$C$2:$F$35</definedName>
    <definedName name="_xlnm.Print_Area" localSheetId="1">Rekapitulace!$B$1:$G$25</definedName>
    <definedName name="_xlnm.Print_Area" localSheetId="2">Zakázka!$C$1:$T$427</definedName>
    <definedName name="VAT_RATES">Zakázka!$O$6:$O$427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423" i="4" l="1"/>
  <c r="N422" i="4"/>
  <c r="L422" i="4"/>
  <c r="J422" i="4"/>
  <c r="X420" i="4"/>
  <c r="P419" i="4"/>
  <c r="Q419" i="4" s="1"/>
  <c r="N419" i="4"/>
  <c r="L419" i="4"/>
  <c r="J419" i="4"/>
  <c r="T418" i="4"/>
  <c r="N418" i="4"/>
  <c r="L418" i="4"/>
  <c r="J418" i="4"/>
  <c r="X415" i="4"/>
  <c r="N414" i="4"/>
  <c r="L414" i="4"/>
  <c r="J414" i="4"/>
  <c r="P414" i="4" s="1"/>
  <c r="X412" i="4"/>
  <c r="N411" i="4"/>
  <c r="L411" i="4"/>
  <c r="J411" i="4"/>
  <c r="P411" i="4" s="1"/>
  <c r="Q411" i="4" s="1"/>
  <c r="X409" i="4"/>
  <c r="N408" i="4"/>
  <c r="L408" i="4"/>
  <c r="J408" i="4"/>
  <c r="X406" i="4"/>
  <c r="N405" i="4"/>
  <c r="L405" i="4"/>
  <c r="J405" i="4"/>
  <c r="X403" i="4"/>
  <c r="N402" i="4"/>
  <c r="L402" i="4"/>
  <c r="J402" i="4"/>
  <c r="X379" i="4"/>
  <c r="N378" i="4"/>
  <c r="L378" i="4"/>
  <c r="J378" i="4"/>
  <c r="P378" i="4" s="1"/>
  <c r="T377" i="4"/>
  <c r="X374" i="4"/>
  <c r="N373" i="4"/>
  <c r="L373" i="4"/>
  <c r="J373" i="4"/>
  <c r="X367" i="4"/>
  <c r="P366" i="4"/>
  <c r="N366" i="4"/>
  <c r="L366" i="4"/>
  <c r="J366" i="4"/>
  <c r="X360" i="4"/>
  <c r="P359" i="4"/>
  <c r="Q359" i="4" s="1"/>
  <c r="N359" i="4"/>
  <c r="L359" i="4"/>
  <c r="J359" i="4"/>
  <c r="X345" i="4"/>
  <c r="N344" i="4"/>
  <c r="L344" i="4"/>
  <c r="J344" i="4"/>
  <c r="P344" i="4" s="1"/>
  <c r="Q344" i="4" s="1"/>
  <c r="X340" i="4"/>
  <c r="N339" i="4"/>
  <c r="L339" i="4"/>
  <c r="J339" i="4"/>
  <c r="X325" i="4"/>
  <c r="N324" i="4"/>
  <c r="L324" i="4"/>
  <c r="J324" i="4"/>
  <c r="X320" i="4"/>
  <c r="P319" i="4"/>
  <c r="Q319" i="4" s="1"/>
  <c r="N319" i="4"/>
  <c r="L319" i="4"/>
  <c r="J319" i="4"/>
  <c r="X317" i="4"/>
  <c r="N316" i="4"/>
  <c r="L316" i="4"/>
  <c r="J316" i="4"/>
  <c r="P316" i="4" s="1"/>
  <c r="Q316" i="4" s="1"/>
  <c r="X314" i="4"/>
  <c r="N313" i="4"/>
  <c r="L313" i="4"/>
  <c r="J313" i="4"/>
  <c r="X311" i="4"/>
  <c r="N310" i="4"/>
  <c r="L310" i="4"/>
  <c r="J310" i="4"/>
  <c r="X296" i="4"/>
  <c r="P295" i="4"/>
  <c r="N295" i="4"/>
  <c r="L295" i="4"/>
  <c r="J295" i="4"/>
  <c r="T294" i="4"/>
  <c r="X291" i="4"/>
  <c r="N290" i="4"/>
  <c r="L290" i="4"/>
  <c r="J290" i="4"/>
  <c r="X286" i="4"/>
  <c r="N285" i="4"/>
  <c r="L285" i="4"/>
  <c r="J285" i="4"/>
  <c r="X273" i="4"/>
  <c r="P272" i="4"/>
  <c r="Q272" i="4" s="1"/>
  <c r="N272" i="4"/>
  <c r="L272" i="4"/>
  <c r="J272" i="4"/>
  <c r="X270" i="4"/>
  <c r="N269" i="4"/>
  <c r="L269" i="4"/>
  <c r="J269" i="4"/>
  <c r="P269" i="4" s="1"/>
  <c r="Q269" i="4" s="1"/>
  <c r="X265" i="4"/>
  <c r="N264" i="4"/>
  <c r="L264" i="4"/>
  <c r="J264" i="4"/>
  <c r="X262" i="4"/>
  <c r="P261" i="4"/>
  <c r="N261" i="4"/>
  <c r="L261" i="4"/>
  <c r="J261" i="4"/>
  <c r="X259" i="4"/>
  <c r="N258" i="4"/>
  <c r="L258" i="4"/>
  <c r="J258" i="4"/>
  <c r="P258" i="4" s="1"/>
  <c r="Q258" i="4" s="1"/>
  <c r="X256" i="4"/>
  <c r="N255" i="4"/>
  <c r="L255" i="4"/>
  <c r="J255" i="4"/>
  <c r="P255" i="4" s="1"/>
  <c r="Q255" i="4" s="1"/>
  <c r="X243" i="4"/>
  <c r="N242" i="4"/>
  <c r="L242" i="4"/>
  <c r="J242" i="4"/>
  <c r="X240" i="4"/>
  <c r="P239" i="4"/>
  <c r="N239" i="4"/>
  <c r="L239" i="4"/>
  <c r="J239" i="4"/>
  <c r="X233" i="4"/>
  <c r="N232" i="4"/>
  <c r="L232" i="4"/>
  <c r="J232" i="4"/>
  <c r="J231" i="4" s="1"/>
  <c r="C15" i="3" s="1"/>
  <c r="T231" i="4"/>
  <c r="X228" i="4"/>
  <c r="N227" i="4"/>
  <c r="L227" i="4"/>
  <c r="J227" i="4"/>
  <c r="X221" i="4"/>
  <c r="N220" i="4"/>
  <c r="L220" i="4"/>
  <c r="J220" i="4"/>
  <c r="P220" i="4" s="1"/>
  <c r="X214" i="4"/>
  <c r="N213" i="4"/>
  <c r="L213" i="4"/>
  <c r="J213" i="4"/>
  <c r="P213" i="4" s="1"/>
  <c r="Q213" i="4" s="1"/>
  <c r="X201" i="4"/>
  <c r="N200" i="4"/>
  <c r="L200" i="4"/>
  <c r="J200" i="4"/>
  <c r="P200" i="4" s="1"/>
  <c r="Q200" i="4" s="1"/>
  <c r="X186" i="4"/>
  <c r="N185" i="4"/>
  <c r="L185" i="4"/>
  <c r="J185" i="4"/>
  <c r="X181" i="4"/>
  <c r="P180" i="4"/>
  <c r="N180" i="4"/>
  <c r="L180" i="4"/>
  <c r="J180" i="4"/>
  <c r="X178" i="4"/>
  <c r="P177" i="4"/>
  <c r="Q177" i="4" s="1"/>
  <c r="N177" i="4"/>
  <c r="L177" i="4"/>
  <c r="J177" i="4"/>
  <c r="X175" i="4"/>
  <c r="N174" i="4"/>
  <c r="L174" i="4"/>
  <c r="J174" i="4"/>
  <c r="P174" i="4" s="1"/>
  <c r="Q174" i="4" s="1"/>
  <c r="X172" i="4"/>
  <c r="N171" i="4"/>
  <c r="L171" i="4"/>
  <c r="J171" i="4"/>
  <c r="X169" i="4"/>
  <c r="N168" i="4"/>
  <c r="L168" i="4"/>
  <c r="J168" i="4"/>
  <c r="X154" i="4"/>
  <c r="P153" i="4"/>
  <c r="N153" i="4"/>
  <c r="L153" i="4"/>
  <c r="J153" i="4"/>
  <c r="T152" i="4"/>
  <c r="X149" i="4"/>
  <c r="N148" i="4"/>
  <c r="L148" i="4"/>
  <c r="J148" i="4"/>
  <c r="X146" i="4"/>
  <c r="P145" i="4"/>
  <c r="N145" i="4"/>
  <c r="L145" i="4"/>
  <c r="J145" i="4"/>
  <c r="X143" i="4"/>
  <c r="N142" i="4"/>
  <c r="L142" i="4"/>
  <c r="J142" i="4"/>
  <c r="P142" i="4" s="1"/>
  <c r="Q142" i="4" s="1"/>
  <c r="X140" i="4"/>
  <c r="N139" i="4"/>
  <c r="L139" i="4"/>
  <c r="J139" i="4"/>
  <c r="P139" i="4" s="1"/>
  <c r="Q139" i="4" s="1"/>
  <c r="X137" i="4"/>
  <c r="N136" i="4"/>
  <c r="L136" i="4"/>
  <c r="J136" i="4"/>
  <c r="X134" i="4"/>
  <c r="N133" i="4"/>
  <c r="L133" i="4"/>
  <c r="J133" i="4"/>
  <c r="X131" i="4"/>
  <c r="N130" i="4"/>
  <c r="L130" i="4"/>
  <c r="J130" i="4"/>
  <c r="P130" i="4" s="1"/>
  <c r="Q130" i="4" s="1"/>
  <c r="X128" i="4"/>
  <c r="N127" i="4"/>
  <c r="L127" i="4"/>
  <c r="J127" i="4"/>
  <c r="P127" i="4" s="1"/>
  <c r="Q127" i="4" s="1"/>
  <c r="X125" i="4"/>
  <c r="N124" i="4"/>
  <c r="L124" i="4"/>
  <c r="J124" i="4"/>
  <c r="X122" i="4"/>
  <c r="P121" i="4"/>
  <c r="N121" i="4"/>
  <c r="L121" i="4"/>
  <c r="J121" i="4"/>
  <c r="X119" i="4"/>
  <c r="N118" i="4"/>
  <c r="L118" i="4"/>
  <c r="J118" i="4"/>
  <c r="T117" i="4"/>
  <c r="X114" i="4"/>
  <c r="N113" i="4"/>
  <c r="L113" i="4"/>
  <c r="J113" i="4"/>
  <c r="X111" i="4"/>
  <c r="N110" i="4"/>
  <c r="L110" i="4"/>
  <c r="J110" i="4"/>
  <c r="X108" i="4"/>
  <c r="P107" i="4"/>
  <c r="Q107" i="4" s="1"/>
  <c r="N107" i="4"/>
  <c r="L107" i="4"/>
  <c r="J107" i="4"/>
  <c r="X105" i="4"/>
  <c r="N104" i="4"/>
  <c r="L104" i="4"/>
  <c r="L100" i="4" s="1"/>
  <c r="D12" i="3" s="1"/>
  <c r="J104" i="4"/>
  <c r="P104" i="4" s="1"/>
  <c r="Q104" i="4" s="1"/>
  <c r="X102" i="4"/>
  <c r="N101" i="4"/>
  <c r="L101" i="4"/>
  <c r="J101" i="4"/>
  <c r="T100" i="4"/>
  <c r="X97" i="4"/>
  <c r="P96" i="4"/>
  <c r="Q96" i="4" s="1"/>
  <c r="N96" i="4"/>
  <c r="L96" i="4"/>
  <c r="J96" i="4"/>
  <c r="X94" i="4"/>
  <c r="N93" i="4"/>
  <c r="L93" i="4"/>
  <c r="J93" i="4"/>
  <c r="P93" i="4" s="1"/>
  <c r="Q93" i="4" s="1"/>
  <c r="X91" i="4"/>
  <c r="N90" i="4"/>
  <c r="L90" i="4"/>
  <c r="J90" i="4"/>
  <c r="X88" i="4"/>
  <c r="P87" i="4"/>
  <c r="N87" i="4"/>
  <c r="L87" i="4"/>
  <c r="J87" i="4"/>
  <c r="X85" i="4"/>
  <c r="N84" i="4"/>
  <c r="L84" i="4"/>
  <c r="J84" i="4"/>
  <c r="P84" i="4" s="1"/>
  <c r="Q84" i="4" s="1"/>
  <c r="X82" i="4"/>
  <c r="N81" i="4"/>
  <c r="L81" i="4"/>
  <c r="J81" i="4"/>
  <c r="P81" i="4" s="1"/>
  <c r="Q81" i="4" s="1"/>
  <c r="X79" i="4"/>
  <c r="N78" i="4"/>
  <c r="L78" i="4"/>
  <c r="J78" i="4"/>
  <c r="X76" i="4"/>
  <c r="P75" i="4"/>
  <c r="N75" i="4"/>
  <c r="L75" i="4"/>
  <c r="L74" i="4" s="1"/>
  <c r="D11" i="3" s="1"/>
  <c r="J75" i="4"/>
  <c r="T74" i="4"/>
  <c r="X71" i="4"/>
  <c r="N70" i="4"/>
  <c r="L70" i="4"/>
  <c r="J70" i="4"/>
  <c r="P70" i="4" s="1"/>
  <c r="Q70" i="4" s="1"/>
  <c r="X68" i="4"/>
  <c r="N67" i="4"/>
  <c r="L67" i="4"/>
  <c r="J67" i="4"/>
  <c r="X63" i="4"/>
  <c r="N62" i="4"/>
  <c r="N55" i="4" s="1"/>
  <c r="L62" i="4"/>
  <c r="J62" i="4"/>
  <c r="J55" i="4" s="1"/>
  <c r="C10" i="3" s="1"/>
  <c r="X60" i="4"/>
  <c r="N59" i="4"/>
  <c r="L59" i="4"/>
  <c r="J59" i="4"/>
  <c r="P59" i="4" s="1"/>
  <c r="Q59" i="4" s="1"/>
  <c r="X57" i="4"/>
  <c r="P56" i="4"/>
  <c r="Q56" i="4" s="1"/>
  <c r="N56" i="4"/>
  <c r="L56" i="4"/>
  <c r="J56" i="4"/>
  <c r="T55" i="4"/>
  <c r="X52" i="4"/>
  <c r="P51" i="4"/>
  <c r="N51" i="4"/>
  <c r="L51" i="4"/>
  <c r="J51" i="4"/>
  <c r="X49" i="4"/>
  <c r="P48" i="4"/>
  <c r="Q48" i="4" s="1"/>
  <c r="N48" i="4"/>
  <c r="L48" i="4"/>
  <c r="J48" i="4"/>
  <c r="X46" i="4"/>
  <c r="N45" i="4"/>
  <c r="L45" i="4"/>
  <c r="J45" i="4"/>
  <c r="X41" i="4"/>
  <c r="N40" i="4"/>
  <c r="L40" i="4"/>
  <c r="J40" i="4"/>
  <c r="J39" i="4" s="1"/>
  <c r="C9" i="3" s="1"/>
  <c r="T39" i="4"/>
  <c r="X34" i="4"/>
  <c r="N33" i="4"/>
  <c r="L33" i="4"/>
  <c r="J33" i="4"/>
  <c r="P33" i="4" s="1"/>
  <c r="Q33" i="4" s="1"/>
  <c r="X31" i="4"/>
  <c r="N30" i="4"/>
  <c r="L30" i="4"/>
  <c r="J30" i="4"/>
  <c r="P30" i="4" s="1"/>
  <c r="Q30" i="4" s="1"/>
  <c r="X28" i="4"/>
  <c r="N27" i="4"/>
  <c r="N8" i="4" s="1"/>
  <c r="L27" i="4"/>
  <c r="J27" i="4"/>
  <c r="X25" i="4"/>
  <c r="N24" i="4"/>
  <c r="L24" i="4"/>
  <c r="J24" i="4"/>
  <c r="X10" i="4"/>
  <c r="N9" i="4"/>
  <c r="L9" i="4"/>
  <c r="L8" i="4" s="1"/>
  <c r="J9" i="4"/>
  <c r="T8" i="4"/>
  <c r="T7" i="4" s="1"/>
  <c r="X4" i="4"/>
  <c r="C20" i="3"/>
  <c r="G18" i="3"/>
  <c r="D18" i="3"/>
  <c r="C18" i="3"/>
  <c r="G17" i="3"/>
  <c r="G16" i="3"/>
  <c r="G15" i="3"/>
  <c r="G14" i="3"/>
  <c r="G13" i="3"/>
  <c r="G12" i="3"/>
  <c r="G11" i="3"/>
  <c r="G10" i="3"/>
  <c r="G9" i="3"/>
  <c r="G8" i="3"/>
  <c r="F28" i="1"/>
  <c r="F25" i="1"/>
  <c r="J10" i="1"/>
  <c r="J9" i="1"/>
  <c r="J8" i="1"/>
  <c r="J7" i="1"/>
  <c r="A7" i="1"/>
  <c r="J4" i="1"/>
  <c r="A4" i="1" a="1"/>
  <c r="A4" i="1" s="1"/>
  <c r="E24" i="1"/>
  <c r="T6" i="4" l="1"/>
  <c r="G6" i="3" s="1"/>
  <c r="G7" i="3"/>
  <c r="Q310" i="4"/>
  <c r="Q24" i="4"/>
  <c r="P62" i="4"/>
  <c r="Q62" i="4" s="1"/>
  <c r="J100" i="4"/>
  <c r="C12" i="3" s="1"/>
  <c r="N152" i="4"/>
  <c r="L231" i="4"/>
  <c r="D15" i="3" s="1"/>
  <c r="N377" i="4"/>
  <c r="L39" i="4"/>
  <c r="D9" i="3" s="1"/>
  <c r="J117" i="4"/>
  <c r="C13" i="3" s="1"/>
  <c r="P110" i="4"/>
  <c r="Q110" i="4" s="1"/>
  <c r="L117" i="4"/>
  <c r="D13" i="3" s="1"/>
  <c r="Q145" i="4"/>
  <c r="P232" i="4"/>
  <c r="Q232" i="4" s="1"/>
  <c r="J294" i="4"/>
  <c r="C16" i="3" s="1"/>
  <c r="P310" i="4"/>
  <c r="P24" i="4"/>
  <c r="P45" i="4"/>
  <c r="Q45" i="4" s="1"/>
  <c r="Q51" i="4"/>
  <c r="L55" i="4"/>
  <c r="D10" i="3" s="1"/>
  <c r="P133" i="4"/>
  <c r="Q133" i="4" s="1"/>
  <c r="Q180" i="4"/>
  <c r="N231" i="4"/>
  <c r="P285" i="4"/>
  <c r="Q285" i="4" s="1"/>
  <c r="L294" i="4"/>
  <c r="D16" i="3" s="1"/>
  <c r="Q366" i="4"/>
  <c r="J8" i="4"/>
  <c r="C8" i="3" s="1"/>
  <c r="Q75" i="4"/>
  <c r="N100" i="4"/>
  <c r="P118" i="4"/>
  <c r="J152" i="4"/>
  <c r="C14" i="3" s="1"/>
  <c r="P168" i="4"/>
  <c r="Q168" i="4" s="1"/>
  <c r="Q239" i="4"/>
  <c r="P324" i="4"/>
  <c r="Q324" i="4" s="1"/>
  <c r="P402" i="4"/>
  <c r="Q402" i="4" s="1"/>
  <c r="Q414" i="4"/>
  <c r="N117" i="4"/>
  <c r="L152" i="4"/>
  <c r="D14" i="3" s="1"/>
  <c r="Q220" i="4"/>
  <c r="P408" i="4"/>
  <c r="Q408" i="4" s="1"/>
  <c r="N39" i="4"/>
  <c r="N7" i="4" s="1"/>
  <c r="N6" i="4" s="1"/>
  <c r="N74" i="4"/>
  <c r="Q87" i="4"/>
  <c r="Q121" i="4"/>
  <c r="Q261" i="4"/>
  <c r="N294" i="4"/>
  <c r="L377" i="4"/>
  <c r="D17" i="3" s="1"/>
  <c r="P9" i="4"/>
  <c r="Q101" i="4"/>
  <c r="D8" i="3"/>
  <c r="A5" i="1" a="1"/>
  <c r="A5" i="1" s="1"/>
  <c r="A9" i="1" s="1"/>
  <c r="A8" i="1"/>
  <c r="P377" i="4"/>
  <c r="E17" i="3" s="1"/>
  <c r="Q378" i="4"/>
  <c r="Q405" i="4"/>
  <c r="P27" i="4"/>
  <c r="Q27" i="4" s="1"/>
  <c r="P40" i="4"/>
  <c r="P39" i="4" s="1"/>
  <c r="E9" i="3" s="1"/>
  <c r="P67" i="4"/>
  <c r="P55" i="4" s="1"/>
  <c r="E10" i="3" s="1"/>
  <c r="P78" i="4"/>
  <c r="Q78" i="4" s="1"/>
  <c r="P90" i="4"/>
  <c r="Q90" i="4" s="1"/>
  <c r="P101" i="4"/>
  <c r="P113" i="4"/>
  <c r="Q113" i="4" s="1"/>
  <c r="P124" i="4"/>
  <c r="Q124" i="4" s="1"/>
  <c r="P136" i="4"/>
  <c r="Q136" i="4" s="1"/>
  <c r="P148" i="4"/>
  <c r="Q148" i="4" s="1"/>
  <c r="P171" i="4"/>
  <c r="Q171" i="4" s="1"/>
  <c r="P185" i="4"/>
  <c r="Q185" i="4" s="1"/>
  <c r="P227" i="4"/>
  <c r="Q227" i="4" s="1"/>
  <c r="P242" i="4"/>
  <c r="Q242" i="4" s="1"/>
  <c r="P264" i="4"/>
  <c r="Q264" i="4" s="1"/>
  <c r="P290" i="4"/>
  <c r="Q290" i="4" s="1"/>
  <c r="P313" i="4"/>
  <c r="P294" i="4" s="1"/>
  <c r="E16" i="3" s="1"/>
  <c r="P339" i="4"/>
  <c r="Q339" i="4" s="1"/>
  <c r="P373" i="4"/>
  <c r="Q373" i="4" s="1"/>
  <c r="P405" i="4"/>
  <c r="J74" i="4"/>
  <c r="C11" i="3" s="1"/>
  <c r="J377" i="4"/>
  <c r="C17" i="3" s="1"/>
  <c r="P422" i="4"/>
  <c r="P418" i="4" s="1"/>
  <c r="E18" i="3" s="1"/>
  <c r="Q9" i="4"/>
  <c r="Q118" i="4"/>
  <c r="Q153" i="4"/>
  <c r="Q295" i="4"/>
  <c r="L7" i="4" l="1"/>
  <c r="P152" i="4"/>
  <c r="E14" i="3" s="1"/>
  <c r="P74" i="4"/>
  <c r="E11" i="3" s="1"/>
  <c r="P231" i="4"/>
  <c r="E15" i="3" s="1"/>
  <c r="Q74" i="4"/>
  <c r="F11" i="3" s="1"/>
  <c r="Q377" i="4"/>
  <c r="F17" i="3" s="1"/>
  <c r="Q67" i="4"/>
  <c r="Q55" i="4" s="1"/>
  <c r="F10" i="3" s="1"/>
  <c r="Q117" i="4"/>
  <c r="F13" i="3" s="1"/>
  <c r="Q8" i="4"/>
  <c r="P117" i="4"/>
  <c r="E13" i="3" s="1"/>
  <c r="A12" i="1"/>
  <c r="A15" i="1"/>
  <c r="Q100" i="4"/>
  <c r="F12" i="3" s="1"/>
  <c r="P100" i="4"/>
  <c r="E12" i="3" s="1"/>
  <c r="Q294" i="4"/>
  <c r="F16" i="3" s="1"/>
  <c r="D7" i="3"/>
  <c r="L6" i="4"/>
  <c r="D6" i="3" s="1"/>
  <c r="Q313" i="4"/>
  <c r="Q231" i="4"/>
  <c r="F15" i="3" s="1"/>
  <c r="Q152" i="4"/>
  <c r="F14" i="3" s="1"/>
  <c r="P8" i="4"/>
  <c r="Q40" i="4"/>
  <c r="Q39" i="4" s="1"/>
  <c r="F9" i="3" s="1"/>
  <c r="J7" i="4"/>
  <c r="A11" i="1"/>
  <c r="A14" i="1"/>
  <c r="A6" i="1" a="1"/>
  <c r="A6" i="1" s="1"/>
  <c r="A10" i="1" s="1"/>
  <c r="Q422" i="4"/>
  <c r="Q418" i="4" s="1"/>
  <c r="F18" i="3" s="1"/>
  <c r="E26" i="1"/>
  <c r="E27" i="1"/>
  <c r="B22" i="3"/>
  <c r="C22" i="3"/>
  <c r="D27" i="1"/>
  <c r="B23" i="3"/>
  <c r="D26" i="1"/>
  <c r="C23" i="3"/>
  <c r="F27" i="1" l="1"/>
  <c r="E25" i="1"/>
  <c r="E28" i="1" s="1"/>
  <c r="C21" i="3"/>
  <c r="C24" i="3" s="1"/>
  <c r="F26" i="1"/>
  <c r="E8" i="3"/>
  <c r="P7" i="4"/>
  <c r="A16" i="1"/>
  <c r="A13" i="1"/>
  <c r="C7" i="3"/>
  <c r="J6" i="4"/>
  <c r="C6" i="3" s="1"/>
  <c r="F8" i="3"/>
  <c r="Q7" i="4"/>
  <c r="E7" i="3" l="1"/>
  <c r="P6" i="4"/>
  <c r="E6" i="3" s="1"/>
  <c r="F7" i="3"/>
  <c r="Q6" i="4"/>
  <c r="F6" i="3" s="1"/>
</calcChain>
</file>

<file path=xl/sharedStrings.xml><?xml version="1.0" encoding="utf-8"?>
<sst xmlns="http://schemas.openxmlformats.org/spreadsheetml/2006/main" count="851" uniqueCount="446">
  <si>
    <t>Hodnota</t>
  </si>
  <si>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</si>
  <si>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</si>
  <si>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</si>
  <si>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</si>
  <si>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</si>
  <si>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</si>
  <si>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</si>
  <si>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</si>
  <si>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</si>
  <si>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</si>
  <si>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</si>
  <si>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</si>
  <si>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</si>
  <si>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</si>
  <si>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</si>
  <si>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</si>
  <si>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</si>
  <si>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</si>
  <si>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</si>
  <si>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</si>
  <si>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</si>
  <si>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</si>
  <si>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</si>
  <si>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</si>
  <si>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Figura</t>
  </si>
  <si>
    <t>Výraz</t>
  </si>
  <si>
    <t>Ztratné:</t>
  </si>
  <si>
    <t>CENOVÁ NABÍDKA</t>
  </si>
  <si>
    <t>Set Column width to</t>
  </si>
  <si>
    <t>ZAKÁZKA</t>
  </si>
  <si>
    <t>Číslo:</t>
  </si>
  <si>
    <t>2025/03</t>
  </si>
  <si>
    <t>Zakázka:</t>
  </si>
  <si>
    <t>Komentář:</t>
  </si>
  <si>
    <t>Verze:</t>
  </si>
  <si>
    <t>Nabídka</t>
  </si>
  <si>
    <t>Komentář verze:</t>
  </si>
  <si>
    <t>Adresa: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</si>
  <si>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</si>
  <si>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</si>
  <si>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</si>
  <si>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</si>
  <si>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</si>
  <si>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</si>
  <si>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</si>
  <si>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---</t>
  </si>
  <si>
    <t>Význam (funkce)</t>
  </si>
  <si>
    <t>Jméno</t>
  </si>
  <si>
    <t>REKAPITULACE</t>
  </si>
  <si>
    <t>Kód stavebního objektu</t>
  </si>
  <si>
    <t>Popis objektu</t>
  </si>
  <si>
    <t>Kód zatřídění</t>
  </si>
  <si>
    <t>Zatřídění</t>
  </si>
  <si>
    <t>SO 01</t>
  </si>
  <si>
    <t>Rekonstrukce šaten a sociálního zázemí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</si>
  <si>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</si>
  <si>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</si>
  <si>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</si>
  <si>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</si>
  <si>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</si>
  <si>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</si>
  <si>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</si>
  <si>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</si>
  <si>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</si>
  <si>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</si>
  <si>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</si>
  <si>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</t>
  </si>
  <si>
    <t>S/SO 01</t>
  </si>
  <si>
    <t>SO 01: Rekonstrukce šaten a sociálního zázemí</t>
  </si>
  <si>
    <t>S/SO 01/006</t>
  </si>
  <si>
    <t>006: Úpravy povrchu</t>
  </si>
  <si>
    <t>S/SO 01/009</t>
  </si>
  <si>
    <t>009: Ostatní konstrukce a práce</t>
  </si>
  <si>
    <t>S/SO 01/099</t>
  </si>
  <si>
    <t>099: Přesun hmot HSV</t>
  </si>
  <si>
    <t>S/SO 01/721</t>
  </si>
  <si>
    <t>721: Vnitřní kanalizace</t>
  </si>
  <si>
    <t>S/SO 01/722</t>
  </si>
  <si>
    <t>722: Vnitřní vodovod</t>
  </si>
  <si>
    <t>S/SO 01/725</t>
  </si>
  <si>
    <t>725: Zařizovací předměty</t>
  </si>
  <si>
    <t>S/SO 01/771</t>
  </si>
  <si>
    <t>771: Podlahy z dlaždic</t>
  </si>
  <si>
    <t>S/SO 01/776</t>
  </si>
  <si>
    <t>776: Podlahy povlakové</t>
  </si>
  <si>
    <t>S/SO 01/781</t>
  </si>
  <si>
    <t>781: Obklady</t>
  </si>
  <si>
    <t>S/SO 01/784</t>
  </si>
  <si>
    <t>784: Malby</t>
  </si>
  <si>
    <t>S/SO 01/VRN</t>
  </si>
  <si>
    <t>VRN: Vedlejší rozpočtové náklady</t>
  </si>
  <si>
    <t xml:space="preserve"> </t>
  </si>
  <si>
    <t>Stavba</t>
  </si>
  <si>
    <t>Objekt</t>
  </si>
  <si>
    <t>Oddíl</t>
  </si>
  <si>
    <t>SP</t>
  </si>
  <si>
    <t>612131121</t>
  </si>
  <si>
    <t>Penetrační disperzní nátěr vnitřních stěn nanášený ručně</t>
  </si>
  <si>
    <t>m2</t>
  </si>
  <si>
    <t>URS 2025/I</t>
  </si>
  <si>
    <t>Podkladní a spojovací vrstva vnitřních omítaných ploch penetrace disperzní nanášená ručně stěn</t>
  </si>
  <si>
    <t>m.č.023; (10,1+1,85)*1,95</t>
  </si>
  <si>
    <t>m.č.024; 6,95*1,95</t>
  </si>
  <si>
    <t>m.č.025; (6,3+13,3)*1,95</t>
  </si>
  <si>
    <t>m.č.026; (10,5+1,86)*1,95</t>
  </si>
  <si>
    <t>m.č.027; 6,95*1,95</t>
  </si>
  <si>
    <t>m.č.012; 6,98*2,1</t>
  </si>
  <si>
    <t>m.č.013; 10,3*2,1</t>
  </si>
  <si>
    <t>m.č.014; 3,5*2,1</t>
  </si>
  <si>
    <t>m.č.015; 4,1*2,1</t>
  </si>
  <si>
    <t>m.č.016; 3,85*2,1</t>
  </si>
  <si>
    <t>m.č.017; 7,3*2,1</t>
  </si>
  <si>
    <t>612142001</t>
  </si>
  <si>
    <t>Pletivo sklovláknité vnitřních stěn vtlačené do tmelu</t>
  </si>
  <si>
    <t>Pletivo vnitřních ploch v ploše nebo pruzích, na plném podkladu sklovláknité vtlačené do tmelu včetně tmelu stěn</t>
  </si>
  <si>
    <t>612311131</t>
  </si>
  <si>
    <t>Vápenný štuk vnitřních stěn tloušťky do 3 mm</t>
  </si>
  <si>
    <t>Vápenný štuk vnitřních ploch tloušťky do 3 mm svislých konstrukcí stěn</t>
  </si>
  <si>
    <t>612325101</t>
  </si>
  <si>
    <t>Vápenocementová hrubá omítka rýh ve stěnách š do 150 mm</t>
  </si>
  <si>
    <t>Vápenocementová omítka rýh hrubá, ve stěnách, šířky rýhy do 150 mm</t>
  </si>
  <si>
    <t>612321111</t>
  </si>
  <si>
    <t>Vápenocementová omítka hrubá jednovrstvá zatřená vnitřních stěn nanášená ručně</t>
  </si>
  <si>
    <t>Omítka vápenocementová vnitřních ploch nanášená ručně jednovrstvá, tloušťky do 10 mm hrubá zatřená svislých konstrukcí stěn</t>
  </si>
  <si>
    <t>viz obklady; 187,68</t>
  </si>
  <si>
    <t>978013161</t>
  </si>
  <si>
    <t>Otlučení (osekání) vnitřní vápenné nebo vápenocementové omítky stěn v rozsahu přes 30 do 50 %</t>
  </si>
  <si>
    <t>Otlučení vápenných nebo vápenocementových omítek vnitřních ploch stěn s vyškrabáním spar, s očištěním zdiva, v rozsahu přes 30 do 50 %</t>
  </si>
  <si>
    <t>974031154</t>
  </si>
  <si>
    <t>Vysekání rýh ve zdivu cihelném hl do 100 mm š do 150 mm</t>
  </si>
  <si>
    <t>m</t>
  </si>
  <si>
    <t>Vysekání rýh ve zdivu cihelném na maltu vápennou nebo vápenocementovou do hl. 100 mm a šířky do 150 mm</t>
  </si>
  <si>
    <t>SUB</t>
  </si>
  <si>
    <t>X3271</t>
  </si>
  <si>
    <t>Odstranění původních rozvodů vody a kanalizace</t>
  </si>
  <si>
    <t>kpl</t>
  </si>
  <si>
    <t>952901111</t>
  </si>
  <si>
    <t>Vyčištění budov bytové a občanské výstavby při výšce podlaží do 4 m</t>
  </si>
  <si>
    <t>Vyčištění budov nebo objektů před předáním do užívání budov bytové nebo občanské výstavby, světlé výšky podlaží do 4 m</t>
  </si>
  <si>
    <t>997013211</t>
  </si>
  <si>
    <t>Vnitrostaveništní doprava suti a vybouraných hmot pro budovy v do 6 m ručně</t>
  </si>
  <si>
    <t>t</t>
  </si>
  <si>
    <t>Vnitrostaveništní doprava suti a vybouraných hmot vodorovně do 50 m s naložením ručně pro budovy a haly výšky do 6 m</t>
  </si>
  <si>
    <t>997231111</t>
  </si>
  <si>
    <t>Vodorovná doprava suti a vybouraných hmot do 1 km</t>
  </si>
  <si>
    <t>Vodorovná doprava suti a vybouraných hmot s vyložením a hrubým urovnáním na vzdálenost do 1 km</t>
  </si>
  <si>
    <t>997231119</t>
  </si>
  <si>
    <t>Příplatek ZKD 1 km vodorovné dopravy suti a vybouraných hmot</t>
  </si>
  <si>
    <t>Vodorovná doprava suti a vybouraných hmot s vyložením a hrubým urovnáním na vzdálenost Příplatek k cenám za každý další započatý 1 km</t>
  </si>
  <si>
    <t>997013871</t>
  </si>
  <si>
    <t>Poplatek za uložení stavebního odpadu na recyklační skládce (skládkovné) směsného stavebního a demoličního kód odpadu 17 09 04</t>
  </si>
  <si>
    <t>Poplatek za uložení stavebního odpadu na recyklační skládce (skládkovné) směsného stavebního a demoličního zatříděného do Katalogu odpadů pod kódem 17 09 04</t>
  </si>
  <si>
    <t>998018001</t>
  </si>
  <si>
    <t>Přesun hmot pro budovy ruční pro budovy v do 6 m</t>
  </si>
  <si>
    <t>Přesun hmot pro budovy občanské výstavby, bydlení, výrobu a služby ruční (bez užití mechanizace) vodorovná dopravní vzdálenost do 100 m pro budovy s jakoukoliv nosnou konstrukcí výšky do 6 m</t>
  </si>
  <si>
    <t>721211912</t>
  </si>
  <si>
    <t>Montáž vpustí podlahových DN 50/75 ostatní typ</t>
  </si>
  <si>
    <t>kus</t>
  </si>
  <si>
    <t>Podlahové vpusti montáž podlahových vpustí ostatních typů DN 50/75</t>
  </si>
  <si>
    <t>H</t>
  </si>
  <si>
    <t>55161722</t>
  </si>
  <si>
    <t>vpusť podlahová s kulovým kloubem a zápachovou uzávěrkou vodorovný odtok DN 50/75</t>
  </si>
  <si>
    <t>721173723</t>
  </si>
  <si>
    <t>Potrubí kanalizační z PE připojovací DN 50</t>
  </si>
  <si>
    <t>Potrubí z trub polyetylenových svařované připojovací DN 50</t>
  </si>
  <si>
    <t>721173724</t>
  </si>
  <si>
    <t>Potrubí kanalizační z PE připojovací DN 70</t>
  </si>
  <si>
    <t>Potrubí z trub polyetylenových svařované připojovací DN 70</t>
  </si>
  <si>
    <t>721194105</t>
  </si>
  <si>
    <t>Vyvedení a upevnění odpadních výpustek DN 50</t>
  </si>
  <si>
    <t>Vyměření přípojek na potrubí vyvedení a upevnění odpadních výpustek DN 50</t>
  </si>
  <si>
    <t>721194107</t>
  </si>
  <si>
    <t>Vyvedení a upevnění odpadních výpustek DN 70</t>
  </si>
  <si>
    <t>Vyměření přípojek na potrubí vyvedení a upevnění odpadních výpustek DN 70</t>
  </si>
  <si>
    <t>721194109</t>
  </si>
  <si>
    <t>Vyvedení a upevnění odpadních výpustek DN 110</t>
  </si>
  <si>
    <t>Vyměření přípojek na potrubí vyvedení a upevnění odpadních výpustek DN 110</t>
  </si>
  <si>
    <t>998721311</t>
  </si>
  <si>
    <t>Přesun hmot procentní pro vnitřní kanalizaci ruční v objektech v do 6 m</t>
  </si>
  <si>
    <t>%</t>
  </si>
  <si>
    <t>Přesun hmot pro vnitřní kanalizaci stanovený procentní sazbou (%) z ceny vodorovná dopravní vzdálenost do 50 m ruční (bez užití mechanizace) v objektech výšky do 6 m</t>
  </si>
  <si>
    <t>722175003</t>
  </si>
  <si>
    <t>Potrubí vodovodní plastové PP-RCT svar polyfúze D 25x3,5 mm</t>
  </si>
  <si>
    <t>Potrubí z plastových trubek z polypropylenu PP-RCT svařovaných polyfúzně D 25 x 3,5</t>
  </si>
  <si>
    <t>722181231</t>
  </si>
  <si>
    <t>Ochrana vodovodního potrubí přilepenými termoizolačními trubicemi z PE tl přes 9 do 13 mm DN do 22 mm</t>
  </si>
  <si>
    <t>Ochrana potrubí termoizolačními trubicemi z pěnového polyetylenu PE přilepenými v příčných a podélných spojích, tloušťky izolace přes 9 do 13 mm, vnitřního průměru izolace DN do 22 mm</t>
  </si>
  <si>
    <t>722182012</t>
  </si>
  <si>
    <t>Podpůrný žlab pro potrubí D 25</t>
  </si>
  <si>
    <t>Podpůrný žlab pro potrubí průměru D 25</t>
  </si>
  <si>
    <t>722190401</t>
  </si>
  <si>
    <t>Vyvedení a upevnění výpustku DN do 25</t>
  </si>
  <si>
    <t>Zřízení přípojek na potrubí vyvedení a upevnění výpustek do DN 25</t>
  </si>
  <si>
    <t>998722311</t>
  </si>
  <si>
    <t>Přesun hmot procentní pro vnitřní vodovod ruční v objektech v do 6 m</t>
  </si>
  <si>
    <t>Přesun hmot pro vnitřní vodovod stanovený procentní sazbou (%) z ceny vodorovná dopravní vzdálenost do 50 m ruční (bez užití mechanizace) v objektech výšky do 6 m</t>
  </si>
  <si>
    <t>725110814</t>
  </si>
  <si>
    <t>Demontáž klozetu Kombi</t>
  </si>
  <si>
    <t>soubor</t>
  </si>
  <si>
    <t>Demontáž klozetů kombi</t>
  </si>
  <si>
    <t>725530826</t>
  </si>
  <si>
    <t>Demontáž ohřívač elektrický akumulační do 800 l</t>
  </si>
  <si>
    <t>Demontáž elektrických zásobníkových ohřívačů vody akumulačních do 800 l</t>
  </si>
  <si>
    <t>725210821</t>
  </si>
  <si>
    <t>Demontáž umyvadel bez výtokových armatur</t>
  </si>
  <si>
    <t>Demontáž umyvadel bez výtokových armatur umyvadel</t>
  </si>
  <si>
    <t>725820801</t>
  </si>
  <si>
    <t>Demontáž baterie nástěnné do G 3 / 4</t>
  </si>
  <si>
    <t>Demontáž baterií nástěnných do G 3/4</t>
  </si>
  <si>
    <t>725211601</t>
  </si>
  <si>
    <t>Umyvadlo keramické bílé šířky 500 mm bez krytu na sifon připevněné na stěnu šrouby</t>
  </si>
  <si>
    <t>Umyvadla keramická bílá bez výtokových armatur připevněná na stěnu šrouby bez sloupu nebo krytu na sifon, šířka umyvadla 500 mm</t>
  </si>
  <si>
    <t>725822613</t>
  </si>
  <si>
    <t>Baterie umyvadlová stojánková páková s výpustí</t>
  </si>
  <si>
    <t>Baterie umyvadlové stojánkové pákové s výpustí</t>
  </si>
  <si>
    <t>72583131R</t>
  </si>
  <si>
    <t>Baterie sprchová nástěnná páková s automatickým přepínačem a sprchou</t>
  </si>
  <si>
    <t>Baterie vanové nástěnné pákové s automatickým přepínačem a sprchou</t>
  </si>
  <si>
    <t>725532124</t>
  </si>
  <si>
    <t>Elektrický ohřívač zásobníkový akumulační závěsný svislý 160 l / 2 kW</t>
  </si>
  <si>
    <t>Elektrické ohřívače zásobníkové beztlakové přepadové akumulační s pojistným ventilem závěsné svislé objem nádrže (příkon) 160 l (2,0 kW)</t>
  </si>
  <si>
    <t>725112171</t>
  </si>
  <si>
    <t>Kombi klozet s hlubokým splachováním odpad vodorovný</t>
  </si>
  <si>
    <t>Zařízení záchodů kombi klozety s hlubokým splachováním odpad vodorovný</t>
  </si>
  <si>
    <t>725331111</t>
  </si>
  <si>
    <t>Výlevka bez výtokových armatur keramická se sklopnou plastovou mřížkou stojící výšky 425 mm</t>
  </si>
  <si>
    <t>Výlevky bez výtokových armatur a splachovací nádrže keramické se sklopnou plastovou mřížkou stojící, výšky 460 mm</t>
  </si>
  <si>
    <t>998725311</t>
  </si>
  <si>
    <t>Přesun hmot procentní pro zařizovací předměty ruční v objektech v do 6 m</t>
  </si>
  <si>
    <t>Přesun hmot pro zařizovací předměty stanovený procentní sazbou (%) z ceny vodorovná dopravní vzdálenost do 50 m ruční (bez užití mechanizace) v objektech výšky do 6 m</t>
  </si>
  <si>
    <t>771571810</t>
  </si>
  <si>
    <t>Demontáž podlah z dlaždic keramických kladených do malty</t>
  </si>
  <si>
    <t>m.č.023; 2,67*4,105</t>
  </si>
  <si>
    <t>m.č.024; 1,27*1,9</t>
  </si>
  <si>
    <t>m.č.025; 3,62*3</t>
  </si>
  <si>
    <t>m.č.026; 2,7*4,105</t>
  </si>
  <si>
    <t>m.č.027; 1,27*1,9</t>
  </si>
  <si>
    <t>m.č.012; 1,95*1,85</t>
  </si>
  <si>
    <t>m.č.013; 2*1,85+0,9*0,995</t>
  </si>
  <si>
    <t>m.č.014; 0,9*1,5</t>
  </si>
  <si>
    <t>m.č.015; 0,9*1,5</t>
  </si>
  <si>
    <t>m.č.016; 0,9*1,4</t>
  </si>
  <si>
    <t>m.č.017; 0,9*2,5</t>
  </si>
  <si>
    <t>771121027</t>
  </si>
  <si>
    <t>Broušení stávajícího podkladu před pokládkou dlažby diamantovým kotoučem</t>
  </si>
  <si>
    <t>Příprava podkladu před provedením dlažby broušení podlah stávajícího podkladu pro odstranění nerovností (diamantovým kotoučem)</t>
  </si>
  <si>
    <t>771121011</t>
  </si>
  <si>
    <t>Nátěr penetrační na podlahu</t>
  </si>
  <si>
    <t>Příprava podkladu před provedením dlažby nátěr penetrační na podlahu</t>
  </si>
  <si>
    <t>771151012</t>
  </si>
  <si>
    <t>Samonivelační stěrka podlah pevnosti 20 MPa tl přes 3 do 5 mm</t>
  </si>
  <si>
    <t>Příprava podkladu před provedením dlažby samonivelační stěrka min. pevnosti 20 MPa, tloušťky přes 3 do 5 mm</t>
  </si>
  <si>
    <t>771574416</t>
  </si>
  <si>
    <t>Montáž podlah keramických hladkých lepených cementovým flexibilním lepidlem přes 9 do 12 ks/m2</t>
  </si>
  <si>
    <t>Montáž podlah z dlaždic keramických lepených cementovým flexibilním lepidlem hladkých, tloušťky do 10 mm přes 9 do 12 ks/m2</t>
  </si>
  <si>
    <t>59761135</t>
  </si>
  <si>
    <t>dlažba keramická slinutá nemrazuvzdorná povrch hladký/matný tl do 10mm přes 9 do 12ks/m2</t>
  </si>
  <si>
    <t>771591115</t>
  </si>
  <si>
    <t>Podlahy spárování silikonem</t>
  </si>
  <si>
    <t>Podlahy - dokončovací práce spárování silikonem</t>
  </si>
  <si>
    <t>m.č.023; 10,1+1,85</t>
  </si>
  <si>
    <t>m.č.024; 6,95</t>
  </si>
  <si>
    <t>m.č.025; 6,3+13,3</t>
  </si>
  <si>
    <t>m.č.026; 10,5+1,86</t>
  </si>
  <si>
    <t>m.č.027; 6,95</t>
  </si>
  <si>
    <t>m.č.012; 6,98</t>
  </si>
  <si>
    <t>m.č.013; 10,3</t>
  </si>
  <si>
    <t>m.č.014; 3,5</t>
  </si>
  <si>
    <t>m.č.015; 4,1</t>
  </si>
  <si>
    <t>m.č.016; 3,85</t>
  </si>
  <si>
    <t>m.č.017; 7,3</t>
  </si>
  <si>
    <t>771471810</t>
  </si>
  <si>
    <t>Demontáž soklíků z dlaždic keramických kladených do malty rovných</t>
  </si>
  <si>
    <t>m.č.008; 13,96</t>
  </si>
  <si>
    <t>m.č.009; 9,18</t>
  </si>
  <si>
    <t>m.č.010; 8,76</t>
  </si>
  <si>
    <t>m.č.011; 14,78</t>
  </si>
  <si>
    <t>m.č.019; 13,61</t>
  </si>
  <si>
    <t>m.č.018; 9,03</t>
  </si>
  <si>
    <t>m.č.020; 30,63</t>
  </si>
  <si>
    <t>m.č.021; 8,05</t>
  </si>
  <si>
    <t>m.č.022; 27</t>
  </si>
  <si>
    <t>771591112</t>
  </si>
  <si>
    <t>Izolace pod dlažbu nátěrem nebo stěrkou ve dvou vrstvách</t>
  </si>
  <si>
    <t>Izolace podlahy pod dlažbu nátěrem nebo stěrkou ve dvou vrstvách</t>
  </si>
  <si>
    <t>m.č. 016; 0,86</t>
  </si>
  <si>
    <t>m.č. 017; 0,87</t>
  </si>
  <si>
    <t>m.č. 025; 0,82+0,82+0,85</t>
  </si>
  <si>
    <t>771591264</t>
  </si>
  <si>
    <t>Izolace těsnícími pásy mezi podlahou a stěnou</t>
  </si>
  <si>
    <t>Izolace podlahy pod dlažbu těsnícími izolačními pásy mezi podlahou a stěnu</t>
  </si>
  <si>
    <t>m.č. 016; 3,72</t>
  </si>
  <si>
    <t>m.č. 017; 3,74</t>
  </si>
  <si>
    <t>m.č. 025; 3,6+3,6+3,68</t>
  </si>
  <si>
    <t>998771201</t>
  </si>
  <si>
    <t>Přesun hmot procentní pro podlahy z dlaždic v objektech v do 6 m</t>
  </si>
  <si>
    <t>Přesun hmot pro podlahy z dlaždic stanovený procentní sazbou (%) z ceny vodorovná dopravní vzdálenost do 50 m základní v objektech výšky do 6 m</t>
  </si>
  <si>
    <t>776201812</t>
  </si>
  <si>
    <t>Demontáž lepených povlakových podlah s podložkou ručně</t>
  </si>
  <si>
    <t>Demontáž povlakových podlahovin lepených ručně s podložkou</t>
  </si>
  <si>
    <t>m.č.008; 11,55</t>
  </si>
  <si>
    <t>m.č.019; 11,03</t>
  </si>
  <si>
    <t>m.č.022; 22,66</t>
  </si>
  <si>
    <t>771121026R</t>
  </si>
  <si>
    <t>Odstranění zbytků lepidla z podkladu broušením</t>
  </si>
  <si>
    <t>Příprava podkladu před provedením dlažby broušení podlah stávajícího podkladu pro odstranění lepidla (po starých krytinách)</t>
  </si>
  <si>
    <t>776121321</t>
  </si>
  <si>
    <t>Neředěná penetrace savého podkladu povlakových podlah</t>
  </si>
  <si>
    <t>Příprava podkladu povlakových podlah a stěn penetrace neředěná podlah</t>
  </si>
  <si>
    <t>m.č.009; 4,9</t>
  </si>
  <si>
    <t>m.č.010; 4,68</t>
  </si>
  <si>
    <t>m.č.011; 6,84</t>
  </si>
  <si>
    <t>m.č.018; 4,75</t>
  </si>
  <si>
    <t>m.č.020; 18,95</t>
  </si>
  <si>
    <t>m.č.021; 3,31</t>
  </si>
  <si>
    <t>776121112</t>
  </si>
  <si>
    <t>Vodou ředitelná penetrace savého podkladu povlakových podlah</t>
  </si>
  <si>
    <t>Příprava podkladu povlakových podlah a stěn penetrace vodou ředitelná podlah</t>
  </si>
  <si>
    <t>776141112</t>
  </si>
  <si>
    <t>Stěrka podlahová nivelační pro vyrovnání podkladu povlakových podlah pevnosti 20 MPa tl přes 3 do 5 mm</t>
  </si>
  <si>
    <t>Příprava podkladu povlakových podlah a stěn vyrovnání samonivelační stěrkou podlah min.pevnosti 20 MPa, tloušťky přes 3 do 5 mm</t>
  </si>
  <si>
    <t>776222111</t>
  </si>
  <si>
    <t>Lepení pásů z PVC 2-složkovým lepidlem</t>
  </si>
  <si>
    <t>Montáž podlahovin z PVC lepením 2-složkovým lepidlem (do vlhkých prostor) z pásů</t>
  </si>
  <si>
    <t>28411124</t>
  </si>
  <si>
    <t>podlahovina vinylová heterogenní protiskluzná bez povrchové úpravy třída zátěže 34/43, hořlavost Bfl-s1, nášlapná vrstva 1mm tl 2mm</t>
  </si>
  <si>
    <t>776223112</t>
  </si>
  <si>
    <t>Spoj povlakových podlahovin z PVC svařováním za studena</t>
  </si>
  <si>
    <t>Montáž podlahovin z PVC spoj podlah svařováním za studena</t>
  </si>
  <si>
    <t>776411112</t>
  </si>
  <si>
    <t>Montáž obvodových soklíků výšky do 100 mm</t>
  </si>
  <si>
    <t>Montáž soklíků lepením obvodových, výšky přes 80 do 100 mm</t>
  </si>
  <si>
    <t>28341040</t>
  </si>
  <si>
    <t>profil soklový PVC š 100mm</t>
  </si>
  <si>
    <t>998776201</t>
  </si>
  <si>
    <t>Přesun hmot procentní pro podlahy povlakové v objektech v do 6 m</t>
  </si>
  <si>
    <t>Přesun hmot pro podlahy povlakové stanovený procentní sazbou (%) z ceny vodorovná dopravní vzdálenost do 50 m základní v objektech výšky do 6 m</t>
  </si>
  <si>
    <t>781471810</t>
  </si>
  <si>
    <t>Demontáž obkladů z obkladaček keramických kladených do malty</t>
  </si>
  <si>
    <t>Demontáž obkladů z dlaždic keramických kladených do malty</t>
  </si>
  <si>
    <t>m.č.023; (10,1+1,85)*2</t>
  </si>
  <si>
    <t>m.č.024; 6,95*2</t>
  </si>
  <si>
    <t>m.č.025; (6,3+13,3)*2</t>
  </si>
  <si>
    <t>m.č.026; (10,5+1,86)*2</t>
  </si>
  <si>
    <t>m.č.027; 6,95*2</t>
  </si>
  <si>
    <t>m.č.012; 6,98*2</t>
  </si>
  <si>
    <t>m.č.013; 10,3*2</t>
  </si>
  <si>
    <t>m.č.014; 3,5*2</t>
  </si>
  <si>
    <t>m.č.015; 4,1*2</t>
  </si>
  <si>
    <t>m.č.016; 3,85*2</t>
  </si>
  <si>
    <t>m.č.017; 7,3*2</t>
  </si>
  <si>
    <t>781151031</t>
  </si>
  <si>
    <t>Celoplošné vyrovnání podkladu stěrkou tl 3 mm</t>
  </si>
  <si>
    <t>Příprava podkladu před provedením obkladu celoplošné vyrovnání podkladu stěrkou, tloušťky 3 mm</t>
  </si>
  <si>
    <t>781121011</t>
  </si>
  <si>
    <t>Nátěr penetrační na stěnu</t>
  </si>
  <si>
    <t>Příprava podkladu před provedením obkladu nátěr penetrační na stěnu</t>
  </si>
  <si>
    <t>781472216</t>
  </si>
  <si>
    <t>Montáž obkladů keramických hladkých lepených cementovým flexibilním lepidlem přes 9 do 12 ks/m2</t>
  </si>
  <si>
    <t>Montáž keramických obkladů stěn lepených cementovým flexibilním lepidlem hladkých přes 9 do 12 ks/m2</t>
  </si>
  <si>
    <t>59761701</t>
  </si>
  <si>
    <t>obklad keramický nemrazuvzdorný povrch hladký/lesklý tl do 10mm přes 12 do 19ks/m2</t>
  </si>
  <si>
    <t>781492311</t>
  </si>
  <si>
    <t>Montáž profilů rohových lepených flexibilním cementovým rychletuhnoucím lepidlem</t>
  </si>
  <si>
    <t>Obklad - dokončující práce montáž profilu lepeného flexibilním cementovým rychletuhnoucím lepidlem rohového</t>
  </si>
  <si>
    <t>m.č.024; 6,95+2*2</t>
  </si>
  <si>
    <t>m.č.027; 6,95+2*2</t>
  </si>
  <si>
    <t>m.č.012; 6,98+2*2</t>
  </si>
  <si>
    <t>m.č.013; 10,3+5*2</t>
  </si>
  <si>
    <t>m.č.017; 7,3+2*2</t>
  </si>
  <si>
    <t>28342001</t>
  </si>
  <si>
    <t>lišta ukončovací z PVC 8mm</t>
  </si>
  <si>
    <t>781495115</t>
  </si>
  <si>
    <t>Spárování vnitřních obkladů silikonem</t>
  </si>
  <si>
    <t>Obklad - dokončující práce ostatní práce spárování silikonem</t>
  </si>
  <si>
    <t>m.č.023; 2*4</t>
  </si>
  <si>
    <t>m.č.024; 2*6</t>
  </si>
  <si>
    <t>m.č.025; 2*9</t>
  </si>
  <si>
    <t>m.č.026; 2*4</t>
  </si>
  <si>
    <t>m.č.027; 2*6</t>
  </si>
  <si>
    <t>m.č.012; 2*4</t>
  </si>
  <si>
    <t>m.č.013; 2*7</t>
  </si>
  <si>
    <t>m.č.014; 2*4</t>
  </si>
  <si>
    <t>m.č.015; 2*4</t>
  </si>
  <si>
    <t>m.č.016; 2*4</t>
  </si>
  <si>
    <t>m.č.017; 2*6</t>
  </si>
  <si>
    <t>781131112</t>
  </si>
  <si>
    <t>Izolace pod obklad nátěrem nebo stěrkou ve dvou vrstvách</t>
  </si>
  <si>
    <t>Izolace stěny pod obklad izolace nátěrem nebo stěrkou ve dvou vrstvách</t>
  </si>
  <si>
    <t>m.č. 016; 3,5*2</t>
  </si>
  <si>
    <t>m.č. 017; 3,4*2</t>
  </si>
  <si>
    <t>m.č. 025; (3,2+3,2+3,2)*2</t>
  </si>
  <si>
    <t>781131264</t>
  </si>
  <si>
    <t>Izolace pod obklad těsnícími pásy mezi podlahou a stěnou</t>
  </si>
  <si>
    <t>Izolace stěny pod obklad izolace těsnícími izolačními pásy mezi podlahou a stěnu</t>
  </si>
  <si>
    <t>m.č. 016; 6*2+0,8*2</t>
  </si>
  <si>
    <t>m.č. 017; 4*2+0,8*2</t>
  </si>
  <si>
    <t>m.č. 025; 3*3*2+0,8*2*3</t>
  </si>
  <si>
    <t>998781201</t>
  </si>
  <si>
    <t>Přesun hmot procentní pro obklady keramické v objektech v do 6 m</t>
  </si>
  <si>
    <t>Přesun hmot pro obklady keramické stanovený procentní sazbou (%) z ceny vodorovná dopravní vzdálenost do 50 m základní v objektech výšky do 6 m</t>
  </si>
  <si>
    <t>784121001</t>
  </si>
  <si>
    <t>Oškrabání malby v místnostech v do 3,80 m</t>
  </si>
  <si>
    <t>Oškrabání malby v místnostech výšky do 3,80 m</t>
  </si>
  <si>
    <t>m.č.023; (10,1+1,85)*1,95+10,69</t>
  </si>
  <si>
    <t>m.č.024; 6,95*1,95+2,413</t>
  </si>
  <si>
    <t>m.č.025; (6,3+13,3)*1,95+10,86</t>
  </si>
  <si>
    <t>m.č.026; (10,5+1,86)*1,95+11,084</t>
  </si>
  <si>
    <t>m.č.027; 6,95*1,95+2,413</t>
  </si>
  <si>
    <t>m.č.012; 6,98*2,1+3,607</t>
  </si>
  <si>
    <t>m.č.013; 10,3*2,1+4,596</t>
  </si>
  <si>
    <t>m.č.014; 3,5*2,1+1,35</t>
  </si>
  <si>
    <t>m.č.015; 4,1*2,1+1,35</t>
  </si>
  <si>
    <t>m.č.016; 3,85*2,1+1,26</t>
  </si>
  <si>
    <t>m.č.017; 7,3*2,1+2,25</t>
  </si>
  <si>
    <t>m.č.008; 13,96*3,1+11,55</t>
  </si>
  <si>
    <t>m.č.009; 9,18*3,1+4,9</t>
  </si>
  <si>
    <t>m.č.010; 8,76*3,1+4,68</t>
  </si>
  <si>
    <t>m.č.011; 14,78*3,1+6,84</t>
  </si>
  <si>
    <t>m.č.019; 13,61*3,1+11,03</t>
  </si>
  <si>
    <t>m.č.018; 9,03*3,1+4,75</t>
  </si>
  <si>
    <t>m.č.020; 30,63*3,1+18,95</t>
  </si>
  <si>
    <t>m.č.021; 8,05*3,1+3,31</t>
  </si>
  <si>
    <t>m.č.022; 27*2,95+22,66</t>
  </si>
  <si>
    <t>784121011</t>
  </si>
  <si>
    <t>Rozmývání podkladu po oškrabání malby v místnostech v do 3,80 m</t>
  </si>
  <si>
    <t>Rozmývání podkladu po oškrabání malby v místnostech výšky do 3,80 m</t>
  </si>
  <si>
    <t>784181101</t>
  </si>
  <si>
    <t>Základní akrylátová jednonásobná bezbarvá penetrace podkladu v místnostech v do 3,80 m</t>
  </si>
  <si>
    <t>Penetrace podkladu jednonásobná základní akrylátová bezbarvá v místnostech výšky do 3,80 m</t>
  </si>
  <si>
    <t>784211101</t>
  </si>
  <si>
    <t>Dvojnásobné bílé malby ze směsí za mokra výborně oděruvzdorných v místnostech v do 3,80 m</t>
  </si>
  <si>
    <t>Malby z malířských směsí oděruvzdorných za mokra dvojnásobné, bílé za mokra oděruvzdorné výborně v místnostech výšky do 3,80 m</t>
  </si>
  <si>
    <t>784161101</t>
  </si>
  <si>
    <t>Bandážování spar a prasklin v místnostech v do 3,80 m</t>
  </si>
  <si>
    <t>Bandážování (materiál ve specifikaci) spar a prasklin v místnostech výšky do 3,80 m</t>
  </si>
  <si>
    <t>KNF.00514730K</t>
  </si>
  <si>
    <t>Páska výztužná - skelná, Délka role 25 m</t>
  </si>
  <si>
    <t>ON</t>
  </si>
  <si>
    <t>07</t>
  </si>
  <si>
    <t>Zařízení staveniště</t>
  </si>
  <si>
    <t>08</t>
  </si>
  <si>
    <t>Přesun kapacit</t>
  </si>
  <si>
    <t xml:space="preserve">Nové krematorium - zázemí pro zaměstnance </t>
  </si>
  <si>
    <t>Nové krematorium - zázemí pro zaměstnance - Nabídka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</si>
</sst>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  <numFmt numFmtId="167" formatCode="_(#,##0.0&quot; %&quot;_);[Red]\-\ #,##0.0&quot; %&quot;_);&quot;–&quot;??;_(@_)"/>
    <numFmt numFmtId="168" formatCode="yyyy"/>
  </numFmts>
  <fonts count="27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16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64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1" xfId="0" applyFont="1" applyBorder="1" applyAlignment="1">
      <alignment horizontal="center"/>
    </xf>
    <xf numFmtId="0" fontId="8" fillId="0" borderId="0" xfId="0" applyFont="1"/>
    <xf numFmtId="0" fontId="3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0" fillId="3" borderId="0" xfId="0" applyFont="1" applyFill="1"/>
    <xf numFmtId="0" fontId="10" fillId="0" borderId="0" xfId="0" applyFont="1" applyAlignment="1">
      <alignment horizontal="left" vertical="top" wrapText="1"/>
    </xf>
    <xf numFmtId="0" fontId="15" fillId="0" borderId="0" xfId="0" applyFont="1"/>
    <xf numFmtId="0" fontId="4" fillId="0" borderId="0" xfId="0" applyFont="1"/>
    <xf numFmtId="0" fontId="16" fillId="0" borderId="0" xfId="0" applyFont="1"/>
    <xf numFmtId="0" fontId="17" fillId="0" borderId="0" xfId="0" applyFont="1"/>
    <xf numFmtId="0" fontId="15" fillId="2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19" fillId="2" borderId="0" xfId="0" applyFont="1" applyFill="1" applyAlignment="1">
      <alignment horizontal="center"/>
    </xf>
    <xf numFmtId="0" fontId="1" fillId="0" borderId="4" xfId="0" applyFont="1" applyBorder="1" applyAlignment="1">
      <alignment horizontal="left"/>
    </xf>
    <xf numFmtId="0" fontId="1" fillId="2" borderId="0" xfId="0" applyFont="1" applyFill="1" applyAlignment="1">
      <alignment horizontal="center"/>
    </xf>
    <xf numFmtId="0" fontId="2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22" fillId="0" borderId="0" xfId="0" applyFont="1"/>
    <xf numFmtId="49" fontId="6" fillId="0" borderId="0" xfId="0" applyNumberFormat="1" applyFont="1" applyAlignment="1">
      <alignment horizontal="right" vertical="top" wrapText="1"/>
    </xf>
    <xf numFmtId="49" fontId="21" fillId="0" borderId="0" xfId="0" applyNumberFormat="1" applyFont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right" vertical="top"/>
    </xf>
    <xf numFmtId="14" fontId="21" fillId="0" borderId="0" xfId="0" applyNumberFormat="1" applyFont="1" applyAlignment="1">
      <alignment horizontal="left" vertical="top"/>
    </xf>
    <xf numFmtId="168" fontId="21" fillId="0" borderId="0" xfId="0" applyNumberFormat="1" applyFont="1" applyAlignment="1">
      <alignment horizontal="left" vertical="top"/>
    </xf>
    <xf numFmtId="0" fontId="18" fillId="0" borderId="0" xfId="0" applyFont="1" applyAlignment="1">
      <alignment horizontal="right" vertical="top"/>
    </xf>
    <xf numFmtId="168" fontId="13" fillId="0" borderId="0" xfId="0" applyNumberFormat="1" applyFont="1" applyAlignment="1">
      <alignment horizontal="left" vertical="top"/>
    </xf>
    <xf numFmtId="14" fontId="13" fillId="0" borderId="0" xfId="0" applyNumberFormat="1" applyFont="1" applyAlignment="1">
      <alignment horizontal="left" vertical="top"/>
    </xf>
    <xf numFmtId="0" fontId="23" fillId="0" borderId="5" xfId="0" applyFont="1" applyBorder="1" applyAlignment="1">
      <alignment horizontal="center"/>
    </xf>
    <xf numFmtId="49" fontId="21" fillId="0" borderId="6" xfId="0" applyNumberFormat="1" applyFont="1" applyBorder="1" applyAlignment="1">
      <alignment horizontal="left" vertical="top" wrapText="1"/>
    </xf>
    <xf numFmtId="49" fontId="21" fillId="0" borderId="7" xfId="0" applyNumberFormat="1" applyFont="1" applyBorder="1" applyAlignment="1">
      <alignment horizontal="left" vertical="top" wrapText="1"/>
    </xf>
    <xf numFmtId="49" fontId="21" fillId="0" borderId="8" xfId="0" applyNumberFormat="1" applyFont="1" applyBorder="1" applyAlignment="1">
      <alignment horizontal="left" vertical="top" wrapText="1"/>
    </xf>
    <xf numFmtId="49" fontId="13" fillId="0" borderId="9" xfId="0" applyNumberFormat="1" applyFont="1" applyBorder="1"/>
    <xf numFmtId="49" fontId="13" fillId="0" borderId="10" xfId="0" applyNumberFormat="1" applyFont="1" applyBorder="1"/>
    <xf numFmtId="49" fontId="21" fillId="0" borderId="12" xfId="0" applyNumberFormat="1" applyFont="1" applyBorder="1" applyAlignment="1">
      <alignment horizontal="left" vertical="top" wrapText="1"/>
    </xf>
    <xf numFmtId="49" fontId="21" fillId="0" borderId="13" xfId="0" applyNumberFormat="1" applyFont="1" applyBorder="1" applyAlignment="1">
      <alignment horizontal="left" vertical="top" wrapText="1"/>
    </xf>
    <xf numFmtId="49" fontId="21" fillId="0" borderId="3" xfId="0" applyNumberFormat="1" applyFont="1" applyBorder="1" applyAlignment="1">
      <alignment horizontal="left" vertical="top" wrapText="1"/>
    </xf>
    <xf numFmtId="164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left" vertical="top"/>
    </xf>
    <xf numFmtId="0" fontId="24" fillId="0" borderId="0" xfId="0" applyFont="1"/>
    <xf numFmtId="164" fontId="21" fillId="0" borderId="0" xfId="0" applyNumberFormat="1" applyFont="1" applyAlignment="1">
      <alignment horizontal="right" vertical="top"/>
    </xf>
    <xf numFmtId="0" fontId="21" fillId="0" borderId="0" xfId="0" applyFont="1" applyAlignment="1">
      <alignment horizontal="left" vertical="top"/>
    </xf>
    <xf numFmtId="0" fontId="8" fillId="0" borderId="0" xfId="0" applyFont="1" applyAlignment="1">
      <alignment horizontal="right" vertical="top"/>
    </xf>
    <xf numFmtId="164" fontId="8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left" vertical="top"/>
    </xf>
    <xf numFmtId="0" fontId="25" fillId="0" borderId="0" xfId="0" applyFont="1"/>
    <xf numFmtId="0" fontId="26" fillId="0" borderId="0" xfId="0" applyFont="1"/>
    <xf numFmtId="0" fontId="6" fillId="0" borderId="1" xfId="0" applyFont="1" applyBorder="1" applyAlignment="1">
      <alignment horizontal="right" vertical="top"/>
    </xf>
    <xf numFmtId="164" fontId="21" fillId="0" borderId="1" xfId="0" applyNumberFormat="1" applyFont="1" applyBorder="1" applyAlignment="1">
      <alignment horizontal="right" vertical="top"/>
    </xf>
    <xf numFmtId="0" fontId="21" fillId="0" borderId="1" xfId="0" applyFont="1" applyBorder="1" applyAlignment="1">
      <alignment horizontal="left" vertical="top"/>
    </xf>
    <xf numFmtId="0" fontId="17" fillId="0" borderId="0" xfId="0" applyFont="1" applyAlignment="1">
      <alignment horizontal="left"/>
    </xf>
    <xf numFmtId="49" fontId="17" fillId="0" borderId="0" xfId="0" applyNumberFormat="1" applyFont="1" applyAlignment="1">
      <alignment horizontal="left"/>
    </xf>
    <xf numFmtId="0" fontId="21" fillId="0" borderId="14" xfId="0" applyFont="1" applyBorder="1" applyAlignment="1">
      <alignment horizontal="left" vertical="top"/>
    </xf>
    <xf numFmtId="49" fontId="21" fillId="0" borderId="0" xfId="0" applyNumberFormat="1" applyFont="1" applyAlignment="1">
      <alignment horizontal="left" vertical="top"/>
    </xf>
    <xf numFmtId="0" fontId="4" fillId="0" borderId="15" xfId="0" applyFont="1" applyBorder="1"/>
    <xf numFmtId="49" fontId="9" fillId="0" borderId="0" xfId="0" applyNumberFormat="1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 wrapText="1"/>
    </xf>
    <xf numFmtId="49" fontId="10" fillId="0" borderId="1" xfId="0" applyNumberFormat="1" applyFont="1" applyBorder="1"/>
    <xf numFmtId="164" fontId="10" fillId="0" borderId="0" xfId="0" applyNumberFormat="1" applyFont="1"/>
    <xf numFmtId="164" fontId="10" fillId="0" borderId="1" xfId="0" applyNumberFormat="1" applyFont="1" applyBorder="1"/>
    <xf numFmtId="166" fontId="10" fillId="0" borderId="0" xfId="0" applyNumberFormat="1" applyFont="1"/>
    <xf numFmtId="166" fontId="11" fillId="0" borderId="0" xfId="0" applyNumberFormat="1" applyFont="1"/>
    <xf numFmtId="166" fontId="10" fillId="0" borderId="1" xfId="0" applyNumberFormat="1" applyFont="1" applyBorder="1"/>
    <xf numFmtId="164" fontId="11" fillId="0" borderId="0" xfId="0" applyNumberFormat="1" applyFont="1"/>
    <xf numFmtId="1" fontId="10" fillId="0" borderId="0" xfId="0" applyNumberFormat="1" applyFont="1"/>
    <xf numFmtId="1" fontId="11" fillId="0" borderId="0" xfId="0" applyNumberFormat="1" applyFont="1"/>
    <xf numFmtId="1" fontId="10" fillId="0" borderId="1" xfId="0" applyNumberFormat="1" applyFont="1" applyBorder="1"/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top"/>
    </xf>
    <xf numFmtId="164" fontId="3" fillId="0" borderId="0" xfId="0" applyNumberFormat="1" applyFont="1" applyAlignment="1">
      <alignment horizontal="right" vertical="top"/>
    </xf>
    <xf numFmtId="166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49" fontId="3" fillId="0" borderId="0" xfId="0" applyNumberFormat="1" applyFont="1" applyAlignment="1">
      <alignment horizontal="left" vertical="top" indent="1"/>
    </xf>
    <xf numFmtId="49" fontId="2" fillId="0" borderId="0" xfId="0" applyNumberFormat="1" applyFont="1" applyAlignment="1">
      <alignment horizontal="left" vertical="top" indent="1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49" fontId="2" fillId="0" borderId="1" xfId="0" applyNumberFormat="1" applyFont="1" applyBorder="1" applyAlignment="1">
      <alignment horizontal="left" vertical="top" indent="1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1" fontId="2" fillId="0" borderId="1" xfId="0" applyNumberFormat="1" applyFont="1" applyBorder="1"/>
    <xf numFmtId="49" fontId="6" fillId="0" borderId="0" xfId="0" applyNumberFormat="1" applyFont="1" applyAlignment="1">
      <alignment horizontal="left" vertical="top" wrapText="1"/>
    </xf>
    <xf numFmtId="166" fontId="6" fillId="0" borderId="0" xfId="0" applyNumberFormat="1" applyFont="1" applyAlignment="1">
      <alignment horizontal="right" vertical="top"/>
    </xf>
    <xf numFmtId="1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1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top"/>
    </xf>
    <xf numFmtId="1" fontId="9" fillId="0" borderId="0" xfId="0" applyNumberFormat="1" applyFont="1"/>
    <xf numFmtId="49" fontId="11" fillId="0" borderId="0" xfId="0" applyNumberFormat="1" applyFont="1"/>
    <xf numFmtId="165" fontId="10" fillId="0" borderId="0" xfId="0" applyNumberFormat="1" applyFont="1"/>
    <xf numFmtId="49" fontId="9" fillId="2" borderId="0" xfId="0" applyNumberFormat="1" applyFont="1" applyFill="1" applyAlignment="1">
      <alignment horizontal="center"/>
    </xf>
    <xf numFmtId="49" fontId="9" fillId="0" borderId="0" xfId="0" applyNumberFormat="1" applyFont="1" applyAlignment="1">
      <alignment horizontal="left"/>
    </xf>
    <xf numFmtId="165" fontId="5" fillId="0" borderId="1" xfId="0" applyNumberFormat="1" applyFont="1" applyBorder="1" applyAlignment="1">
      <alignment horizontal="center"/>
    </xf>
    <xf numFmtId="1" fontId="6" fillId="0" borderId="0" xfId="0" applyNumberFormat="1" applyFont="1"/>
    <xf numFmtId="49" fontId="6" fillId="0" borderId="0" xfId="0" applyNumberFormat="1" applyFont="1"/>
    <xf numFmtId="166" fontId="6" fillId="0" borderId="0" xfId="0" applyNumberFormat="1" applyFont="1"/>
    <xf numFmtId="165" fontId="6" fillId="0" borderId="0" xfId="0" applyNumberFormat="1" applyFont="1"/>
    <xf numFmtId="164" fontId="6" fillId="0" borderId="0" xfId="0" applyNumberFormat="1" applyFont="1"/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6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8" fillId="0" borderId="0" xfId="0" applyNumberFormat="1" applyFont="1" applyAlignment="1">
      <alignment horizontal="right" vertical="top"/>
    </xf>
    <xf numFmtId="1" fontId="8" fillId="0" borderId="2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 wrapText="1"/>
    </xf>
    <xf numFmtId="166" fontId="8" fillId="0" borderId="3" xfId="0" applyNumberFormat="1" applyFont="1" applyBorder="1" applyAlignment="1">
      <alignment horizontal="right" vertical="top"/>
    </xf>
    <xf numFmtId="165" fontId="8" fillId="0" borderId="3" xfId="0" applyNumberFormat="1" applyFont="1" applyBorder="1" applyAlignment="1" applyProtection="1">
      <alignment horizontal="right" vertical="top"/>
      <protection locked="0"/>
    </xf>
    <xf numFmtId="164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/>
    </xf>
    <xf numFmtId="1" fontId="8" fillId="0" borderId="3" xfId="0" applyNumberFormat="1" applyFont="1" applyBorder="1" applyAlignment="1">
      <alignment horizontal="right" vertical="top"/>
    </xf>
    <xf numFmtId="0" fontId="7" fillId="0" borderId="0" xfId="0" applyFont="1"/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4" fontId="7" fillId="0" borderId="0" xfId="0" applyNumberFormat="1" applyFont="1"/>
    <xf numFmtId="49" fontId="7" fillId="0" borderId="0" xfId="0" applyNumberFormat="1" applyFont="1" applyAlignment="1">
      <alignment horizontal="right" vertical="top"/>
    </xf>
    <xf numFmtId="0" fontId="14" fillId="0" borderId="0" xfId="0" applyFont="1"/>
    <xf numFmtId="1" fontId="14" fillId="0" borderId="0" xfId="0" applyNumberFormat="1" applyFont="1"/>
    <xf numFmtId="49" fontId="14" fillId="0" borderId="0" xfId="0" applyNumberFormat="1" applyFont="1"/>
    <xf numFmtId="49" fontId="14" fillId="0" borderId="0" xfId="0" applyNumberFormat="1" applyFont="1" applyAlignment="1">
      <alignment horizontal="left" vertical="top" wrapText="1"/>
    </xf>
    <xf numFmtId="166" fontId="14" fillId="0" borderId="0" xfId="0" applyNumberFormat="1" applyFont="1" applyAlignment="1">
      <alignment horizontal="right" vertical="top"/>
    </xf>
    <xf numFmtId="165" fontId="14" fillId="0" borderId="0" xfId="0" applyNumberFormat="1" applyFont="1"/>
    <xf numFmtId="164" fontId="14" fillId="0" borderId="0" xfId="0" applyNumberFormat="1" applyFont="1"/>
    <xf numFmtId="166" fontId="14" fillId="0" borderId="0" xfId="0" applyNumberFormat="1" applyFont="1"/>
    <xf numFmtId="49" fontId="14" fillId="0" borderId="0" xfId="0" applyNumberFormat="1" applyFont="1" applyAlignment="1">
      <alignment horizontal="right" vertical="top"/>
    </xf>
    <xf numFmtId="166" fontId="7" fillId="0" borderId="0" xfId="0" applyNumberFormat="1" applyFont="1" applyAlignment="1">
      <alignment horizontal="right" vertical="top"/>
    </xf>
    <xf numFmtId="165" fontId="7" fillId="0" borderId="0" xfId="0" applyNumberFormat="1" applyFont="1"/>
    <xf numFmtId="167" fontId="7" fillId="0" borderId="0" xfId="0" applyNumberFormat="1" applyFont="1" applyAlignment="1">
      <alignment horizontal="left" vertical="top" wrapText="1"/>
    </xf>
    <xf numFmtId="0" fontId="23" fillId="0" borderId="5" xfId="0" applyFont="1" applyBorder="1" applyAlignment="1">
      <alignment horizontal="center"/>
    </xf>
    <xf numFmtId="49" fontId="21" fillId="0" borderId="7" xfId="0" applyNumberFormat="1" applyFont="1" applyBorder="1" applyAlignment="1">
      <alignment horizontal="left" vertical="top" wrapText="1"/>
    </xf>
    <xf numFmtId="49" fontId="21" fillId="0" borderId="8" xfId="0" applyNumberFormat="1" applyFont="1" applyBorder="1" applyAlignment="1">
      <alignment horizontal="left" vertical="top" wrapText="1"/>
    </xf>
    <xf numFmtId="0" fontId="1" fillId="0" borderId="11" xfId="0" applyFont="1" applyBorder="1" applyAlignment="1">
      <alignment horizontal="center"/>
    </xf>
    <xf numFmtId="49" fontId="21" fillId="0" borderId="0" xfId="0" applyNumberFormat="1" applyFont="1" applyAlignment="1">
      <alignment horizontal="right" vertical="top" wrapText="1"/>
    </xf>
    <xf numFmtId="0" fontId="15" fillId="0" borderId="0" xfId="0" applyFont="1" applyAlignment="1">
      <alignment horizontal="center"/>
    </xf>
    <xf numFmtId="49" fontId="21" fillId="0" borderId="0" xfId="0" applyNumberFormat="1" applyFont="1" applyAlignment="1">
      <alignment horizontal="left" vertical="top" wrapText="1"/>
    </xf>
    <xf numFmtId="0" fontId="2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4" xfId="0" applyFont="1" applyBorder="1" applyAlignment="1">
      <alignment horizontal="center"/>
    </xf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 applyAlignment="1">
      <alignment horizontal="left" vertical="top" wrapText="1"/>
    </xf>
    <xf numFmtId="165" fontId="7" fillId="0" borderId="0" xfId="0" applyNumberFormat="1" applyFont="1" applyAlignment="1">
      <alignment horizontal="left" vertical="top" wrapText="1"/>
    </xf>
    <xf numFmtId="164" fontId="7" fillId="0" borderId="0" xfId="0" applyNumberFormat="1" applyFont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2:J49"/>
  <sheetViews>
    <sheetView showGridLines="0" topLeftCell="B1" zoomScaleNormal="100" workbookViewId="0">
      <selection activeCell="O30" sqref="O30"/>
    </sheetView>
  </sheetViews>
  <sheetFormatPr defaultColWidth="9.140625" defaultRowHeight="8.25" x14ac:dyDescent="0.15"/>
  <cols>
    <col min="1" max="1" width="9.42578125" style="7" hidden="1" customWidth="1"/>
    <col min="2" max="2" width="4.7109375" style="7" customWidth="1"/>
    <col min="3" max="6" width="32.7109375" style="7" customWidth="1"/>
    <col min="7" max="9" width="9.140625" style="7"/>
    <col min="10" max="10" width="96" style="7" hidden="1" customWidth="1"/>
    <col min="11" max="16384" width="9.140625" style="7"/>
  </cols>
  <sheetData>
    <row r="2" spans="1:10" s="12" customFormat="1" ht="16.5" x14ac:dyDescent="0.25">
      <c r="C2" s="155" t="s">
        <v>28</v>
      </c>
      <c r="D2" s="155"/>
      <c r="E2" s="155"/>
      <c r="F2" s="155"/>
      <c r="J2" s="16" t="s">
        <v>29</v>
      </c>
    </row>
    <row r="3" spans="1:10" x14ac:dyDescent="0.15">
      <c r="A3" s="10">
        <v>0</v>
      </c>
      <c r="C3" s="17"/>
      <c r="D3" s="17"/>
      <c r="E3" s="17"/>
      <c r="F3" s="17"/>
      <c r="G3" s="6"/>
      <c r="H3" s="6"/>
      <c r="J3" s="18"/>
    </row>
    <row r="4" spans="1:10" s="1" customFormat="1" ht="15.75" x14ac:dyDescent="0.25">
      <c r="A4" s="1">
        <f t="array" ref="A4">INDEX(VAT_RATES,MATCH(0,COUNTIF($A$2:A3,VAT_RATES),0))</f>
        <v>21</v>
      </c>
      <c r="C4" s="19"/>
      <c r="D4" s="159" t="s">
        <v>30</v>
      </c>
      <c r="E4" s="159"/>
      <c r="F4" s="19"/>
      <c r="J4" s="20">
        <f ca="1">CELL("width",D2)+CELL("width",E2)+CELL("width",F2)</f>
        <v>96</v>
      </c>
    </row>
    <row r="5" spans="1:10" x14ac:dyDescent="0.15">
      <c r="A5" s="7" t="e">
        <f t="array" ref="A5">INDEX(VAT_RATES,MATCH(0,COUNTIF($A$2:A4,VAT_RATES),0))</f>
        <v>#N/A</v>
      </c>
      <c r="C5" s="21"/>
      <c r="D5" s="17"/>
      <c r="E5" s="22"/>
      <c r="F5" s="21"/>
      <c r="H5" s="6"/>
      <c r="J5" s="9"/>
    </row>
    <row r="6" spans="1:10" s="13" customFormat="1" ht="12" x14ac:dyDescent="0.2">
      <c r="A6" s="13" t="e">
        <f t="array" ref="A6">INDEX(VAT_RATES,MATCH(0,COUNTIF($A$2:A5,VAT_RATES),0))</f>
        <v>#N/A</v>
      </c>
      <c r="C6" s="23" t="s">
        <v>31</v>
      </c>
      <c r="D6" s="157" t="s">
        <v>32</v>
      </c>
      <c r="E6" s="158"/>
      <c r="F6" s="158"/>
      <c r="H6" s="24"/>
    </row>
    <row r="7" spans="1:10" s="13" customFormat="1" ht="12" x14ac:dyDescent="0.2">
      <c r="A7" s="13">
        <f>SUMIF(GROUP_ID,"",ITEM_PRICES)</f>
        <v>0</v>
      </c>
      <c r="C7" s="25" t="s">
        <v>33</v>
      </c>
      <c r="D7" s="156" t="s">
        <v>444</v>
      </c>
      <c r="E7" s="156"/>
      <c r="F7" s="156"/>
      <c r="H7" s="24"/>
      <c r="J7" s="27" t="str">
        <f>D7</f>
        <v xml:space="preserve">Nové krematorium - zázemí pro zaměstnance </v>
      </c>
    </row>
    <row r="8" spans="1:10" s="13" customFormat="1" ht="12" x14ac:dyDescent="0.2">
      <c r="A8" s="13">
        <f>IF(ISNUMBER($A$4),SUMIF(VAT_RATES,$A$4,ITEM_PRICES),0)</f>
        <v>0</v>
      </c>
      <c r="C8" s="28" t="s">
        <v>34</v>
      </c>
      <c r="D8" s="156"/>
      <c r="E8" s="156"/>
      <c r="F8" s="156"/>
      <c r="H8" s="24"/>
      <c r="J8" s="27">
        <f>D8</f>
        <v>0</v>
      </c>
    </row>
    <row r="9" spans="1:10" s="13" customFormat="1" ht="12" x14ac:dyDescent="0.2">
      <c r="A9" s="13">
        <f>IF(ISNUMBER($A$5),SUMIF(VAT_RATES,$A$5,ITEM_PRICES),0)</f>
        <v>0</v>
      </c>
      <c r="C9" s="28" t="s">
        <v>35</v>
      </c>
      <c r="D9" s="156" t="s">
        <v>36</v>
      </c>
      <c r="E9" s="156"/>
      <c r="F9" s="156"/>
      <c r="H9" s="24"/>
      <c r="J9" s="27" t="str">
        <f>D9</f>
        <v>Nabídka</v>
      </c>
    </row>
    <row r="10" spans="1:10" s="13" customFormat="1" ht="12" x14ac:dyDescent="0.2">
      <c r="A10" s="13">
        <f>IF(ISNUMBER($A$6),SUMIF(VAT_RATES,$A$6,ITEM_PRICES),0)</f>
        <v>0</v>
      </c>
      <c r="C10" s="28" t="s">
        <v>37</v>
      </c>
      <c r="D10" s="156"/>
      <c r="E10" s="156"/>
      <c r="F10" s="156"/>
      <c r="H10" s="24"/>
      <c r="J10" s="27">
        <f>D10</f>
        <v>0</v>
      </c>
    </row>
    <row r="11" spans="1:10" s="13" customFormat="1" ht="12" x14ac:dyDescent="0.2">
      <c r="A11" s="13" t="str">
        <f>IF($A8=0,"","DPH " &amp; $A4 &amp; " % ze základny: " &amp; TEXT($A8,"# ##0")&amp;":")</f>
        <v/>
      </c>
      <c r="C11" s="28" t="s">
        <v>38</v>
      </c>
      <c r="D11" s="26"/>
      <c r="E11" s="28" t="s">
        <v>39</v>
      </c>
      <c r="F11" s="29"/>
      <c r="H11" s="24"/>
      <c r="J11" s="24"/>
    </row>
    <row r="12" spans="1:10" s="13" customFormat="1" ht="12" x14ac:dyDescent="0.2">
      <c r="A12" s="13" t="str">
        <f>IF($A9=0,"","DPH " &amp; $A5 &amp; " % ze základny: " &amp; TEXT($A9,"# ##0")&amp;":")</f>
        <v/>
      </c>
      <c r="C12" s="28" t="s">
        <v>40</v>
      </c>
      <c r="D12" s="30">
        <v>45688.642281145832</v>
      </c>
      <c r="E12" s="28" t="s">
        <v>41</v>
      </c>
      <c r="F12" s="29"/>
      <c r="H12" s="24"/>
    </row>
    <row r="13" spans="1:10" x14ac:dyDescent="0.15">
      <c r="A13" s="10" t="str">
        <f>IF($A10=0,"","DPH " &amp; $A6 &amp; " % ze základny: " &amp; TEXT($A10,"# ##0")&amp;":")</f>
        <v/>
      </c>
      <c r="C13" s="31"/>
      <c r="D13" s="32"/>
      <c r="E13" s="31"/>
      <c r="F13" s="33"/>
      <c r="H13" s="6"/>
    </row>
    <row r="14" spans="1:10" ht="11.25" x14ac:dyDescent="0.2">
      <c r="A14" s="10" t="str">
        <f>IF($A8=0,"",$A8*$A4/100)</f>
        <v/>
      </c>
      <c r="C14" s="34" t="s">
        <v>42</v>
      </c>
      <c r="D14" s="34" t="s">
        <v>43</v>
      </c>
      <c r="E14" s="34" t="s">
        <v>44</v>
      </c>
      <c r="F14" s="34" t="s">
        <v>45</v>
      </c>
      <c r="H14" s="6"/>
    </row>
    <row r="15" spans="1:10" s="13" customFormat="1" ht="12" x14ac:dyDescent="0.2">
      <c r="A15" s="13" t="str">
        <f>IF($A9=0,"",$A9*$A5/100)</f>
        <v/>
      </c>
      <c r="C15" s="35" t="s">
        <v>46</v>
      </c>
      <c r="D15" s="36" t="s">
        <v>46</v>
      </c>
      <c r="E15" s="36" t="s">
        <v>46</v>
      </c>
      <c r="F15" s="37" t="s">
        <v>46</v>
      </c>
      <c r="H15" s="24"/>
    </row>
    <row r="16" spans="1:10" x14ac:dyDescent="0.15">
      <c r="A16" s="10" t="str">
        <f>IF($A10=0,"",$A10*$A6/100)</f>
        <v/>
      </c>
      <c r="C16" s="38"/>
      <c r="D16" s="38"/>
      <c r="E16" s="38"/>
      <c r="F16" s="38"/>
      <c r="H16" s="6"/>
    </row>
    <row r="17" spans="1:8" ht="11.25" x14ac:dyDescent="0.2">
      <c r="A17" s="6"/>
      <c r="B17" s="6"/>
      <c r="C17" s="34" t="s">
        <v>47</v>
      </c>
      <c r="D17" s="150" t="s">
        <v>48</v>
      </c>
      <c r="E17" s="150"/>
      <c r="F17" s="150"/>
      <c r="H17" s="6"/>
    </row>
    <row r="18" spans="1:8" s="13" customFormat="1" ht="12" x14ac:dyDescent="0.2">
      <c r="C18" s="35" t="s">
        <v>46</v>
      </c>
      <c r="D18" s="151" t="s">
        <v>46</v>
      </c>
      <c r="E18" s="151"/>
      <c r="F18" s="152"/>
      <c r="H18" s="24"/>
    </row>
    <row r="19" spans="1:8" x14ac:dyDescent="0.15">
      <c r="C19" s="39"/>
      <c r="D19" s="39"/>
      <c r="E19" s="39"/>
      <c r="F19" s="39"/>
      <c r="H19" s="6"/>
    </row>
    <row r="20" spans="1:8" s="1" customFormat="1" ht="15.75" x14ac:dyDescent="0.25">
      <c r="C20" s="153" t="s">
        <v>49</v>
      </c>
      <c r="D20" s="153"/>
      <c r="E20" s="153"/>
      <c r="F20" s="153"/>
    </row>
    <row r="21" spans="1:8" ht="11.25" x14ac:dyDescent="0.2">
      <c r="C21" s="34" t="s">
        <v>50</v>
      </c>
      <c r="D21" s="34" t="s">
        <v>51</v>
      </c>
      <c r="E21" s="34" t="s">
        <v>52</v>
      </c>
      <c r="F21" s="34" t="s">
        <v>53</v>
      </c>
      <c r="H21" s="6"/>
    </row>
    <row r="22" spans="1:8" s="13" customFormat="1" ht="24" x14ac:dyDescent="0.2">
      <c r="C22" s="40" t="s">
        <v>54</v>
      </c>
      <c r="D22" s="41" t="s">
        <v>55</v>
      </c>
      <c r="E22" s="41"/>
      <c r="F22" s="42"/>
      <c r="H22" s="24"/>
    </row>
    <row r="23" spans="1:8" x14ac:dyDescent="0.15">
      <c r="C23" s="38"/>
      <c r="D23" s="38"/>
      <c r="E23" s="38"/>
      <c r="F23" s="38"/>
      <c r="H23" s="6"/>
    </row>
    <row r="24" spans="1:8" s="13" customFormat="1" ht="12" x14ac:dyDescent="0.2">
      <c r="C24" s="28"/>
      <c r="D24" s="28" t="s">
        <v>56</v>
      </c>
      <c r="E24" s="43">
        <f ca="1">INDIRECT("A7")</f>
        <v>0</v>
      </c>
      <c r="F24" s="44" t="s">
        <v>57</v>
      </c>
      <c r="G24" s="45"/>
      <c r="H24" s="24"/>
    </row>
    <row r="25" spans="1:8" s="13" customFormat="1" ht="12" x14ac:dyDescent="0.2">
      <c r="C25" s="28"/>
      <c r="D25" s="28" t="s">
        <v>58</v>
      </c>
      <c r="E25" s="46">
        <f ca="1">SUM(E26:E27)</f>
        <v>0</v>
      </c>
      <c r="F25" s="47" t="str">
        <f>F24</f>
        <v>Kč</v>
      </c>
      <c r="G25" s="45"/>
      <c r="H25" s="24"/>
    </row>
    <row r="26" spans="1:8" s="14" customFormat="1" ht="11.25" x14ac:dyDescent="0.2">
      <c r="C26" s="48"/>
      <c r="D26" s="48" t="str">
        <f ca="1">INDIRECT("A11")</f>
        <v/>
      </c>
      <c r="E26" s="49" t="str">
        <f ca="1">INDIRECT("A14")</f>
        <v/>
      </c>
      <c r="F26" s="50" t="str">
        <f ca="1">IF(D26="","",F24)</f>
        <v/>
      </c>
      <c r="G26" s="51"/>
      <c r="H26" s="52"/>
    </row>
    <row r="27" spans="1:8" s="14" customFormat="1" ht="11.25" x14ac:dyDescent="0.2">
      <c r="C27" s="48"/>
      <c r="D27" s="48" t="str">
        <f ca="1">INDIRECT("A12")</f>
        <v/>
      </c>
      <c r="E27" s="49" t="str">
        <f ca="1">INDIRECT("A15")</f>
        <v/>
      </c>
      <c r="F27" s="50" t="str">
        <f ca="1">IF(D27="","",F24)</f>
        <v/>
      </c>
      <c r="G27" s="51"/>
      <c r="H27" s="52"/>
    </row>
    <row r="28" spans="1:8" s="13" customFormat="1" ht="12" x14ac:dyDescent="0.2">
      <c r="C28" s="53"/>
      <c r="D28" s="53" t="s">
        <v>59</v>
      </c>
      <c r="E28" s="54">
        <f ca="1">E24+E25</f>
        <v>0</v>
      </c>
      <c r="F28" s="55" t="str">
        <f>F24</f>
        <v>Kč</v>
      </c>
      <c r="G28" s="45"/>
      <c r="H28" s="24"/>
    </row>
    <row r="29" spans="1:8" s="15" customFormat="1" ht="11.25" x14ac:dyDescent="0.2">
      <c r="C29" s="56" t="s">
        <v>60</v>
      </c>
      <c r="D29" s="57"/>
      <c r="E29" s="56" t="s">
        <v>61</v>
      </c>
      <c r="F29" s="57"/>
    </row>
    <row r="30" spans="1:8" s="13" customFormat="1" ht="12" x14ac:dyDescent="0.2">
      <c r="C30" s="58" t="s">
        <v>62</v>
      </c>
      <c r="D30" s="59"/>
      <c r="E30" s="58" t="s">
        <v>62</v>
      </c>
      <c r="F30" s="59"/>
      <c r="H30" s="24"/>
    </row>
    <row r="31" spans="1:8" s="13" customFormat="1" ht="12" x14ac:dyDescent="0.2">
      <c r="C31" s="58" t="s">
        <v>63</v>
      </c>
      <c r="D31" s="59"/>
      <c r="E31" s="58" t="s">
        <v>63</v>
      </c>
      <c r="F31" s="59"/>
      <c r="H31" s="24"/>
    </row>
    <row r="32" spans="1:8" s="13" customFormat="1" ht="12" x14ac:dyDescent="0.2">
      <c r="C32" s="47" t="s">
        <v>64</v>
      </c>
      <c r="D32" s="59"/>
      <c r="E32" s="47" t="s">
        <v>65</v>
      </c>
      <c r="F32" s="59"/>
      <c r="H32" s="24"/>
    </row>
    <row r="33" spans="3:10" s="13" customFormat="1" ht="12" x14ac:dyDescent="0.2">
      <c r="C33" s="60"/>
      <c r="D33" s="60"/>
      <c r="E33" s="60"/>
      <c r="F33" s="60"/>
      <c r="H33" s="24"/>
    </row>
    <row r="34" spans="3:10" s="15" customFormat="1" ht="11.25" x14ac:dyDescent="0.2">
      <c r="C34" s="56" t="s">
        <v>66</v>
      </c>
      <c r="D34" s="57"/>
      <c r="E34" s="57"/>
      <c r="F34" s="57"/>
    </row>
    <row r="35" spans="3:10" ht="12" x14ac:dyDescent="0.2">
      <c r="C35" s="154"/>
      <c r="D35" s="154"/>
      <c r="E35" s="154"/>
      <c r="F35" s="154"/>
      <c r="H35" s="24"/>
      <c r="J35" s="24"/>
    </row>
    <row r="36" spans="3:10" x14ac:dyDescent="0.15">
      <c r="C36" s="9"/>
    </row>
    <row r="37" spans="3:10" x14ac:dyDescent="0.15">
      <c r="C37" s="9"/>
    </row>
    <row r="38" spans="3:10" x14ac:dyDescent="0.15">
      <c r="C38" s="9"/>
    </row>
    <row r="39" spans="3:10" x14ac:dyDescent="0.15">
      <c r="C39" s="9"/>
    </row>
    <row r="40" spans="3:10" x14ac:dyDescent="0.15">
      <c r="C40" s="9"/>
    </row>
    <row r="41" spans="3:10" x14ac:dyDescent="0.15">
      <c r="C41" s="9"/>
    </row>
    <row r="42" spans="3:10" x14ac:dyDescent="0.15">
      <c r="C42" s="9"/>
    </row>
    <row r="43" spans="3:10" x14ac:dyDescent="0.15">
      <c r="C43" s="9"/>
    </row>
    <row r="44" spans="3:10" x14ac:dyDescent="0.15">
      <c r="C44" s="9"/>
    </row>
    <row r="45" spans="3:10" x14ac:dyDescent="0.15">
      <c r="C45" s="9"/>
    </row>
    <row r="46" spans="3:10" x14ac:dyDescent="0.15">
      <c r="C46" s="9"/>
    </row>
    <row r="47" spans="3:10" x14ac:dyDescent="0.15">
      <c r="C47" s="9"/>
    </row>
    <row r="48" spans="3:10" x14ac:dyDescent="0.15">
      <c r="C48" s="9"/>
    </row>
    <row r="49" spans="3:3" x14ac:dyDescent="0.15">
      <c r="C49" s="9"/>
    </row>
  </sheetData>
  <sheetProtection algorithmName="SHA-512" hashValue="lE2MPj7DmTNQR978ErXdSTyxL2T+Zh4UFRqsWxZi81nT+eiQH+0k8Bw1hdWmaPBxNFvLBWmGrI5uS5rm8WWSsQ==" saltValue="oACZ8UNhJjbku7NJ+2YcMw==" spinCount="100000" sheet="1" objects="1" scenarios="1" formatColumns="0" formatRows="0" autoFilter="0"/>
  <mergeCells count="11">
    <mergeCell ref="D17:F17"/>
    <mergeCell ref="D18:F18"/>
    <mergeCell ref="C20:F20"/>
    <mergeCell ref="C35:F35"/>
    <mergeCell ref="C2:F2"/>
    <mergeCell ref="D7:F7"/>
    <mergeCell ref="D8:F8"/>
    <mergeCell ref="D9:F9"/>
    <mergeCell ref="D10:F10"/>
    <mergeCell ref="D6:F6"/>
    <mergeCell ref="D4:E4"/>
  </mergeCells>
  <pageMargins left="0.70866141732283505" right="0.70866141732283505" top="0.78740157480314998" bottom="0.78740157480314998" header="0.31496062992126" footer="0.31496062992126"/>
  <pageSetup paperSize="9" scale="68" pageOrder="overThenDown" orientation="portrait" r:id="rId1"/>
  <headerFooter>
    <oddFooter>&amp;L&amp;8Vytvořeno systémem euroCALC 4&amp;C&amp;P/&amp;N&amp;R&amp;8&amp;[31.1.2025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I26"/>
  <sheetViews>
    <sheetView zoomScaleNormal="100" workbookViewId="0">
      <pane ySplit="4" topLeftCell="A5" activePane="bottomLeft" state="frozen"/>
      <selection pane="bottomLeft" activeCell="B26" sqref="B26"/>
    </sheetView>
  </sheetViews>
  <sheetFormatPr defaultColWidth="9.140625" defaultRowHeight="8.25" outlineLevelRow="2" x14ac:dyDescent="0.15"/>
  <cols>
    <col min="1" max="1" width="34.7109375" style="7" hidden="1" customWidth="1"/>
    <col min="2" max="2" width="80.7109375" style="7" customWidth="1"/>
    <col min="3" max="3" width="15.7109375" style="7" customWidth="1"/>
    <col min="4" max="4" width="15.7109375" style="7" hidden="1" customWidth="1"/>
    <col min="5" max="6" width="15.7109375" style="7" customWidth="1"/>
    <col min="7" max="7" width="12.7109375" style="7" customWidth="1"/>
    <col min="8" max="8" width="43.28515625" style="7" customWidth="1"/>
    <col min="9" max="16384" width="9.140625" style="7"/>
  </cols>
  <sheetData>
    <row r="1" spans="1:9" ht="15.75" x14ac:dyDescent="0.15">
      <c r="B1" s="103" t="s">
        <v>445</v>
      </c>
    </row>
    <row r="2" spans="1:9" ht="15.75" x14ac:dyDescent="0.15">
      <c r="B2" s="103" t="s">
        <v>92</v>
      </c>
      <c r="C2" s="65"/>
      <c r="D2" s="67"/>
      <c r="E2" s="65"/>
      <c r="F2" s="65"/>
      <c r="G2" s="71"/>
    </row>
    <row r="3" spans="1:9" ht="7.5" customHeight="1" x14ac:dyDescent="0.15">
      <c r="A3" s="6"/>
      <c r="B3" s="62"/>
      <c r="C3" s="65"/>
      <c r="D3" s="68"/>
      <c r="E3" s="70"/>
      <c r="F3" s="70"/>
      <c r="G3" s="72"/>
      <c r="H3" s="8"/>
    </row>
    <row r="4" spans="1:9" ht="11.25" x14ac:dyDescent="0.2">
      <c r="A4" s="3"/>
      <c r="B4" s="74" t="s">
        <v>6</v>
      </c>
      <c r="C4" s="75" t="s">
        <v>13</v>
      </c>
      <c r="D4" s="76" t="s">
        <v>15</v>
      </c>
      <c r="E4" s="75" t="s">
        <v>5</v>
      </c>
      <c r="F4" s="75" t="s">
        <v>19</v>
      </c>
      <c r="G4" s="77" t="s">
        <v>23</v>
      </c>
      <c r="H4" s="6"/>
      <c r="I4" s="8"/>
    </row>
    <row r="5" spans="1:9" ht="7.5" customHeight="1" x14ac:dyDescent="0.15">
      <c r="B5" s="62"/>
      <c r="C5" s="65"/>
      <c r="D5" s="67"/>
      <c r="E5" s="65"/>
      <c r="F5" s="65"/>
      <c r="G5" s="71"/>
      <c r="H5" s="8"/>
    </row>
    <row r="6" spans="1:9" ht="12" x14ac:dyDescent="0.15">
      <c r="A6" s="28" t="s">
        <v>67</v>
      </c>
      <c r="B6" s="94" t="s">
        <v>67</v>
      </c>
      <c r="C6" s="43">
        <f>VLOOKUP($A6,Zakázka!$A:$T,10,FALSE)</f>
        <v>0</v>
      </c>
      <c r="D6" s="95">
        <f>VLOOKUP($A6,Zakázka!$A:$T,12,FALSE)</f>
        <v>15.479395982999998</v>
      </c>
      <c r="E6" s="43">
        <f>VLOOKUP($A6,Zakázka!$A:$T,16,FALSE)</f>
        <v>0</v>
      </c>
      <c r="F6" s="43">
        <f>VLOOKUP($A6,Zakázka!$A:$T,17,FALSE)</f>
        <v>0</v>
      </c>
      <c r="G6" s="96">
        <f>VLOOKUP($A6,Zakázka!$A:$T,20,FALSE)</f>
        <v>79</v>
      </c>
      <c r="H6" s="6"/>
      <c r="I6" s="8"/>
    </row>
    <row r="7" spans="1:9" ht="12" outlineLevel="1" x14ac:dyDescent="0.15">
      <c r="A7" s="28" t="s">
        <v>68</v>
      </c>
      <c r="B7" s="97" t="s">
        <v>69</v>
      </c>
      <c r="C7" s="43">
        <f>VLOOKUP($A7,Zakázka!$A:$T,10,FALSE)</f>
        <v>0</v>
      </c>
      <c r="D7" s="95">
        <f>VLOOKUP($A7,Zakázka!$A:$T,12,FALSE)</f>
        <v>15.479395982999998</v>
      </c>
      <c r="E7" s="43">
        <f>VLOOKUP($A7,Zakázka!$A:$T,16,FALSE)</f>
        <v>0</v>
      </c>
      <c r="F7" s="43">
        <f>VLOOKUP($A7,Zakázka!$A:$T,17,FALSE)</f>
        <v>0</v>
      </c>
      <c r="G7" s="96">
        <f>VLOOKUP($A7,Zakázka!$A:$T,20,FALSE)</f>
        <v>79</v>
      </c>
      <c r="H7" s="6"/>
      <c r="I7" s="8"/>
    </row>
    <row r="8" spans="1:9" ht="11.25" outlineLevel="2" x14ac:dyDescent="0.15">
      <c r="A8" s="98" t="s">
        <v>70</v>
      </c>
      <c r="B8" s="99" t="s">
        <v>71</v>
      </c>
      <c r="C8" s="100">
        <f>VLOOKUP($A8,Zakázka!$A:$T,10,FALSE)</f>
        <v>0</v>
      </c>
      <c r="D8" s="101">
        <f>VLOOKUP($A8,Zakázka!$A:$T,12,FALSE)</f>
        <v>5.1604711999999999</v>
      </c>
      <c r="E8" s="100">
        <f>VLOOKUP($A8,Zakázka!$A:$T,16,FALSE)</f>
        <v>0</v>
      </c>
      <c r="F8" s="100">
        <f>VLOOKUP($A8,Zakázka!$A:$T,17,FALSE)</f>
        <v>0</v>
      </c>
      <c r="G8" s="102">
        <f>VLOOKUP($A8,Zakázka!$A:$T,20,FALSE)</f>
        <v>5</v>
      </c>
      <c r="H8" s="6"/>
      <c r="I8" s="8"/>
    </row>
    <row r="9" spans="1:9" ht="11.25" outlineLevel="2" x14ac:dyDescent="0.15">
      <c r="A9" s="98" t="s">
        <v>72</v>
      </c>
      <c r="B9" s="99" t="s">
        <v>73</v>
      </c>
      <c r="C9" s="100">
        <f>VLOOKUP($A9,Zakázka!$A:$T,10,FALSE)</f>
        <v>0</v>
      </c>
      <c r="D9" s="101">
        <f>VLOOKUP($A9,Zakázka!$A:$T,12,FALSE)</f>
        <v>6.4000000000000003E-3</v>
      </c>
      <c r="E9" s="100">
        <f>VLOOKUP($A9,Zakázka!$A:$T,16,FALSE)</f>
        <v>0</v>
      </c>
      <c r="F9" s="100">
        <f>VLOOKUP($A9,Zakázka!$A:$T,17,FALSE)</f>
        <v>0</v>
      </c>
      <c r="G9" s="102">
        <f>VLOOKUP($A9,Zakázka!$A:$T,20,FALSE)</f>
        <v>4</v>
      </c>
      <c r="H9" s="6"/>
      <c r="I9" s="8"/>
    </row>
    <row r="10" spans="1:9" ht="11.25" outlineLevel="2" x14ac:dyDescent="0.15">
      <c r="A10" s="98" t="s">
        <v>74</v>
      </c>
      <c r="B10" s="99" t="s">
        <v>75</v>
      </c>
      <c r="C10" s="100">
        <f>VLOOKUP($A10,Zakázka!$A:$T,10,FALSE)</f>
        <v>0</v>
      </c>
      <c r="D10" s="101">
        <f>VLOOKUP($A10,Zakázka!$A:$T,12,FALSE)</f>
        <v>0</v>
      </c>
      <c r="E10" s="100">
        <f>VLOOKUP($A10,Zakázka!$A:$T,16,FALSE)</f>
        <v>0</v>
      </c>
      <c r="F10" s="100">
        <f>VLOOKUP($A10,Zakázka!$A:$T,17,FALSE)</f>
        <v>0</v>
      </c>
      <c r="G10" s="102">
        <f>VLOOKUP($A10,Zakázka!$A:$T,20,FALSE)</f>
        <v>5</v>
      </c>
      <c r="H10" s="6"/>
      <c r="I10" s="8"/>
    </row>
    <row r="11" spans="1:9" ht="11.25" outlineLevel="2" x14ac:dyDescent="0.15">
      <c r="A11" s="98" t="s">
        <v>76</v>
      </c>
      <c r="B11" s="99" t="s">
        <v>77</v>
      </c>
      <c r="C11" s="100">
        <f>VLOOKUP($A11,Zakázka!$A:$T,10,FALSE)</f>
        <v>0</v>
      </c>
      <c r="D11" s="101">
        <f>VLOOKUP($A11,Zakázka!$A:$T,12,FALSE)</f>
        <v>1.2160000000000001E-2</v>
      </c>
      <c r="E11" s="100">
        <f>VLOOKUP($A11,Zakázka!$A:$T,16,FALSE)</f>
        <v>0</v>
      </c>
      <c r="F11" s="100">
        <f>VLOOKUP($A11,Zakázka!$A:$T,17,FALSE)</f>
        <v>0</v>
      </c>
      <c r="G11" s="102">
        <f>VLOOKUP($A11,Zakázka!$A:$T,20,FALSE)</f>
        <v>8</v>
      </c>
      <c r="H11" s="6"/>
      <c r="I11" s="8"/>
    </row>
    <row r="12" spans="1:9" ht="11.25" outlineLevel="2" x14ac:dyDescent="0.15">
      <c r="A12" s="98" t="s">
        <v>78</v>
      </c>
      <c r="B12" s="99" t="s">
        <v>79</v>
      </c>
      <c r="C12" s="100">
        <f>VLOOKUP($A12,Zakázka!$A:$T,10,FALSE)</f>
        <v>0</v>
      </c>
      <c r="D12" s="101">
        <f>VLOOKUP($A12,Zakázka!$A:$T,12,FALSE)</f>
        <v>0.14200000000000002</v>
      </c>
      <c r="E12" s="100">
        <f>VLOOKUP($A12,Zakázka!$A:$T,16,FALSE)</f>
        <v>0</v>
      </c>
      <c r="F12" s="100">
        <f>VLOOKUP($A12,Zakázka!$A:$T,17,FALSE)</f>
        <v>0</v>
      </c>
      <c r="G12" s="102">
        <f>VLOOKUP($A12,Zakázka!$A:$T,20,FALSE)</f>
        <v>5</v>
      </c>
      <c r="H12" s="6"/>
      <c r="I12" s="8"/>
    </row>
    <row r="13" spans="1:9" ht="11.25" outlineLevel="2" x14ac:dyDescent="0.15">
      <c r="A13" s="98" t="s">
        <v>80</v>
      </c>
      <c r="B13" s="99" t="s">
        <v>81</v>
      </c>
      <c r="C13" s="100">
        <f>VLOOKUP($A13,Zakázka!$A:$T,10,FALSE)</f>
        <v>0</v>
      </c>
      <c r="D13" s="101">
        <f>VLOOKUP($A13,Zakázka!$A:$T,12,FALSE)</f>
        <v>0.34358</v>
      </c>
      <c r="E13" s="100">
        <f>VLOOKUP($A13,Zakázka!$A:$T,16,FALSE)</f>
        <v>0</v>
      </c>
      <c r="F13" s="100">
        <f>VLOOKUP($A13,Zakázka!$A:$T,17,FALSE)</f>
        <v>0</v>
      </c>
      <c r="G13" s="102">
        <f>VLOOKUP($A13,Zakázka!$A:$T,20,FALSE)</f>
        <v>11</v>
      </c>
      <c r="H13" s="6"/>
      <c r="I13" s="8"/>
    </row>
    <row r="14" spans="1:9" ht="11.25" outlineLevel="2" x14ac:dyDescent="0.15">
      <c r="A14" s="98" t="s">
        <v>82</v>
      </c>
      <c r="B14" s="99" t="s">
        <v>83</v>
      </c>
      <c r="C14" s="100">
        <f>VLOOKUP($A14,Zakázka!$A:$T,10,FALSE)</f>
        <v>0</v>
      </c>
      <c r="D14" s="101">
        <f>VLOOKUP($A14,Zakázka!$A:$T,12,FALSE)</f>
        <v>1.9690609929999998</v>
      </c>
      <c r="E14" s="100">
        <f>VLOOKUP($A14,Zakázka!$A:$T,16,FALSE)</f>
        <v>0</v>
      </c>
      <c r="F14" s="100">
        <f>VLOOKUP($A14,Zakázka!$A:$T,17,FALSE)</f>
        <v>0</v>
      </c>
      <c r="G14" s="102">
        <f>VLOOKUP($A14,Zakázka!$A:$T,20,FALSE)</f>
        <v>11</v>
      </c>
      <c r="H14" s="6"/>
      <c r="I14" s="8"/>
    </row>
    <row r="15" spans="1:9" ht="11.25" outlineLevel="2" x14ac:dyDescent="0.15">
      <c r="A15" s="98" t="s">
        <v>84</v>
      </c>
      <c r="B15" s="99" t="s">
        <v>85</v>
      </c>
      <c r="C15" s="100">
        <f>VLOOKUP($A15,Zakázka!$A:$T,10,FALSE)</f>
        <v>0</v>
      </c>
      <c r="D15" s="101">
        <f>VLOOKUP($A15,Zakázka!$A:$T,12,FALSE)</f>
        <v>1.0224205</v>
      </c>
      <c r="E15" s="100">
        <f>VLOOKUP($A15,Zakázka!$A:$T,16,FALSE)</f>
        <v>0</v>
      </c>
      <c r="F15" s="100">
        <f>VLOOKUP($A15,Zakázka!$A:$T,17,FALSE)</f>
        <v>0</v>
      </c>
      <c r="G15" s="102">
        <f>VLOOKUP($A15,Zakázka!$A:$T,20,FALSE)</f>
        <v>11</v>
      </c>
      <c r="H15" s="6"/>
      <c r="I15" s="8"/>
    </row>
    <row r="16" spans="1:9" ht="11.25" outlineLevel="2" x14ac:dyDescent="0.15">
      <c r="A16" s="98" t="s">
        <v>86</v>
      </c>
      <c r="B16" s="99" t="s">
        <v>87</v>
      </c>
      <c r="C16" s="100">
        <f>VLOOKUP($A16,Zakázka!$A:$T,10,FALSE)</f>
        <v>0</v>
      </c>
      <c r="D16" s="101">
        <f>VLOOKUP($A16,Zakázka!$A:$T,12,FALSE)</f>
        <v>5.7039250399999988</v>
      </c>
      <c r="E16" s="100">
        <f>VLOOKUP($A16,Zakázka!$A:$T,16,FALSE)</f>
        <v>0</v>
      </c>
      <c r="F16" s="100">
        <f>VLOOKUP($A16,Zakázka!$A:$T,17,FALSE)</f>
        <v>0</v>
      </c>
      <c r="G16" s="102">
        <f>VLOOKUP($A16,Zakázka!$A:$T,20,FALSE)</f>
        <v>11</v>
      </c>
      <c r="H16" s="6"/>
      <c r="I16" s="8"/>
    </row>
    <row r="17" spans="1:9" ht="11.25" outlineLevel="2" x14ac:dyDescent="0.15">
      <c r="A17" s="98" t="s">
        <v>88</v>
      </c>
      <c r="B17" s="99" t="s">
        <v>89</v>
      </c>
      <c r="C17" s="100">
        <f>VLOOKUP($A17,Zakázka!$A:$T,10,FALSE)</f>
        <v>0</v>
      </c>
      <c r="D17" s="101">
        <f>VLOOKUP($A17,Zakázka!$A:$T,12,FALSE)</f>
        <v>1.1193782500000002</v>
      </c>
      <c r="E17" s="100">
        <f>VLOOKUP($A17,Zakázka!$A:$T,16,FALSE)</f>
        <v>0</v>
      </c>
      <c r="F17" s="100">
        <f>VLOOKUP($A17,Zakázka!$A:$T,17,FALSE)</f>
        <v>0</v>
      </c>
      <c r="G17" s="102">
        <f>VLOOKUP($A17,Zakázka!$A:$T,20,FALSE)</f>
        <v>6</v>
      </c>
      <c r="H17" s="6"/>
      <c r="I17" s="8"/>
    </row>
    <row r="18" spans="1:9" ht="11.25" outlineLevel="2" x14ac:dyDescent="0.15">
      <c r="A18" s="98" t="s">
        <v>90</v>
      </c>
      <c r="B18" s="99" t="s">
        <v>91</v>
      </c>
      <c r="C18" s="100">
        <f>VLOOKUP($A18,Zakázka!$A:$T,10,FALSE)</f>
        <v>0</v>
      </c>
      <c r="D18" s="101">
        <f>VLOOKUP($A18,Zakázka!$A:$T,12,FALSE)</f>
        <v>0</v>
      </c>
      <c r="E18" s="100">
        <f>VLOOKUP($A18,Zakázka!$A:$T,16,FALSE)</f>
        <v>0</v>
      </c>
      <c r="F18" s="100">
        <f>VLOOKUP($A18,Zakázka!$A:$T,17,FALSE)</f>
        <v>0</v>
      </c>
      <c r="G18" s="102">
        <f>VLOOKUP($A18,Zakázka!$A:$T,20,FALSE)</f>
        <v>2</v>
      </c>
      <c r="H18" s="6"/>
      <c r="I18" s="8"/>
    </row>
    <row r="19" spans="1:9" ht="7.5" customHeight="1" x14ac:dyDescent="0.15">
      <c r="B19" s="64"/>
      <c r="C19" s="66"/>
      <c r="D19" s="69"/>
      <c r="E19" s="66"/>
      <c r="F19" s="66"/>
      <c r="G19" s="73"/>
      <c r="H19" s="8"/>
    </row>
    <row r="20" spans="1:9" ht="12.75" x14ac:dyDescent="0.2">
      <c r="A20" s="5"/>
      <c r="B20" s="78" t="s">
        <v>4</v>
      </c>
      <c r="C20" s="79">
        <f>SUMIF(GROUP_ID,"",ITEM_PRICES)</f>
        <v>0</v>
      </c>
      <c r="D20" s="80"/>
      <c r="E20" s="81"/>
      <c r="F20" s="81"/>
      <c r="G20" s="82"/>
      <c r="H20" s="6"/>
      <c r="I20" s="8"/>
    </row>
    <row r="21" spans="1:9" ht="12.75" x14ac:dyDescent="0.2">
      <c r="A21" s="5"/>
      <c r="B21" s="83" t="s">
        <v>5</v>
      </c>
      <c r="C21" s="79">
        <f ca="1">SUM(C22:C23)</f>
        <v>0</v>
      </c>
      <c r="D21" s="80"/>
      <c r="E21" s="81"/>
      <c r="F21" s="81"/>
      <c r="G21" s="82"/>
      <c r="H21" s="6"/>
      <c r="I21" s="8"/>
    </row>
    <row r="22" spans="1:9" ht="12.75" x14ac:dyDescent="0.2">
      <c r="A22" s="2"/>
      <c r="B22" s="84" t="str">
        <f ca="1">INDIRECT(ADDRESS(11,1,,,"Krycí List"))</f>
        <v/>
      </c>
      <c r="C22" s="85" t="str">
        <f ca="1">INDIRECT(ADDRESS(14,1,,,"Krycí List"))</f>
        <v/>
      </c>
      <c r="D22" s="86"/>
      <c r="E22" s="87"/>
      <c r="F22" s="87"/>
      <c r="G22" s="88"/>
      <c r="H22" s="6"/>
      <c r="I22" s="8"/>
    </row>
    <row r="23" spans="1:9" ht="12.75" x14ac:dyDescent="0.2">
      <c r="A23" s="2"/>
      <c r="B23" s="89" t="str">
        <f ca="1">INDIRECT(ADDRESS(12,1,,,"Krycí List"))</f>
        <v/>
      </c>
      <c r="C23" s="90" t="str">
        <f ca="1">INDIRECT(ADDRESS(15,1,,,"Krycí List"))</f>
        <v/>
      </c>
      <c r="D23" s="91"/>
      <c r="E23" s="92"/>
      <c r="F23" s="92"/>
      <c r="G23" s="93"/>
      <c r="H23" s="6"/>
      <c r="I23" s="8"/>
    </row>
    <row r="24" spans="1:9" ht="12.75" x14ac:dyDescent="0.2">
      <c r="A24" s="5"/>
      <c r="B24" s="78" t="s">
        <v>3</v>
      </c>
      <c r="C24" s="79">
        <f ca="1">C20+C21</f>
        <v>0</v>
      </c>
      <c r="D24" s="80"/>
      <c r="E24" s="81"/>
      <c r="F24" s="81"/>
      <c r="G24" s="82"/>
      <c r="H24" s="6"/>
      <c r="I24" s="8"/>
    </row>
    <row r="25" spans="1:9" x14ac:dyDescent="0.15">
      <c r="B25" s="62"/>
      <c r="C25" s="65"/>
      <c r="D25" s="67"/>
      <c r="E25" s="65"/>
      <c r="F25" s="65"/>
      <c r="G25" s="71"/>
    </row>
    <row r="26" spans="1:9" x14ac:dyDescent="0.15">
      <c r="B26" s="6"/>
      <c r="C26" s="8"/>
      <c r="D26" s="6"/>
      <c r="E26" s="8"/>
      <c r="F26" s="8"/>
      <c r="G26" s="6"/>
    </row>
  </sheetData>
  <sheetProtection algorithmName="SHA-512" hashValue="tvQLL0Gdk4mSRoV0zqIkhgGdvWbOsWe51wPsARN6hYzk7NRP0HgxFxeUFdlYkP58yZhNuJpugJGNZPVebT3LCQ==" saltValue="bI1ALVcMA0DrblNF6ueJlA==" spinCount="100000" sheet="1" objects="1" scenarios="1" formatColumns="0" formatRows="0" autoFilter="0"/>
  <pageMargins left="0.70866141732283505" right="0.70866141732283505" top="0.78740157480314998" bottom="0.78740157480314998" header="0.31496062992126" footer="0.31496062992126"/>
  <pageSetup paperSize="9" scale="63" fitToHeight="0" pageOrder="overThenDown" orientation="portrait" r:id="rId1"/>
  <headerFooter>
    <oddHeader>&amp;L&amp;8Callida, s.r.o.&amp;C&amp;8</oddHeader>
    <oddFooter>&amp;L&amp;8Vytvořeno systémem euroCALC 4&amp;C&amp;P/&amp;N&amp;R&amp;8&amp;[31.1.2025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426"/>
  <sheetViews>
    <sheetView workbookViewId="0">
      <pane ySplit="4" topLeftCell="A365" activePane="bottomLeft" state="frozen"/>
      <selection pane="bottomLeft" activeCell="V22" sqref="V22"/>
    </sheetView>
  </sheetViews>
  <sheetFormatPr defaultColWidth="9.140625" defaultRowHeight="8.25" outlineLevelRow="4" x14ac:dyDescent="0.15"/>
  <cols>
    <col min="1" max="1" width="28.7109375" style="7" hidden="1" customWidth="1"/>
    <col min="2" max="2" width="3.7109375" style="7" hidden="1" customWidth="1"/>
    <col min="3" max="3" width="5.7109375" style="7" customWidth="1"/>
    <col min="4" max="4" width="4.7109375" style="7" customWidth="1"/>
    <col min="5" max="5" width="14.7109375" style="7" customWidth="1"/>
    <col min="6" max="6" width="72.7109375" style="7" customWidth="1"/>
    <col min="7" max="7" width="4.7109375" style="7" customWidth="1"/>
    <col min="8" max="8" width="14.7109375" style="7" customWidth="1"/>
    <col min="9" max="9" width="12.7109375" style="7" customWidth="1"/>
    <col min="10" max="10" width="15.7109375" style="7" customWidth="1"/>
    <col min="11" max="11" width="11.7109375" style="7" hidden="1" customWidth="1"/>
    <col min="12" max="12" width="14.7109375" style="7" hidden="1" customWidth="1"/>
    <col min="13" max="13" width="11.7109375" style="7" hidden="1" customWidth="1"/>
    <col min="14" max="14" width="14.7109375" style="7" hidden="1" customWidth="1"/>
    <col min="15" max="15" width="9.7109375" style="7" hidden="1" customWidth="1"/>
    <col min="16" max="16" width="14.7109375" style="7" hidden="1" customWidth="1"/>
    <col min="17" max="17" width="15.7109375" style="7" hidden="1" customWidth="1"/>
    <col min="18" max="18" width="25.7109375" style="7" hidden="1" customWidth="1"/>
    <col min="19" max="19" width="14.7109375" style="7" customWidth="1"/>
    <col min="20" max="20" width="8.7109375" style="7" hidden="1" customWidth="1"/>
    <col min="21" max="21" width="40.42578125" style="7" customWidth="1"/>
    <col min="22" max="22" width="9.5703125" style="7" customWidth="1"/>
    <col min="23" max="23" width="53.140625" style="7" customWidth="1"/>
    <col min="24" max="24" width="117" style="7" hidden="1" customWidth="1"/>
    <col min="25" max="26" width="9.140625" style="7"/>
    <col min="27" max="27" width="9.140625" style="7" customWidth="1"/>
    <col min="28" max="28" width="5.5703125" style="7" customWidth="1"/>
    <col min="29" max="16384" width="9.140625" style="7"/>
  </cols>
  <sheetData>
    <row r="1" spans="1:27" ht="15.75" x14ac:dyDescent="0.15">
      <c r="F1" s="103" t="s">
        <v>445</v>
      </c>
    </row>
    <row r="2" spans="1:27" ht="15.75" x14ac:dyDescent="0.15">
      <c r="B2" s="71"/>
      <c r="C2" s="71"/>
      <c r="D2" s="62"/>
      <c r="E2" s="62"/>
      <c r="F2" s="103" t="s">
        <v>92</v>
      </c>
      <c r="G2" s="62"/>
      <c r="H2" s="67"/>
      <c r="I2" s="106"/>
      <c r="J2" s="65"/>
      <c r="K2" s="67"/>
      <c r="L2" s="67"/>
      <c r="M2" s="67"/>
      <c r="N2" s="67"/>
      <c r="O2" s="65"/>
      <c r="P2" s="65"/>
      <c r="Q2" s="65"/>
      <c r="R2" s="62"/>
      <c r="S2" s="62"/>
      <c r="T2" s="71"/>
      <c r="V2" s="9"/>
      <c r="X2" s="107" t="s">
        <v>24</v>
      </c>
      <c r="Y2" s="9"/>
    </row>
    <row r="3" spans="1:27" ht="7.5" customHeight="1" x14ac:dyDescent="0.15">
      <c r="A3" s="6"/>
      <c r="B3" s="104"/>
      <c r="C3" s="71"/>
      <c r="D3" s="62"/>
      <c r="E3" s="62"/>
      <c r="F3" s="62"/>
      <c r="G3" s="62"/>
      <c r="H3" s="67"/>
      <c r="I3" s="106"/>
      <c r="J3" s="65"/>
      <c r="K3" s="68"/>
      <c r="L3" s="68"/>
      <c r="M3" s="68"/>
      <c r="N3" s="68"/>
      <c r="O3" s="70"/>
      <c r="P3" s="70"/>
      <c r="Q3" s="70"/>
      <c r="R3" s="105"/>
      <c r="S3" s="62"/>
      <c r="T3" s="72"/>
      <c r="U3" s="8"/>
      <c r="X3" s="108"/>
      <c r="Y3" s="9"/>
    </row>
    <row r="4" spans="1:27" ht="11.25" x14ac:dyDescent="0.2">
      <c r="A4" s="3"/>
      <c r="B4" s="77"/>
      <c r="C4" s="77" t="s">
        <v>7</v>
      </c>
      <c r="D4" s="74" t="s">
        <v>8</v>
      </c>
      <c r="E4" s="74" t="s">
        <v>9</v>
      </c>
      <c r="F4" s="74" t="s">
        <v>6</v>
      </c>
      <c r="G4" s="74" t="s">
        <v>10</v>
      </c>
      <c r="H4" s="76" t="s">
        <v>11</v>
      </c>
      <c r="I4" s="109" t="s">
        <v>12</v>
      </c>
      <c r="J4" s="75" t="s">
        <v>13</v>
      </c>
      <c r="K4" s="76" t="s">
        <v>14</v>
      </c>
      <c r="L4" s="76" t="s">
        <v>15</v>
      </c>
      <c r="M4" s="76" t="s">
        <v>16</v>
      </c>
      <c r="N4" s="76" t="s">
        <v>17</v>
      </c>
      <c r="O4" s="75" t="s">
        <v>18</v>
      </c>
      <c r="P4" s="75" t="s">
        <v>5</v>
      </c>
      <c r="Q4" s="75" t="s">
        <v>19</v>
      </c>
      <c r="R4" s="74" t="s">
        <v>20</v>
      </c>
      <c r="S4" s="74" t="s">
        <v>21</v>
      </c>
      <c r="T4" s="77" t="s">
        <v>22</v>
      </c>
      <c r="U4" s="6"/>
      <c r="V4" s="8"/>
      <c r="W4" s="8"/>
      <c r="X4" s="107">
        <f ca="1">CELL("width",F4)+CELL("width",G4)+CELL("width",H4)+CELL("width",I4)+CELL("width",J4)</f>
        <v>117</v>
      </c>
      <c r="Y4" s="9"/>
    </row>
    <row r="5" spans="1:27" ht="7.5" customHeight="1" x14ac:dyDescent="0.15">
      <c r="B5" s="71"/>
      <c r="C5" s="71"/>
      <c r="D5" s="62"/>
      <c r="E5" s="62"/>
      <c r="F5" s="62"/>
      <c r="G5" s="62"/>
      <c r="H5" s="67"/>
      <c r="I5" s="106"/>
      <c r="J5" s="65"/>
      <c r="K5" s="67"/>
      <c r="L5" s="67"/>
      <c r="M5" s="67"/>
      <c r="N5" s="67"/>
      <c r="O5" s="65"/>
      <c r="P5" s="65"/>
      <c r="Q5" s="65"/>
      <c r="R5" s="62"/>
      <c r="S5" s="62"/>
      <c r="T5" s="71"/>
      <c r="U5" s="8"/>
      <c r="X5" s="61"/>
    </row>
    <row r="6" spans="1:27" ht="12" x14ac:dyDescent="0.2">
      <c r="A6" s="28" t="s">
        <v>67</v>
      </c>
      <c r="B6" s="96">
        <v>1</v>
      </c>
      <c r="C6" s="110"/>
      <c r="D6" s="111" t="s">
        <v>93</v>
      </c>
      <c r="E6" s="111"/>
      <c r="F6" s="94" t="s">
        <v>67</v>
      </c>
      <c r="G6" s="111"/>
      <c r="H6" s="112"/>
      <c r="I6" s="113"/>
      <c r="J6" s="43">
        <f>SUBTOTAL(9,J7:J426)</f>
        <v>0</v>
      </c>
      <c r="K6" s="112"/>
      <c r="L6" s="95">
        <f>SUBTOTAL(9,L7:L426)</f>
        <v>15.479395982999998</v>
      </c>
      <c r="M6" s="112"/>
      <c r="N6" s="95">
        <f>SUBTOTAL(9,N7:N426)</f>
        <v>27.441440339499998</v>
      </c>
      <c r="O6" s="114"/>
      <c r="P6" s="43">
        <f>SUBTOTAL(9,P7:P426)</f>
        <v>0</v>
      </c>
      <c r="Q6" s="43">
        <f>SUBTOTAL(9,Q7:Q426)</f>
        <v>0</v>
      </c>
      <c r="R6" s="111"/>
      <c r="S6" s="111"/>
      <c r="T6" s="96">
        <f>SUBTOTAL(9,T7:T426)</f>
        <v>79</v>
      </c>
      <c r="U6" s="6"/>
      <c r="V6" s="8"/>
      <c r="W6" s="8"/>
      <c r="X6" s="62"/>
    </row>
    <row r="7" spans="1:27" ht="12" outlineLevel="1" x14ac:dyDescent="0.2">
      <c r="A7" s="28" t="s">
        <v>68</v>
      </c>
      <c r="B7" s="96">
        <v>2</v>
      </c>
      <c r="C7" s="110"/>
      <c r="D7" s="111" t="s">
        <v>94</v>
      </c>
      <c r="E7" s="111"/>
      <c r="F7" s="94" t="s">
        <v>69</v>
      </c>
      <c r="G7" s="111"/>
      <c r="H7" s="112"/>
      <c r="I7" s="113"/>
      <c r="J7" s="43">
        <f>SUBTOTAL(9,J8:J425)</f>
        <v>0</v>
      </c>
      <c r="K7" s="112"/>
      <c r="L7" s="95">
        <f>SUBTOTAL(9,L8:L425)</f>
        <v>15.479395982999998</v>
      </c>
      <c r="M7" s="112"/>
      <c r="N7" s="95">
        <f>SUBTOTAL(9,N8:N425)</f>
        <v>27.441440339499998</v>
      </c>
      <c r="O7" s="114"/>
      <c r="P7" s="43">
        <f>SUBTOTAL(9,P8:P425)</f>
        <v>0</v>
      </c>
      <c r="Q7" s="43">
        <f>SUBTOTAL(9,Q8:Q425)</f>
        <v>0</v>
      </c>
      <c r="R7" s="111"/>
      <c r="S7" s="111"/>
      <c r="T7" s="96">
        <f>SUBTOTAL(9,T8:T425)</f>
        <v>79</v>
      </c>
      <c r="U7" s="6"/>
      <c r="V7" s="8"/>
      <c r="W7" s="8"/>
      <c r="X7" s="62"/>
    </row>
    <row r="8" spans="1:27" ht="11.25" outlineLevel="2" x14ac:dyDescent="0.2">
      <c r="A8" s="98" t="s">
        <v>70</v>
      </c>
      <c r="B8" s="102">
        <v>3</v>
      </c>
      <c r="C8" s="115"/>
      <c r="D8" s="116" t="s">
        <v>95</v>
      </c>
      <c r="E8" s="116"/>
      <c r="F8" s="117" t="s">
        <v>71</v>
      </c>
      <c r="G8" s="116"/>
      <c r="H8" s="118"/>
      <c r="I8" s="119"/>
      <c r="J8" s="100">
        <f>SUBTOTAL(9,J9:J38)</f>
        <v>0</v>
      </c>
      <c r="K8" s="118"/>
      <c r="L8" s="101">
        <f>SUBTOTAL(9,L9:L38)</f>
        <v>5.1604711999999999</v>
      </c>
      <c r="M8" s="118"/>
      <c r="N8" s="101">
        <f>SUBTOTAL(9,N9:N38)</f>
        <v>0</v>
      </c>
      <c r="O8" s="120"/>
      <c r="P8" s="100">
        <f>SUBTOTAL(9,P9:P38)</f>
        <v>0</v>
      </c>
      <c r="Q8" s="100">
        <f>SUBTOTAL(9,Q9:Q38)</f>
        <v>0</v>
      </c>
      <c r="R8" s="116"/>
      <c r="S8" s="116"/>
      <c r="T8" s="102">
        <f>SUBTOTAL(9,T9:T38)</f>
        <v>5</v>
      </c>
      <c r="U8" s="6"/>
      <c r="V8" s="8"/>
      <c r="W8" s="8"/>
      <c r="X8" s="62"/>
    </row>
    <row r="9" spans="1:27" ht="11.25" outlineLevel="3" x14ac:dyDescent="0.2">
      <c r="A9" s="4"/>
      <c r="B9" s="121"/>
      <c r="C9" s="122">
        <v>1</v>
      </c>
      <c r="D9" s="123" t="s">
        <v>96</v>
      </c>
      <c r="E9" s="124" t="s">
        <v>97</v>
      </c>
      <c r="F9" s="125" t="s">
        <v>98</v>
      </c>
      <c r="G9" s="123" t="s">
        <v>99</v>
      </c>
      <c r="H9" s="126">
        <v>188.39250000000001</v>
      </c>
      <c r="I9" s="127"/>
      <c r="J9" s="128">
        <f>H9*I9</f>
        <v>0</v>
      </c>
      <c r="K9" s="126">
        <v>2.5999999999999998E-4</v>
      </c>
      <c r="L9" s="126">
        <f>H9*K9</f>
        <v>4.8982049999999999E-2</v>
      </c>
      <c r="M9" s="126"/>
      <c r="N9" s="126">
        <f>H9*M9</f>
        <v>0</v>
      </c>
      <c r="O9" s="128">
        <v>21</v>
      </c>
      <c r="P9" s="128">
        <f>J9*(O9/100)</f>
        <v>0</v>
      </c>
      <c r="Q9" s="128">
        <f>J9+P9</f>
        <v>0</v>
      </c>
      <c r="R9" s="129"/>
      <c r="S9" s="129" t="s">
        <v>100</v>
      </c>
      <c r="T9" s="130">
        <v>1</v>
      </c>
      <c r="U9" s="8"/>
      <c r="V9" s="8"/>
      <c r="W9" s="8"/>
      <c r="X9" s="62"/>
    </row>
    <row r="10" spans="1:27" ht="9.75" outlineLevel="4" x14ac:dyDescent="0.2">
      <c r="A10" s="131"/>
      <c r="B10" s="132"/>
      <c r="C10" s="132"/>
      <c r="D10" s="133"/>
      <c r="E10" s="137" t="s">
        <v>1</v>
      </c>
      <c r="F10" s="160" t="s">
        <v>101</v>
      </c>
      <c r="G10" s="160"/>
      <c r="H10" s="161"/>
      <c r="I10" s="162"/>
      <c r="J10" s="163"/>
      <c r="K10" s="135"/>
      <c r="L10" s="135"/>
      <c r="M10" s="135"/>
      <c r="N10" s="135"/>
      <c r="O10" s="136"/>
      <c r="P10" s="136"/>
      <c r="Q10" s="136"/>
      <c r="R10" s="133"/>
      <c r="S10" s="133"/>
      <c r="T10" s="132"/>
      <c r="U10" s="6"/>
      <c r="V10" s="8"/>
      <c r="W10" s="8"/>
      <c r="X10" s="134" t="str">
        <f>F10</f>
        <v>Podkladní a spojovací vrstva vnitřních omítaných ploch penetrace disperzní nanášená ručně stěn</v>
      </c>
      <c r="Y10" s="9"/>
      <c r="AA10" s="11"/>
    </row>
    <row r="11" spans="1:27" ht="7.5" customHeight="1" outlineLevel="4" x14ac:dyDescent="0.15">
      <c r="B11" s="71"/>
      <c r="C11" s="71"/>
      <c r="D11" s="62"/>
      <c r="E11" s="62"/>
      <c r="F11" s="63"/>
      <c r="G11" s="62"/>
      <c r="H11" s="67"/>
      <c r="I11" s="106"/>
      <c r="J11" s="65"/>
      <c r="K11" s="67"/>
      <c r="L11" s="67"/>
      <c r="M11" s="67"/>
      <c r="N11" s="67"/>
      <c r="O11" s="65"/>
      <c r="P11" s="65"/>
      <c r="Q11" s="65"/>
      <c r="R11" s="62"/>
      <c r="S11" s="62"/>
      <c r="T11" s="71"/>
      <c r="U11" s="8"/>
      <c r="X11" s="62"/>
    </row>
    <row r="12" spans="1:27" ht="11.25" outlineLevel="4" x14ac:dyDescent="0.2">
      <c r="A12" s="138"/>
      <c r="B12" s="139"/>
      <c r="C12" s="139"/>
      <c r="D12" s="140"/>
      <c r="E12" s="146" t="s">
        <v>2</v>
      </c>
      <c r="F12" s="141" t="s">
        <v>102</v>
      </c>
      <c r="G12" s="140"/>
      <c r="H12" s="142">
        <v>23.302499999999998</v>
      </c>
      <c r="I12" s="143"/>
      <c r="J12" s="144"/>
      <c r="K12" s="145"/>
      <c r="L12" s="145"/>
      <c r="M12" s="145"/>
      <c r="N12" s="145"/>
      <c r="O12" s="144"/>
      <c r="P12" s="144"/>
      <c r="Q12" s="144"/>
      <c r="R12" s="140"/>
      <c r="S12" s="140"/>
      <c r="T12" s="139"/>
      <c r="U12" s="6"/>
      <c r="V12" s="8"/>
      <c r="W12" s="8"/>
      <c r="X12" s="62"/>
    </row>
    <row r="13" spans="1:27" ht="11.25" outlineLevel="4" x14ac:dyDescent="0.2">
      <c r="A13" s="138"/>
      <c r="B13" s="139"/>
      <c r="C13" s="139"/>
      <c r="D13" s="140"/>
      <c r="E13" s="146"/>
      <c r="F13" s="141" t="s">
        <v>103</v>
      </c>
      <c r="G13" s="140"/>
      <c r="H13" s="142">
        <v>13.5525</v>
      </c>
      <c r="I13" s="143"/>
      <c r="J13" s="144"/>
      <c r="K13" s="145"/>
      <c r="L13" s="145"/>
      <c r="M13" s="145"/>
      <c r="N13" s="145"/>
      <c r="O13" s="144"/>
      <c r="P13" s="144"/>
      <c r="Q13" s="144"/>
      <c r="R13" s="140"/>
      <c r="S13" s="140"/>
      <c r="T13" s="139"/>
      <c r="U13" s="6"/>
      <c r="V13" s="8"/>
      <c r="W13" s="8"/>
      <c r="X13" s="62"/>
    </row>
    <row r="14" spans="1:27" ht="11.25" outlineLevel="4" x14ac:dyDescent="0.2">
      <c r="A14" s="138"/>
      <c r="B14" s="139"/>
      <c r="C14" s="139"/>
      <c r="D14" s="140"/>
      <c r="E14" s="146"/>
      <c r="F14" s="141" t="s">
        <v>104</v>
      </c>
      <c r="G14" s="140"/>
      <c r="H14" s="142">
        <v>38.22</v>
      </c>
      <c r="I14" s="143"/>
      <c r="J14" s="144"/>
      <c r="K14" s="145"/>
      <c r="L14" s="145"/>
      <c r="M14" s="145"/>
      <c r="N14" s="145"/>
      <c r="O14" s="144"/>
      <c r="P14" s="144"/>
      <c r="Q14" s="144"/>
      <c r="R14" s="140"/>
      <c r="S14" s="140"/>
      <c r="T14" s="139"/>
      <c r="U14" s="6"/>
      <c r="V14" s="8"/>
      <c r="W14" s="8"/>
      <c r="X14" s="62"/>
    </row>
    <row r="15" spans="1:27" ht="11.25" outlineLevel="4" x14ac:dyDescent="0.2">
      <c r="A15" s="138"/>
      <c r="B15" s="139"/>
      <c r="C15" s="139"/>
      <c r="D15" s="140"/>
      <c r="E15" s="146"/>
      <c r="F15" s="141" t="s">
        <v>105</v>
      </c>
      <c r="G15" s="140"/>
      <c r="H15" s="142">
        <v>24.101999999999997</v>
      </c>
      <c r="I15" s="143"/>
      <c r="J15" s="144"/>
      <c r="K15" s="145"/>
      <c r="L15" s="145"/>
      <c r="M15" s="145"/>
      <c r="N15" s="145"/>
      <c r="O15" s="144"/>
      <c r="P15" s="144"/>
      <c r="Q15" s="144"/>
      <c r="R15" s="140"/>
      <c r="S15" s="140"/>
      <c r="T15" s="139"/>
      <c r="U15" s="6"/>
      <c r="V15" s="8"/>
      <c r="W15" s="8"/>
      <c r="X15" s="62"/>
    </row>
    <row r="16" spans="1:27" ht="11.25" outlineLevel="4" x14ac:dyDescent="0.2">
      <c r="A16" s="138"/>
      <c r="B16" s="139"/>
      <c r="C16" s="139"/>
      <c r="D16" s="140"/>
      <c r="E16" s="146"/>
      <c r="F16" s="141" t="s">
        <v>106</v>
      </c>
      <c r="G16" s="140"/>
      <c r="H16" s="142">
        <v>13.5525</v>
      </c>
      <c r="I16" s="143"/>
      <c r="J16" s="144"/>
      <c r="K16" s="145"/>
      <c r="L16" s="145"/>
      <c r="M16" s="145"/>
      <c r="N16" s="145"/>
      <c r="O16" s="144"/>
      <c r="P16" s="144"/>
      <c r="Q16" s="144"/>
      <c r="R16" s="140"/>
      <c r="S16" s="140"/>
      <c r="T16" s="139"/>
      <c r="U16" s="6"/>
      <c r="V16" s="8"/>
      <c r="W16" s="8"/>
      <c r="X16" s="62"/>
    </row>
    <row r="17" spans="1:27" ht="11.25" outlineLevel="4" x14ac:dyDescent="0.2">
      <c r="A17" s="138"/>
      <c r="B17" s="139"/>
      <c r="C17" s="139"/>
      <c r="D17" s="140"/>
      <c r="E17" s="146"/>
      <c r="F17" s="141" t="s">
        <v>107</v>
      </c>
      <c r="G17" s="140"/>
      <c r="H17" s="142">
        <v>14.657999999999999</v>
      </c>
      <c r="I17" s="143"/>
      <c r="J17" s="144"/>
      <c r="K17" s="145"/>
      <c r="L17" s="145"/>
      <c r="M17" s="145"/>
      <c r="N17" s="145"/>
      <c r="O17" s="144"/>
      <c r="P17" s="144"/>
      <c r="Q17" s="144"/>
      <c r="R17" s="140"/>
      <c r="S17" s="140"/>
      <c r="T17" s="139"/>
      <c r="U17" s="6"/>
      <c r="V17" s="8"/>
      <c r="W17" s="8"/>
      <c r="X17" s="62"/>
    </row>
    <row r="18" spans="1:27" ht="11.25" outlineLevel="4" x14ac:dyDescent="0.2">
      <c r="A18" s="138"/>
      <c r="B18" s="139"/>
      <c r="C18" s="139"/>
      <c r="D18" s="140"/>
      <c r="E18" s="146"/>
      <c r="F18" s="141" t="s">
        <v>108</v>
      </c>
      <c r="G18" s="140"/>
      <c r="H18" s="142">
        <v>21.630000000000003</v>
      </c>
      <c r="I18" s="143"/>
      <c r="J18" s="144"/>
      <c r="K18" s="145"/>
      <c r="L18" s="145"/>
      <c r="M18" s="145"/>
      <c r="N18" s="145"/>
      <c r="O18" s="144"/>
      <c r="P18" s="144"/>
      <c r="Q18" s="144"/>
      <c r="R18" s="140"/>
      <c r="S18" s="140"/>
      <c r="T18" s="139"/>
      <c r="U18" s="6"/>
      <c r="V18" s="8"/>
      <c r="W18" s="8"/>
      <c r="X18" s="62"/>
    </row>
    <row r="19" spans="1:27" ht="11.25" outlineLevel="4" x14ac:dyDescent="0.2">
      <c r="A19" s="138"/>
      <c r="B19" s="139"/>
      <c r="C19" s="139"/>
      <c r="D19" s="140"/>
      <c r="E19" s="146"/>
      <c r="F19" s="141" t="s">
        <v>109</v>
      </c>
      <c r="G19" s="140"/>
      <c r="H19" s="142">
        <v>7.35</v>
      </c>
      <c r="I19" s="143"/>
      <c r="J19" s="144"/>
      <c r="K19" s="145"/>
      <c r="L19" s="145"/>
      <c r="M19" s="145"/>
      <c r="N19" s="145"/>
      <c r="O19" s="144"/>
      <c r="P19" s="144"/>
      <c r="Q19" s="144"/>
      <c r="R19" s="140"/>
      <c r="S19" s="140"/>
      <c r="T19" s="139"/>
      <c r="U19" s="6"/>
      <c r="V19" s="8"/>
      <c r="W19" s="8"/>
      <c r="X19" s="62"/>
    </row>
    <row r="20" spans="1:27" ht="11.25" outlineLevel="4" x14ac:dyDescent="0.2">
      <c r="A20" s="138"/>
      <c r="B20" s="139"/>
      <c r="C20" s="139"/>
      <c r="D20" s="140"/>
      <c r="E20" s="146"/>
      <c r="F20" s="141" t="s">
        <v>110</v>
      </c>
      <c r="G20" s="140"/>
      <c r="H20" s="142">
        <v>8.61</v>
      </c>
      <c r="I20" s="143"/>
      <c r="J20" s="144"/>
      <c r="K20" s="145"/>
      <c r="L20" s="145"/>
      <c r="M20" s="145"/>
      <c r="N20" s="145"/>
      <c r="O20" s="144"/>
      <c r="P20" s="144"/>
      <c r="Q20" s="144"/>
      <c r="R20" s="140"/>
      <c r="S20" s="140"/>
      <c r="T20" s="139"/>
      <c r="U20" s="6"/>
      <c r="V20" s="8"/>
      <c r="W20" s="8"/>
      <c r="X20" s="62"/>
    </row>
    <row r="21" spans="1:27" ht="11.25" outlineLevel="4" x14ac:dyDescent="0.2">
      <c r="A21" s="138"/>
      <c r="B21" s="139"/>
      <c r="C21" s="139"/>
      <c r="D21" s="140"/>
      <c r="E21" s="146"/>
      <c r="F21" s="141" t="s">
        <v>111</v>
      </c>
      <c r="G21" s="140"/>
      <c r="H21" s="142">
        <v>8.0850000000000009</v>
      </c>
      <c r="I21" s="143"/>
      <c r="J21" s="144"/>
      <c r="K21" s="145"/>
      <c r="L21" s="145"/>
      <c r="M21" s="145"/>
      <c r="N21" s="145"/>
      <c r="O21" s="144"/>
      <c r="P21" s="144"/>
      <c r="Q21" s="144"/>
      <c r="R21" s="140"/>
      <c r="S21" s="140"/>
      <c r="T21" s="139"/>
      <c r="U21" s="6"/>
      <c r="V21" s="8"/>
      <c r="W21" s="8"/>
      <c r="X21" s="62"/>
    </row>
    <row r="22" spans="1:27" ht="11.25" outlineLevel="4" x14ac:dyDescent="0.2">
      <c r="A22" s="138"/>
      <c r="B22" s="139"/>
      <c r="C22" s="139"/>
      <c r="D22" s="140"/>
      <c r="E22" s="146"/>
      <c r="F22" s="141" t="s">
        <v>112</v>
      </c>
      <c r="G22" s="140"/>
      <c r="H22" s="142">
        <v>15.33</v>
      </c>
      <c r="I22" s="143"/>
      <c r="J22" s="144"/>
      <c r="K22" s="145"/>
      <c r="L22" s="145"/>
      <c r="M22" s="145"/>
      <c r="N22" s="145"/>
      <c r="O22" s="144"/>
      <c r="P22" s="144"/>
      <c r="Q22" s="144"/>
      <c r="R22" s="140"/>
      <c r="S22" s="140"/>
      <c r="T22" s="139"/>
      <c r="U22" s="6"/>
      <c r="V22" s="8"/>
      <c r="W22" s="8"/>
      <c r="X22" s="62"/>
    </row>
    <row r="23" spans="1:27" ht="7.5" customHeight="1" outlineLevel="4" x14ac:dyDescent="0.15">
      <c r="A23" s="8"/>
      <c r="B23" s="71"/>
      <c r="C23" s="71"/>
      <c r="D23" s="62"/>
      <c r="E23" s="62"/>
      <c r="F23" s="105"/>
      <c r="G23" s="62"/>
      <c r="H23" s="67"/>
      <c r="I23" s="106"/>
      <c r="J23" s="65"/>
      <c r="K23" s="67"/>
      <c r="L23" s="67"/>
      <c r="M23" s="67"/>
      <c r="N23" s="67"/>
      <c r="O23" s="65"/>
      <c r="P23" s="65"/>
      <c r="Q23" s="65"/>
      <c r="R23" s="62"/>
      <c r="S23" s="62"/>
      <c r="T23" s="71"/>
      <c r="U23" s="8"/>
      <c r="X23" s="62"/>
    </row>
    <row r="24" spans="1:27" ht="11.25" outlineLevel="3" x14ac:dyDescent="0.2">
      <c r="A24" s="4"/>
      <c r="B24" s="121"/>
      <c r="C24" s="122">
        <v>2</v>
      </c>
      <c r="D24" s="123" t="s">
        <v>96</v>
      </c>
      <c r="E24" s="124" t="s">
        <v>113</v>
      </c>
      <c r="F24" s="125" t="s">
        <v>114</v>
      </c>
      <c r="G24" s="123" t="s">
        <v>99</v>
      </c>
      <c r="H24" s="126">
        <v>188.39250000000001</v>
      </c>
      <c r="I24" s="127"/>
      <c r="J24" s="128">
        <f>H24*I24</f>
        <v>0</v>
      </c>
      <c r="K24" s="126">
        <v>4.3800000000000002E-3</v>
      </c>
      <c r="L24" s="126">
        <f>H24*K24</f>
        <v>0.82515915000000006</v>
      </c>
      <c r="M24" s="126"/>
      <c r="N24" s="126">
        <f>H24*M24</f>
        <v>0</v>
      </c>
      <c r="O24" s="128">
        <v>21</v>
      </c>
      <c r="P24" s="128">
        <f>J24*(O24/100)</f>
        <v>0</v>
      </c>
      <c r="Q24" s="128">
        <f>J24+P24</f>
        <v>0</v>
      </c>
      <c r="R24" s="129"/>
      <c r="S24" s="129" t="s">
        <v>100</v>
      </c>
      <c r="T24" s="130">
        <v>1</v>
      </c>
      <c r="U24" s="8"/>
      <c r="V24" s="8"/>
      <c r="W24" s="8"/>
      <c r="X24" s="62"/>
    </row>
    <row r="25" spans="1:27" ht="9.75" outlineLevel="4" x14ac:dyDescent="0.2">
      <c r="A25" s="131"/>
      <c r="B25" s="132"/>
      <c r="C25" s="132"/>
      <c r="D25" s="133"/>
      <c r="E25" s="137" t="s">
        <v>1</v>
      </c>
      <c r="F25" s="160" t="s">
        <v>115</v>
      </c>
      <c r="G25" s="160"/>
      <c r="H25" s="161"/>
      <c r="I25" s="162"/>
      <c r="J25" s="163"/>
      <c r="K25" s="135"/>
      <c r="L25" s="135"/>
      <c r="M25" s="135"/>
      <c r="N25" s="135"/>
      <c r="O25" s="136"/>
      <c r="P25" s="136"/>
      <c r="Q25" s="136"/>
      <c r="R25" s="133"/>
      <c r="S25" s="133"/>
      <c r="T25" s="132"/>
      <c r="U25" s="6"/>
      <c r="V25" s="8"/>
      <c r="W25" s="8"/>
      <c r="X25" s="134" t="str">
        <f>F25</f>
        <v>Pletivo vnitřních ploch v ploše nebo pruzích, na plném podkladu sklovláknité vtlačené do tmelu včetně tmelu stěn</v>
      </c>
      <c r="Y25" s="9"/>
      <c r="AA25" s="11"/>
    </row>
    <row r="26" spans="1:27" ht="7.5" customHeight="1" outlineLevel="4" x14ac:dyDescent="0.15">
      <c r="B26" s="71"/>
      <c r="C26" s="71"/>
      <c r="D26" s="62"/>
      <c r="E26" s="62"/>
      <c r="F26" s="63"/>
      <c r="G26" s="62"/>
      <c r="H26" s="67"/>
      <c r="I26" s="106"/>
      <c r="J26" s="65"/>
      <c r="K26" s="67"/>
      <c r="L26" s="67"/>
      <c r="M26" s="67"/>
      <c r="N26" s="67"/>
      <c r="O26" s="65"/>
      <c r="P26" s="65"/>
      <c r="Q26" s="65"/>
      <c r="R26" s="62"/>
      <c r="S26" s="62"/>
      <c r="T26" s="71"/>
      <c r="U26" s="8"/>
      <c r="X26" s="62"/>
    </row>
    <row r="27" spans="1:27" ht="11.25" outlineLevel="3" x14ac:dyDescent="0.2">
      <c r="A27" s="4"/>
      <c r="B27" s="121"/>
      <c r="C27" s="122">
        <v>3</v>
      </c>
      <c r="D27" s="123" t="s">
        <v>96</v>
      </c>
      <c r="E27" s="124" t="s">
        <v>116</v>
      </c>
      <c r="F27" s="125" t="s">
        <v>117</v>
      </c>
      <c r="G27" s="123" t="s">
        <v>99</v>
      </c>
      <c r="H27" s="126">
        <v>188.39250000000001</v>
      </c>
      <c r="I27" s="127"/>
      <c r="J27" s="128">
        <f>H27*I27</f>
        <v>0</v>
      </c>
      <c r="K27" s="126">
        <v>4.0000000000000001E-3</v>
      </c>
      <c r="L27" s="126">
        <f>H27*K27</f>
        <v>0.75357000000000007</v>
      </c>
      <c r="M27" s="126"/>
      <c r="N27" s="126">
        <f>H27*M27</f>
        <v>0</v>
      </c>
      <c r="O27" s="128">
        <v>21</v>
      </c>
      <c r="P27" s="128">
        <f>J27*(O27/100)</f>
        <v>0</v>
      </c>
      <c r="Q27" s="128">
        <f>J27+P27</f>
        <v>0</v>
      </c>
      <c r="R27" s="129"/>
      <c r="S27" s="129" t="s">
        <v>100</v>
      </c>
      <c r="T27" s="130">
        <v>1</v>
      </c>
      <c r="U27" s="8"/>
      <c r="V27" s="8"/>
      <c r="W27" s="8"/>
      <c r="X27" s="62"/>
    </row>
    <row r="28" spans="1:27" ht="9.75" outlineLevel="4" x14ac:dyDescent="0.2">
      <c r="A28" s="131"/>
      <c r="B28" s="132"/>
      <c r="C28" s="132"/>
      <c r="D28" s="133"/>
      <c r="E28" s="137" t="s">
        <v>1</v>
      </c>
      <c r="F28" s="160" t="s">
        <v>118</v>
      </c>
      <c r="G28" s="160"/>
      <c r="H28" s="161"/>
      <c r="I28" s="162"/>
      <c r="J28" s="163"/>
      <c r="K28" s="135"/>
      <c r="L28" s="135"/>
      <c r="M28" s="135"/>
      <c r="N28" s="135"/>
      <c r="O28" s="136"/>
      <c r="P28" s="136"/>
      <c r="Q28" s="136"/>
      <c r="R28" s="133"/>
      <c r="S28" s="133"/>
      <c r="T28" s="132"/>
      <c r="U28" s="6"/>
      <c r="V28" s="8"/>
      <c r="W28" s="8"/>
      <c r="X28" s="134" t="str">
        <f>F28</f>
        <v>Vápenný štuk vnitřních ploch tloušťky do 3 mm svislých konstrukcí stěn</v>
      </c>
      <c r="Y28" s="9"/>
      <c r="AA28" s="11"/>
    </row>
    <row r="29" spans="1:27" ht="7.5" customHeight="1" outlineLevel="4" x14ac:dyDescent="0.15">
      <c r="B29" s="71"/>
      <c r="C29" s="71"/>
      <c r="D29" s="62"/>
      <c r="E29" s="62"/>
      <c r="F29" s="63"/>
      <c r="G29" s="62"/>
      <c r="H29" s="67"/>
      <c r="I29" s="106"/>
      <c r="J29" s="65"/>
      <c r="K29" s="67"/>
      <c r="L29" s="67"/>
      <c r="M29" s="67"/>
      <c r="N29" s="67"/>
      <c r="O29" s="65"/>
      <c r="P29" s="65"/>
      <c r="Q29" s="65"/>
      <c r="R29" s="62"/>
      <c r="S29" s="62"/>
      <c r="T29" s="71"/>
      <c r="U29" s="8"/>
      <c r="X29" s="62"/>
    </row>
    <row r="30" spans="1:27" ht="11.25" outlineLevel="3" x14ac:dyDescent="0.2">
      <c r="A30" s="4"/>
      <c r="B30" s="121"/>
      <c r="C30" s="122">
        <v>4</v>
      </c>
      <c r="D30" s="123" t="s">
        <v>96</v>
      </c>
      <c r="E30" s="124" t="s">
        <v>119</v>
      </c>
      <c r="F30" s="125" t="s">
        <v>120</v>
      </c>
      <c r="G30" s="123" t="s">
        <v>99</v>
      </c>
      <c r="H30" s="126">
        <v>14</v>
      </c>
      <c r="I30" s="127"/>
      <c r="J30" s="128">
        <f>H30*I30</f>
        <v>0</v>
      </c>
      <c r="K30" s="126">
        <v>4.1200000000000001E-2</v>
      </c>
      <c r="L30" s="126">
        <f>H30*K30</f>
        <v>0.57679999999999998</v>
      </c>
      <c r="M30" s="126"/>
      <c r="N30" s="126">
        <f>H30*M30</f>
        <v>0</v>
      </c>
      <c r="O30" s="128">
        <v>21</v>
      </c>
      <c r="P30" s="128">
        <f>J30*(O30/100)</f>
        <v>0</v>
      </c>
      <c r="Q30" s="128">
        <f>J30+P30</f>
        <v>0</v>
      </c>
      <c r="R30" s="129"/>
      <c r="S30" s="129" t="s">
        <v>100</v>
      </c>
      <c r="T30" s="130">
        <v>1</v>
      </c>
      <c r="U30" s="8"/>
      <c r="V30" s="8"/>
      <c r="W30" s="8"/>
      <c r="X30" s="62"/>
    </row>
    <row r="31" spans="1:27" ht="9.75" outlineLevel="4" x14ac:dyDescent="0.2">
      <c r="A31" s="131"/>
      <c r="B31" s="132"/>
      <c r="C31" s="132"/>
      <c r="D31" s="133"/>
      <c r="E31" s="137" t="s">
        <v>1</v>
      </c>
      <c r="F31" s="160" t="s">
        <v>121</v>
      </c>
      <c r="G31" s="160"/>
      <c r="H31" s="161"/>
      <c r="I31" s="162"/>
      <c r="J31" s="163"/>
      <c r="K31" s="135"/>
      <c r="L31" s="135"/>
      <c r="M31" s="135"/>
      <c r="N31" s="135"/>
      <c r="O31" s="136"/>
      <c r="P31" s="136"/>
      <c r="Q31" s="136"/>
      <c r="R31" s="133"/>
      <c r="S31" s="133"/>
      <c r="T31" s="132"/>
      <c r="U31" s="6"/>
      <c r="V31" s="8"/>
      <c r="W31" s="8"/>
      <c r="X31" s="134" t="str">
        <f>F31</f>
        <v>Vápenocementová omítka rýh hrubá, ve stěnách, šířky rýhy do 150 mm</v>
      </c>
      <c r="Y31" s="9"/>
      <c r="AA31" s="11"/>
    </row>
    <row r="32" spans="1:27" ht="7.5" customHeight="1" outlineLevel="4" x14ac:dyDescent="0.15">
      <c r="B32" s="71"/>
      <c r="C32" s="71"/>
      <c r="D32" s="62"/>
      <c r="E32" s="62"/>
      <c r="F32" s="63"/>
      <c r="G32" s="62"/>
      <c r="H32" s="67"/>
      <c r="I32" s="106"/>
      <c r="J32" s="65"/>
      <c r="K32" s="67"/>
      <c r="L32" s="67"/>
      <c r="M32" s="67"/>
      <c r="N32" s="67"/>
      <c r="O32" s="65"/>
      <c r="P32" s="65"/>
      <c r="Q32" s="65"/>
      <c r="R32" s="62"/>
      <c r="S32" s="62"/>
      <c r="T32" s="71"/>
      <c r="U32" s="8"/>
      <c r="X32" s="62"/>
    </row>
    <row r="33" spans="1:27" ht="11.25" outlineLevel="3" x14ac:dyDescent="0.2">
      <c r="A33" s="4"/>
      <c r="B33" s="121"/>
      <c r="C33" s="122">
        <v>5</v>
      </c>
      <c r="D33" s="123" t="s">
        <v>96</v>
      </c>
      <c r="E33" s="124" t="s">
        <v>122</v>
      </c>
      <c r="F33" s="125" t="s">
        <v>123</v>
      </c>
      <c r="G33" s="123" t="s">
        <v>99</v>
      </c>
      <c r="H33" s="126">
        <v>187.68</v>
      </c>
      <c r="I33" s="127"/>
      <c r="J33" s="128">
        <f>H33*I33</f>
        <v>0</v>
      </c>
      <c r="K33" s="126">
        <v>1.575E-2</v>
      </c>
      <c r="L33" s="126">
        <f>H33*K33</f>
        <v>2.9559600000000001</v>
      </c>
      <c r="M33" s="126"/>
      <c r="N33" s="126">
        <f>H33*M33</f>
        <v>0</v>
      </c>
      <c r="O33" s="128">
        <v>21</v>
      </c>
      <c r="P33" s="128">
        <f>J33*(O33/100)</f>
        <v>0</v>
      </c>
      <c r="Q33" s="128">
        <f>J33+P33</f>
        <v>0</v>
      </c>
      <c r="R33" s="129"/>
      <c r="S33" s="129" t="s">
        <v>100</v>
      </c>
      <c r="T33" s="130">
        <v>1</v>
      </c>
      <c r="U33" s="8"/>
      <c r="V33" s="8"/>
      <c r="W33" s="8"/>
      <c r="X33" s="62"/>
    </row>
    <row r="34" spans="1:27" ht="9.75" outlineLevel="4" x14ac:dyDescent="0.2">
      <c r="A34" s="131"/>
      <c r="B34" s="132"/>
      <c r="C34" s="132"/>
      <c r="D34" s="133"/>
      <c r="E34" s="137" t="s">
        <v>1</v>
      </c>
      <c r="F34" s="160" t="s">
        <v>124</v>
      </c>
      <c r="G34" s="160"/>
      <c r="H34" s="161"/>
      <c r="I34" s="162"/>
      <c r="J34" s="163"/>
      <c r="K34" s="135"/>
      <c r="L34" s="135"/>
      <c r="M34" s="135"/>
      <c r="N34" s="135"/>
      <c r="O34" s="136"/>
      <c r="P34" s="136"/>
      <c r="Q34" s="136"/>
      <c r="R34" s="133"/>
      <c r="S34" s="133"/>
      <c r="T34" s="132"/>
      <c r="U34" s="6"/>
      <c r="V34" s="8"/>
      <c r="W34" s="8"/>
      <c r="X34" s="134" t="str">
        <f>F34</f>
        <v>Omítka vápenocementová vnitřních ploch nanášená ručně jednovrstvá, tloušťky do 10 mm hrubá zatřená svislých konstrukcí stěn</v>
      </c>
      <c r="Y34" s="9"/>
      <c r="AA34" s="11"/>
    </row>
    <row r="35" spans="1:27" ht="7.5" customHeight="1" outlineLevel="4" x14ac:dyDescent="0.15">
      <c r="B35" s="71"/>
      <c r="C35" s="71"/>
      <c r="D35" s="62"/>
      <c r="E35" s="62"/>
      <c r="F35" s="63"/>
      <c r="G35" s="62"/>
      <c r="H35" s="67"/>
      <c r="I35" s="106"/>
      <c r="J35" s="65"/>
      <c r="K35" s="67"/>
      <c r="L35" s="67"/>
      <c r="M35" s="67"/>
      <c r="N35" s="67"/>
      <c r="O35" s="65"/>
      <c r="P35" s="65"/>
      <c r="Q35" s="65"/>
      <c r="R35" s="62"/>
      <c r="S35" s="62"/>
      <c r="T35" s="71"/>
      <c r="U35" s="8"/>
      <c r="X35" s="62"/>
    </row>
    <row r="36" spans="1:27" ht="11.25" outlineLevel="4" x14ac:dyDescent="0.2">
      <c r="A36" s="138"/>
      <c r="B36" s="139"/>
      <c r="C36" s="139"/>
      <c r="D36" s="140"/>
      <c r="E36" s="146" t="s">
        <v>2</v>
      </c>
      <c r="F36" s="141" t="s">
        <v>125</v>
      </c>
      <c r="G36" s="140"/>
      <c r="H36" s="142">
        <v>187.68</v>
      </c>
      <c r="I36" s="143"/>
      <c r="J36" s="144"/>
      <c r="K36" s="145"/>
      <c r="L36" s="145"/>
      <c r="M36" s="145"/>
      <c r="N36" s="145"/>
      <c r="O36" s="144"/>
      <c r="P36" s="144"/>
      <c r="Q36" s="144"/>
      <c r="R36" s="140"/>
      <c r="S36" s="140"/>
      <c r="T36" s="139"/>
      <c r="U36" s="6"/>
      <c r="V36" s="8"/>
      <c r="W36" s="8"/>
      <c r="X36" s="62"/>
    </row>
    <row r="37" spans="1:27" ht="7.5" customHeight="1" outlineLevel="4" x14ac:dyDescent="0.15">
      <c r="A37" s="8"/>
      <c r="B37" s="71"/>
      <c r="C37" s="71"/>
      <c r="D37" s="62"/>
      <c r="E37" s="62"/>
      <c r="F37" s="105"/>
      <c r="G37" s="62"/>
      <c r="H37" s="67"/>
      <c r="I37" s="106"/>
      <c r="J37" s="65"/>
      <c r="K37" s="67"/>
      <c r="L37" s="67"/>
      <c r="M37" s="67"/>
      <c r="N37" s="67"/>
      <c r="O37" s="65"/>
      <c r="P37" s="65"/>
      <c r="Q37" s="65"/>
      <c r="R37" s="62"/>
      <c r="S37" s="62"/>
      <c r="T37" s="71"/>
      <c r="U37" s="8"/>
      <c r="X37" s="62"/>
    </row>
    <row r="38" spans="1:27" outlineLevel="3" x14ac:dyDescent="0.15">
      <c r="B38" s="6"/>
      <c r="C38" s="6"/>
      <c r="D38" s="6"/>
      <c r="E38" s="6"/>
      <c r="F38" s="6"/>
      <c r="G38" s="6"/>
      <c r="H38" s="6"/>
      <c r="I38" s="8"/>
      <c r="J38" s="8"/>
      <c r="K38" s="6"/>
      <c r="L38" s="6"/>
      <c r="M38" s="6"/>
      <c r="N38" s="6"/>
      <c r="O38" s="6"/>
      <c r="P38" s="8"/>
      <c r="Q38" s="8"/>
      <c r="R38" s="8"/>
      <c r="S38" s="6"/>
      <c r="T38" s="6"/>
      <c r="X38" s="6"/>
    </row>
    <row r="39" spans="1:27" ht="11.25" outlineLevel="2" x14ac:dyDescent="0.2">
      <c r="A39" s="98" t="s">
        <v>72</v>
      </c>
      <c r="B39" s="102">
        <v>3</v>
      </c>
      <c r="C39" s="115"/>
      <c r="D39" s="116" t="s">
        <v>95</v>
      </c>
      <c r="E39" s="116"/>
      <c r="F39" s="117" t="s">
        <v>73</v>
      </c>
      <c r="G39" s="116"/>
      <c r="H39" s="118"/>
      <c r="I39" s="119"/>
      <c r="J39" s="100">
        <f>SUBTOTAL(9,J40:J54)</f>
        <v>0</v>
      </c>
      <c r="K39" s="118"/>
      <c r="L39" s="101">
        <f>SUBTOTAL(9,L40:L54)</f>
        <v>6.4000000000000003E-3</v>
      </c>
      <c r="M39" s="118"/>
      <c r="N39" s="101">
        <f>SUBTOTAL(9,N40:N54)</f>
        <v>4.8336000000000006</v>
      </c>
      <c r="O39" s="120"/>
      <c r="P39" s="100">
        <f>SUBTOTAL(9,P40:P54)</f>
        <v>0</v>
      </c>
      <c r="Q39" s="100">
        <f>SUBTOTAL(9,Q40:Q54)</f>
        <v>0</v>
      </c>
      <c r="R39" s="116"/>
      <c r="S39" s="116"/>
      <c r="T39" s="102">
        <f>SUBTOTAL(9,T40:T54)</f>
        <v>4</v>
      </c>
      <c r="U39" s="6"/>
      <c r="V39" s="8"/>
      <c r="W39" s="8"/>
      <c r="X39" s="62"/>
    </row>
    <row r="40" spans="1:27" ht="11.25" outlineLevel="3" x14ac:dyDescent="0.2">
      <c r="A40" s="4"/>
      <c r="B40" s="121"/>
      <c r="C40" s="122">
        <v>6</v>
      </c>
      <c r="D40" s="123" t="s">
        <v>96</v>
      </c>
      <c r="E40" s="124" t="s">
        <v>126</v>
      </c>
      <c r="F40" s="125" t="s">
        <v>127</v>
      </c>
      <c r="G40" s="123" t="s">
        <v>99</v>
      </c>
      <c r="H40" s="126">
        <v>187.68</v>
      </c>
      <c r="I40" s="127"/>
      <c r="J40" s="128">
        <f>H40*I40</f>
        <v>0</v>
      </c>
      <c r="K40" s="126"/>
      <c r="L40" s="126">
        <f>H40*K40</f>
        <v>0</v>
      </c>
      <c r="M40" s="126">
        <v>0.02</v>
      </c>
      <c r="N40" s="126">
        <f>H40*M40</f>
        <v>3.7536</v>
      </c>
      <c r="O40" s="128">
        <v>21</v>
      </c>
      <c r="P40" s="128">
        <f>J40*(O40/100)</f>
        <v>0</v>
      </c>
      <c r="Q40" s="128">
        <f>J40+P40</f>
        <v>0</v>
      </c>
      <c r="R40" s="129"/>
      <c r="S40" s="129" t="s">
        <v>100</v>
      </c>
      <c r="T40" s="130">
        <v>1</v>
      </c>
      <c r="U40" s="8"/>
      <c r="V40" s="8"/>
      <c r="W40" s="8"/>
      <c r="X40" s="62"/>
    </row>
    <row r="41" spans="1:27" ht="9.75" outlineLevel="4" x14ac:dyDescent="0.2">
      <c r="A41" s="131"/>
      <c r="B41" s="132"/>
      <c r="C41" s="132"/>
      <c r="D41" s="133"/>
      <c r="E41" s="137" t="s">
        <v>1</v>
      </c>
      <c r="F41" s="160" t="s">
        <v>128</v>
      </c>
      <c r="G41" s="160"/>
      <c r="H41" s="161"/>
      <c r="I41" s="162"/>
      <c r="J41" s="163"/>
      <c r="K41" s="135"/>
      <c r="L41" s="135"/>
      <c r="M41" s="135"/>
      <c r="N41" s="135"/>
      <c r="O41" s="136"/>
      <c r="P41" s="136"/>
      <c r="Q41" s="136"/>
      <c r="R41" s="133"/>
      <c r="S41" s="133"/>
      <c r="T41" s="132"/>
      <c r="U41" s="6"/>
      <c r="V41" s="8"/>
      <c r="W41" s="8"/>
      <c r="X41" s="134" t="str">
        <f>F41</f>
        <v>Otlučení vápenných nebo vápenocementových omítek vnitřních ploch stěn s vyškrabáním spar, s očištěním zdiva, v rozsahu přes 30 do 50 %</v>
      </c>
      <c r="Y41" s="9"/>
      <c r="AA41" s="11"/>
    </row>
    <row r="42" spans="1:27" ht="7.5" customHeight="1" outlineLevel="4" x14ac:dyDescent="0.15">
      <c r="B42" s="71"/>
      <c r="C42" s="71"/>
      <c r="D42" s="62"/>
      <c r="E42" s="62"/>
      <c r="F42" s="63"/>
      <c r="G42" s="62"/>
      <c r="H42" s="67"/>
      <c r="I42" s="106"/>
      <c r="J42" s="65"/>
      <c r="K42" s="67"/>
      <c r="L42" s="67"/>
      <c r="M42" s="67"/>
      <c r="N42" s="67"/>
      <c r="O42" s="65"/>
      <c r="P42" s="65"/>
      <c r="Q42" s="65"/>
      <c r="R42" s="62"/>
      <c r="S42" s="62"/>
      <c r="T42" s="71"/>
      <c r="U42" s="8"/>
      <c r="X42" s="62"/>
    </row>
    <row r="43" spans="1:27" ht="11.25" outlineLevel="4" x14ac:dyDescent="0.2">
      <c r="A43" s="138"/>
      <c r="B43" s="139"/>
      <c r="C43" s="139"/>
      <c r="D43" s="140"/>
      <c r="E43" s="146" t="s">
        <v>2</v>
      </c>
      <c r="F43" s="141" t="s">
        <v>125</v>
      </c>
      <c r="G43" s="140"/>
      <c r="H43" s="142">
        <v>187.68</v>
      </c>
      <c r="I43" s="143"/>
      <c r="J43" s="144"/>
      <c r="K43" s="145"/>
      <c r="L43" s="145"/>
      <c r="M43" s="145"/>
      <c r="N43" s="145"/>
      <c r="O43" s="144"/>
      <c r="P43" s="144"/>
      <c r="Q43" s="144"/>
      <c r="R43" s="140"/>
      <c r="S43" s="140"/>
      <c r="T43" s="139"/>
      <c r="U43" s="6"/>
      <c r="V43" s="8"/>
      <c r="W43" s="8"/>
      <c r="X43" s="62"/>
    </row>
    <row r="44" spans="1:27" ht="7.5" customHeight="1" outlineLevel="4" x14ac:dyDescent="0.15">
      <c r="A44" s="8"/>
      <c r="B44" s="71"/>
      <c r="C44" s="71"/>
      <c r="D44" s="62"/>
      <c r="E44" s="62"/>
      <c r="F44" s="105"/>
      <c r="G44" s="62"/>
      <c r="H44" s="67"/>
      <c r="I44" s="106"/>
      <c r="J44" s="65"/>
      <c r="K44" s="67"/>
      <c r="L44" s="67"/>
      <c r="M44" s="67"/>
      <c r="N44" s="67"/>
      <c r="O44" s="65"/>
      <c r="P44" s="65"/>
      <c r="Q44" s="65"/>
      <c r="R44" s="62"/>
      <c r="S44" s="62"/>
      <c r="T44" s="71"/>
      <c r="U44" s="8"/>
      <c r="X44" s="62"/>
    </row>
    <row r="45" spans="1:27" ht="11.25" outlineLevel="3" x14ac:dyDescent="0.2">
      <c r="A45" s="4"/>
      <c r="B45" s="121"/>
      <c r="C45" s="122">
        <v>7</v>
      </c>
      <c r="D45" s="123" t="s">
        <v>96</v>
      </c>
      <c r="E45" s="124" t="s">
        <v>129</v>
      </c>
      <c r="F45" s="125" t="s">
        <v>130</v>
      </c>
      <c r="G45" s="123" t="s">
        <v>131</v>
      </c>
      <c r="H45" s="126">
        <v>40</v>
      </c>
      <c r="I45" s="127"/>
      <c r="J45" s="128">
        <f>H45*I45</f>
        <v>0</v>
      </c>
      <c r="K45" s="126"/>
      <c r="L45" s="126">
        <f>H45*K45</f>
        <v>0</v>
      </c>
      <c r="M45" s="126">
        <v>2.7E-2</v>
      </c>
      <c r="N45" s="126">
        <f>H45*M45</f>
        <v>1.08</v>
      </c>
      <c r="O45" s="128">
        <v>21</v>
      </c>
      <c r="P45" s="128">
        <f>J45*(O45/100)</f>
        <v>0</v>
      </c>
      <c r="Q45" s="128">
        <f>J45+P45</f>
        <v>0</v>
      </c>
      <c r="R45" s="129"/>
      <c r="S45" s="129" t="s">
        <v>100</v>
      </c>
      <c r="T45" s="130">
        <v>1</v>
      </c>
      <c r="U45" s="8"/>
      <c r="V45" s="8"/>
      <c r="W45" s="8"/>
      <c r="X45" s="62"/>
    </row>
    <row r="46" spans="1:27" ht="9.75" outlineLevel="4" x14ac:dyDescent="0.2">
      <c r="A46" s="131"/>
      <c r="B46" s="132"/>
      <c r="C46" s="132"/>
      <c r="D46" s="133"/>
      <c r="E46" s="137" t="s">
        <v>1</v>
      </c>
      <c r="F46" s="160" t="s">
        <v>132</v>
      </c>
      <c r="G46" s="160"/>
      <c r="H46" s="161"/>
      <c r="I46" s="162"/>
      <c r="J46" s="163"/>
      <c r="K46" s="135"/>
      <c r="L46" s="135"/>
      <c r="M46" s="135"/>
      <c r="N46" s="135"/>
      <c r="O46" s="136"/>
      <c r="P46" s="136"/>
      <c r="Q46" s="136"/>
      <c r="R46" s="133"/>
      <c r="S46" s="133"/>
      <c r="T46" s="132"/>
      <c r="U46" s="6"/>
      <c r="V46" s="8"/>
      <c r="W46" s="8"/>
      <c r="X46" s="134" t="str">
        <f>F46</f>
        <v>Vysekání rýh ve zdivu cihelném na maltu vápennou nebo vápenocementovou do hl. 100 mm a šířky do 150 mm</v>
      </c>
      <c r="Y46" s="9"/>
      <c r="AA46" s="11"/>
    </row>
    <row r="47" spans="1:27" ht="7.5" customHeight="1" outlineLevel="4" x14ac:dyDescent="0.15">
      <c r="B47" s="71"/>
      <c r="C47" s="71"/>
      <c r="D47" s="62"/>
      <c r="E47" s="62"/>
      <c r="F47" s="63"/>
      <c r="G47" s="62"/>
      <c r="H47" s="67"/>
      <c r="I47" s="106"/>
      <c r="J47" s="65"/>
      <c r="K47" s="67"/>
      <c r="L47" s="67"/>
      <c r="M47" s="67"/>
      <c r="N47" s="67"/>
      <c r="O47" s="65"/>
      <c r="P47" s="65"/>
      <c r="Q47" s="65"/>
      <c r="R47" s="62"/>
      <c r="S47" s="62"/>
      <c r="T47" s="71"/>
      <c r="U47" s="8"/>
      <c r="X47" s="62"/>
    </row>
    <row r="48" spans="1:27" ht="11.25" outlineLevel="3" x14ac:dyDescent="0.2">
      <c r="A48" s="4"/>
      <c r="B48" s="121"/>
      <c r="C48" s="122">
        <v>8</v>
      </c>
      <c r="D48" s="123" t="s">
        <v>133</v>
      </c>
      <c r="E48" s="124" t="s">
        <v>134</v>
      </c>
      <c r="F48" s="125" t="s">
        <v>135</v>
      </c>
      <c r="G48" s="123" t="s">
        <v>136</v>
      </c>
      <c r="H48" s="126">
        <v>1</v>
      </c>
      <c r="I48" s="127"/>
      <c r="J48" s="128">
        <f>H48*I48</f>
        <v>0</v>
      </c>
      <c r="K48" s="126"/>
      <c r="L48" s="126">
        <f>H48*K48</f>
        <v>0</v>
      </c>
      <c r="M48" s="126"/>
      <c r="N48" s="126">
        <f>H48*M48</f>
        <v>0</v>
      </c>
      <c r="O48" s="128">
        <v>21</v>
      </c>
      <c r="P48" s="128">
        <f>J48*(O48/100)</f>
        <v>0</v>
      </c>
      <c r="Q48" s="128">
        <f>J48+P48</f>
        <v>0</v>
      </c>
      <c r="R48" s="129"/>
      <c r="S48" s="129"/>
      <c r="T48" s="130">
        <v>1</v>
      </c>
      <c r="U48" s="8"/>
      <c r="V48" s="8"/>
      <c r="W48" s="8"/>
      <c r="X48" s="62"/>
    </row>
    <row r="49" spans="1:27" ht="9.75" outlineLevel="4" x14ac:dyDescent="0.2">
      <c r="A49" s="131"/>
      <c r="B49" s="132"/>
      <c r="C49" s="132"/>
      <c r="D49" s="133"/>
      <c r="E49" s="137" t="s">
        <v>1</v>
      </c>
      <c r="F49" s="160" t="s">
        <v>46</v>
      </c>
      <c r="G49" s="160"/>
      <c r="H49" s="161"/>
      <c r="I49" s="162"/>
      <c r="J49" s="163"/>
      <c r="K49" s="135"/>
      <c r="L49" s="135"/>
      <c r="M49" s="135"/>
      <c r="N49" s="135"/>
      <c r="O49" s="136"/>
      <c r="P49" s="136"/>
      <c r="Q49" s="136"/>
      <c r="R49" s="133"/>
      <c r="S49" s="133"/>
      <c r="T49" s="132"/>
      <c r="U49" s="6"/>
      <c r="V49" s="8"/>
      <c r="W49" s="8"/>
      <c r="X49" s="134" t="str">
        <f>F49</f>
        <v>---</v>
      </c>
      <c r="Y49" s="9"/>
      <c r="AA49" s="11"/>
    </row>
    <row r="50" spans="1:27" ht="7.5" customHeight="1" outlineLevel="4" x14ac:dyDescent="0.15">
      <c r="B50" s="71"/>
      <c r="C50" s="71"/>
      <c r="D50" s="62"/>
      <c r="E50" s="62"/>
      <c r="F50" s="63"/>
      <c r="G50" s="62"/>
      <c r="H50" s="67"/>
      <c r="I50" s="106"/>
      <c r="J50" s="65"/>
      <c r="K50" s="67"/>
      <c r="L50" s="67"/>
      <c r="M50" s="67"/>
      <c r="N50" s="67"/>
      <c r="O50" s="65"/>
      <c r="P50" s="65"/>
      <c r="Q50" s="65"/>
      <c r="R50" s="62"/>
      <c r="S50" s="62"/>
      <c r="T50" s="71"/>
      <c r="U50" s="8"/>
      <c r="X50" s="62"/>
    </row>
    <row r="51" spans="1:27" ht="11.25" outlineLevel="3" x14ac:dyDescent="0.2">
      <c r="A51" s="4"/>
      <c r="B51" s="121"/>
      <c r="C51" s="122">
        <v>9</v>
      </c>
      <c r="D51" s="123" t="s">
        <v>96</v>
      </c>
      <c r="E51" s="124" t="s">
        <v>137</v>
      </c>
      <c r="F51" s="125" t="s">
        <v>138</v>
      </c>
      <c r="G51" s="123" t="s">
        <v>99</v>
      </c>
      <c r="H51" s="126">
        <v>160</v>
      </c>
      <c r="I51" s="127"/>
      <c r="J51" s="128">
        <f>H51*I51</f>
        <v>0</v>
      </c>
      <c r="K51" s="126">
        <v>4.0000000000000003E-5</v>
      </c>
      <c r="L51" s="126">
        <f>H51*K51</f>
        <v>6.4000000000000003E-3</v>
      </c>
      <c r="M51" s="126"/>
      <c r="N51" s="126">
        <f>H51*M51</f>
        <v>0</v>
      </c>
      <c r="O51" s="128">
        <v>21</v>
      </c>
      <c r="P51" s="128">
        <f>J51*(O51/100)</f>
        <v>0</v>
      </c>
      <c r="Q51" s="128">
        <f>J51+P51</f>
        <v>0</v>
      </c>
      <c r="R51" s="129"/>
      <c r="S51" s="129" t="s">
        <v>100</v>
      </c>
      <c r="T51" s="130">
        <v>1</v>
      </c>
      <c r="U51" s="8"/>
      <c r="V51" s="8"/>
      <c r="W51" s="8"/>
      <c r="X51" s="62"/>
    </row>
    <row r="52" spans="1:27" ht="9.75" outlineLevel="4" x14ac:dyDescent="0.2">
      <c r="A52" s="131"/>
      <c r="B52" s="132"/>
      <c r="C52" s="132"/>
      <c r="D52" s="133"/>
      <c r="E52" s="137" t="s">
        <v>1</v>
      </c>
      <c r="F52" s="160" t="s">
        <v>139</v>
      </c>
      <c r="G52" s="160"/>
      <c r="H52" s="161"/>
      <c r="I52" s="162"/>
      <c r="J52" s="163"/>
      <c r="K52" s="135"/>
      <c r="L52" s="135"/>
      <c r="M52" s="135"/>
      <c r="N52" s="135"/>
      <c r="O52" s="136"/>
      <c r="P52" s="136"/>
      <c r="Q52" s="136"/>
      <c r="R52" s="133"/>
      <c r="S52" s="133"/>
      <c r="T52" s="132"/>
      <c r="U52" s="6"/>
      <c r="V52" s="8"/>
      <c r="W52" s="8"/>
      <c r="X52" s="134" t="str">
        <f>F52</f>
        <v>Vyčištění budov nebo objektů před předáním do užívání budov bytové nebo občanské výstavby, světlé výšky podlaží do 4 m</v>
      </c>
      <c r="Y52" s="9"/>
      <c r="AA52" s="11"/>
    </row>
    <row r="53" spans="1:27" ht="7.5" customHeight="1" outlineLevel="4" x14ac:dyDescent="0.15">
      <c r="B53" s="71"/>
      <c r="C53" s="71"/>
      <c r="D53" s="62"/>
      <c r="E53" s="62"/>
      <c r="F53" s="63"/>
      <c r="G53" s="62"/>
      <c r="H53" s="67"/>
      <c r="I53" s="106"/>
      <c r="J53" s="65"/>
      <c r="K53" s="67"/>
      <c r="L53" s="67"/>
      <c r="M53" s="67"/>
      <c r="N53" s="67"/>
      <c r="O53" s="65"/>
      <c r="P53" s="65"/>
      <c r="Q53" s="65"/>
      <c r="R53" s="62"/>
      <c r="S53" s="62"/>
      <c r="T53" s="71"/>
      <c r="U53" s="8"/>
      <c r="X53" s="62"/>
    </row>
    <row r="54" spans="1:27" outlineLevel="3" x14ac:dyDescent="0.15">
      <c r="B54" s="6"/>
      <c r="C54" s="6"/>
      <c r="D54" s="6"/>
      <c r="E54" s="6"/>
      <c r="F54" s="6"/>
      <c r="G54" s="6"/>
      <c r="H54" s="6"/>
      <c r="I54" s="8"/>
      <c r="J54" s="8"/>
      <c r="K54" s="6"/>
      <c r="L54" s="6"/>
      <c r="M54" s="6"/>
      <c r="N54" s="6"/>
      <c r="O54" s="6"/>
      <c r="P54" s="8"/>
      <c r="Q54" s="8"/>
      <c r="R54" s="8"/>
      <c r="S54" s="6"/>
      <c r="T54" s="6"/>
      <c r="X54" s="6"/>
    </row>
    <row r="55" spans="1:27" ht="11.25" outlineLevel="2" x14ac:dyDescent="0.2">
      <c r="A55" s="98" t="s">
        <v>74</v>
      </c>
      <c r="B55" s="102">
        <v>3</v>
      </c>
      <c r="C55" s="115"/>
      <c r="D55" s="116" t="s">
        <v>95</v>
      </c>
      <c r="E55" s="116"/>
      <c r="F55" s="117" t="s">
        <v>75</v>
      </c>
      <c r="G55" s="116"/>
      <c r="H55" s="118"/>
      <c r="I55" s="119"/>
      <c r="J55" s="100">
        <f>SUBTOTAL(9,J56:J73)</f>
        <v>0</v>
      </c>
      <c r="K55" s="118"/>
      <c r="L55" s="101">
        <f>SUBTOTAL(9,L56:L73)</f>
        <v>0</v>
      </c>
      <c r="M55" s="118"/>
      <c r="N55" s="101">
        <f>SUBTOTAL(9,N56:N73)</f>
        <v>0</v>
      </c>
      <c r="O55" s="120"/>
      <c r="P55" s="100">
        <f>SUBTOTAL(9,P56:P73)</f>
        <v>0</v>
      </c>
      <c r="Q55" s="100">
        <f>SUBTOTAL(9,Q56:Q73)</f>
        <v>0</v>
      </c>
      <c r="R55" s="116"/>
      <c r="S55" s="116"/>
      <c r="T55" s="102">
        <f>SUBTOTAL(9,T56:T73)</f>
        <v>5</v>
      </c>
      <c r="U55" s="6"/>
      <c r="V55" s="8"/>
      <c r="W55" s="8"/>
      <c r="X55" s="62"/>
    </row>
    <row r="56" spans="1:27" ht="11.25" outlineLevel="3" x14ac:dyDescent="0.2">
      <c r="A56" s="4"/>
      <c r="B56" s="121"/>
      <c r="C56" s="122">
        <v>10</v>
      </c>
      <c r="D56" s="123" t="s">
        <v>96</v>
      </c>
      <c r="E56" s="124" t="s">
        <v>140</v>
      </c>
      <c r="F56" s="125" t="s">
        <v>141</v>
      </c>
      <c r="G56" s="123" t="s">
        <v>142</v>
      </c>
      <c r="H56" s="126">
        <v>27.441440339499998</v>
      </c>
      <c r="I56" s="127"/>
      <c r="J56" s="128">
        <f>H56*I56</f>
        <v>0</v>
      </c>
      <c r="K56" s="126"/>
      <c r="L56" s="126">
        <f>H56*K56</f>
        <v>0</v>
      </c>
      <c r="M56" s="126"/>
      <c r="N56" s="126">
        <f>H56*M56</f>
        <v>0</v>
      </c>
      <c r="O56" s="128">
        <v>21</v>
      </c>
      <c r="P56" s="128">
        <f>J56*(O56/100)</f>
        <v>0</v>
      </c>
      <c r="Q56" s="128">
        <f>J56+P56</f>
        <v>0</v>
      </c>
      <c r="R56" s="129"/>
      <c r="S56" s="129" t="s">
        <v>100</v>
      </c>
      <c r="T56" s="130">
        <v>1</v>
      </c>
      <c r="U56" s="8"/>
      <c r="V56" s="8"/>
      <c r="W56" s="8"/>
      <c r="X56" s="62"/>
    </row>
    <row r="57" spans="1:27" ht="9.75" outlineLevel="4" x14ac:dyDescent="0.2">
      <c r="A57" s="131"/>
      <c r="B57" s="132"/>
      <c r="C57" s="132"/>
      <c r="D57" s="133"/>
      <c r="E57" s="137" t="s">
        <v>1</v>
      </c>
      <c r="F57" s="160" t="s">
        <v>143</v>
      </c>
      <c r="G57" s="160"/>
      <c r="H57" s="161"/>
      <c r="I57" s="162"/>
      <c r="J57" s="163"/>
      <c r="K57" s="135"/>
      <c r="L57" s="135"/>
      <c r="M57" s="135"/>
      <c r="N57" s="135"/>
      <c r="O57" s="136"/>
      <c r="P57" s="136"/>
      <c r="Q57" s="136"/>
      <c r="R57" s="133"/>
      <c r="S57" s="133"/>
      <c r="T57" s="132"/>
      <c r="U57" s="6"/>
      <c r="V57" s="8"/>
      <c r="W57" s="8"/>
      <c r="X57" s="134" t="str">
        <f>F57</f>
        <v>Vnitrostaveništní doprava suti a vybouraných hmot vodorovně do 50 m s naložením ručně pro budovy a haly výšky do 6 m</v>
      </c>
      <c r="Y57" s="9"/>
      <c r="AA57" s="11"/>
    </row>
    <row r="58" spans="1:27" ht="7.5" customHeight="1" outlineLevel="4" x14ac:dyDescent="0.15">
      <c r="B58" s="71"/>
      <c r="C58" s="71"/>
      <c r="D58" s="62"/>
      <c r="E58" s="62"/>
      <c r="F58" s="63"/>
      <c r="G58" s="62"/>
      <c r="H58" s="67"/>
      <c r="I58" s="106"/>
      <c r="J58" s="65"/>
      <c r="K58" s="67"/>
      <c r="L58" s="67"/>
      <c r="M58" s="67"/>
      <c r="N58" s="67"/>
      <c r="O58" s="65"/>
      <c r="P58" s="65"/>
      <c r="Q58" s="65"/>
      <c r="R58" s="62"/>
      <c r="S58" s="62"/>
      <c r="T58" s="71"/>
      <c r="U58" s="8"/>
      <c r="X58" s="62"/>
    </row>
    <row r="59" spans="1:27" ht="11.25" outlineLevel="3" x14ac:dyDescent="0.2">
      <c r="A59" s="4"/>
      <c r="B59" s="121"/>
      <c r="C59" s="122">
        <v>11</v>
      </c>
      <c r="D59" s="123" t="s">
        <v>96</v>
      </c>
      <c r="E59" s="124" t="s">
        <v>144</v>
      </c>
      <c r="F59" s="125" t="s">
        <v>145</v>
      </c>
      <c r="G59" s="123" t="s">
        <v>142</v>
      </c>
      <c r="H59" s="126">
        <v>27.441440339499998</v>
      </c>
      <c r="I59" s="127"/>
      <c r="J59" s="128">
        <f>H59*I59</f>
        <v>0</v>
      </c>
      <c r="K59" s="126"/>
      <c r="L59" s="126">
        <f>H59*K59</f>
        <v>0</v>
      </c>
      <c r="M59" s="126"/>
      <c r="N59" s="126">
        <f>H59*M59</f>
        <v>0</v>
      </c>
      <c r="O59" s="128">
        <v>21</v>
      </c>
      <c r="P59" s="128">
        <f>J59*(O59/100)</f>
        <v>0</v>
      </c>
      <c r="Q59" s="128">
        <f>J59+P59</f>
        <v>0</v>
      </c>
      <c r="R59" s="129"/>
      <c r="S59" s="129" t="s">
        <v>100</v>
      </c>
      <c r="T59" s="130">
        <v>1</v>
      </c>
      <c r="U59" s="8"/>
      <c r="V59" s="8"/>
      <c r="W59" s="8"/>
      <c r="X59" s="62"/>
    </row>
    <row r="60" spans="1:27" ht="9.75" outlineLevel="4" x14ac:dyDescent="0.2">
      <c r="A60" s="131"/>
      <c r="B60" s="132"/>
      <c r="C60" s="132"/>
      <c r="D60" s="133"/>
      <c r="E60" s="137" t="s">
        <v>1</v>
      </c>
      <c r="F60" s="160" t="s">
        <v>146</v>
      </c>
      <c r="G60" s="160"/>
      <c r="H60" s="161"/>
      <c r="I60" s="162"/>
      <c r="J60" s="163"/>
      <c r="K60" s="135"/>
      <c r="L60" s="135"/>
      <c r="M60" s="135"/>
      <c r="N60" s="135"/>
      <c r="O60" s="136"/>
      <c r="P60" s="136"/>
      <c r="Q60" s="136"/>
      <c r="R60" s="133"/>
      <c r="S60" s="133"/>
      <c r="T60" s="132"/>
      <c r="U60" s="6"/>
      <c r="V60" s="8"/>
      <c r="W60" s="8"/>
      <c r="X60" s="134" t="str">
        <f>F60</f>
        <v>Vodorovná doprava suti a vybouraných hmot s vyložením a hrubým urovnáním na vzdálenost do 1 km</v>
      </c>
      <c r="Y60" s="9"/>
      <c r="AA60" s="11"/>
    </row>
    <row r="61" spans="1:27" ht="7.5" customHeight="1" outlineLevel="4" x14ac:dyDescent="0.15">
      <c r="B61" s="71"/>
      <c r="C61" s="71"/>
      <c r="D61" s="62"/>
      <c r="E61" s="62"/>
      <c r="F61" s="63"/>
      <c r="G61" s="62"/>
      <c r="H61" s="67"/>
      <c r="I61" s="106"/>
      <c r="J61" s="65"/>
      <c r="K61" s="67"/>
      <c r="L61" s="67"/>
      <c r="M61" s="67"/>
      <c r="N61" s="67"/>
      <c r="O61" s="65"/>
      <c r="P61" s="65"/>
      <c r="Q61" s="65"/>
      <c r="R61" s="62"/>
      <c r="S61" s="62"/>
      <c r="T61" s="71"/>
      <c r="U61" s="8"/>
      <c r="X61" s="62"/>
    </row>
    <row r="62" spans="1:27" ht="11.25" outlineLevel="3" x14ac:dyDescent="0.2">
      <c r="A62" s="4"/>
      <c r="B62" s="121"/>
      <c r="C62" s="122">
        <v>12</v>
      </c>
      <c r="D62" s="123" t="s">
        <v>96</v>
      </c>
      <c r="E62" s="124" t="s">
        <v>147</v>
      </c>
      <c r="F62" s="125" t="s">
        <v>148</v>
      </c>
      <c r="G62" s="123" t="s">
        <v>142</v>
      </c>
      <c r="H62" s="126">
        <v>219.53152271599998</v>
      </c>
      <c r="I62" s="127"/>
      <c r="J62" s="128">
        <f>H62*I62</f>
        <v>0</v>
      </c>
      <c r="K62" s="126"/>
      <c r="L62" s="126">
        <f>H62*K62</f>
        <v>0</v>
      </c>
      <c r="M62" s="126"/>
      <c r="N62" s="126">
        <f>H62*M62</f>
        <v>0</v>
      </c>
      <c r="O62" s="128">
        <v>21</v>
      </c>
      <c r="P62" s="128">
        <f>J62*(O62/100)</f>
        <v>0</v>
      </c>
      <c r="Q62" s="128">
        <f>J62+P62</f>
        <v>0</v>
      </c>
      <c r="R62" s="129"/>
      <c r="S62" s="129" t="s">
        <v>100</v>
      </c>
      <c r="T62" s="130">
        <v>1</v>
      </c>
      <c r="U62" s="8"/>
      <c r="V62" s="8"/>
      <c r="W62" s="8"/>
      <c r="X62" s="62"/>
    </row>
    <row r="63" spans="1:27" ht="9.75" outlineLevel="4" x14ac:dyDescent="0.2">
      <c r="A63" s="131"/>
      <c r="B63" s="132"/>
      <c r="C63" s="132"/>
      <c r="D63" s="133"/>
      <c r="E63" s="137" t="s">
        <v>1</v>
      </c>
      <c r="F63" s="160" t="s">
        <v>149</v>
      </c>
      <c r="G63" s="160"/>
      <c r="H63" s="161"/>
      <c r="I63" s="162"/>
      <c r="J63" s="163"/>
      <c r="K63" s="135"/>
      <c r="L63" s="135"/>
      <c r="M63" s="135"/>
      <c r="N63" s="135"/>
      <c r="O63" s="136"/>
      <c r="P63" s="136"/>
      <c r="Q63" s="136"/>
      <c r="R63" s="133"/>
      <c r="S63" s="133"/>
      <c r="T63" s="132"/>
      <c r="U63" s="6"/>
      <c r="V63" s="8"/>
      <c r="W63" s="8"/>
      <c r="X63" s="134" t="str">
        <f>F63</f>
        <v>Vodorovná doprava suti a vybouraných hmot s vyložením a hrubým urovnáním na vzdálenost Příplatek k cenám za každý další započatý 1 km</v>
      </c>
      <c r="Y63" s="9"/>
      <c r="AA63" s="11"/>
    </row>
    <row r="64" spans="1:27" ht="7.5" customHeight="1" outlineLevel="4" x14ac:dyDescent="0.15">
      <c r="B64" s="71"/>
      <c r="C64" s="71"/>
      <c r="D64" s="62"/>
      <c r="E64" s="62"/>
      <c r="F64" s="63"/>
      <c r="G64" s="62"/>
      <c r="H64" s="67"/>
      <c r="I64" s="106"/>
      <c r="J64" s="65"/>
      <c r="K64" s="67"/>
      <c r="L64" s="67"/>
      <c r="M64" s="67"/>
      <c r="N64" s="67"/>
      <c r="O64" s="65"/>
      <c r="P64" s="65"/>
      <c r="Q64" s="65"/>
      <c r="R64" s="62"/>
      <c r="S64" s="62"/>
      <c r="T64" s="71"/>
      <c r="U64" s="8"/>
      <c r="X64" s="62"/>
    </row>
    <row r="65" spans="1:27" ht="9.75" outlineLevel="4" x14ac:dyDescent="0.2">
      <c r="A65" s="131"/>
      <c r="B65" s="132"/>
      <c r="C65" s="132"/>
      <c r="D65" s="133"/>
      <c r="E65" s="137" t="s">
        <v>27</v>
      </c>
      <c r="F65" s="149">
        <v>700</v>
      </c>
      <c r="G65" s="133"/>
      <c r="H65" s="147">
        <v>192.09008237649999</v>
      </c>
      <c r="I65" s="148"/>
      <c r="J65" s="136"/>
      <c r="K65" s="135"/>
      <c r="L65" s="135"/>
      <c r="M65" s="135"/>
      <c r="N65" s="135"/>
      <c r="O65" s="136"/>
      <c r="P65" s="136"/>
      <c r="Q65" s="136"/>
      <c r="R65" s="133"/>
      <c r="S65" s="133"/>
      <c r="T65" s="132"/>
      <c r="U65" s="6"/>
      <c r="V65" s="8"/>
      <c r="W65" s="8"/>
      <c r="X65" s="62"/>
    </row>
    <row r="66" spans="1:27" ht="7.5" customHeight="1" outlineLevel="4" x14ac:dyDescent="0.15">
      <c r="A66" s="8"/>
      <c r="B66" s="71"/>
      <c r="C66" s="71"/>
      <c r="D66" s="62"/>
      <c r="E66" s="62"/>
      <c r="F66" s="105"/>
      <c r="G66" s="62"/>
      <c r="H66" s="67"/>
      <c r="I66" s="106"/>
      <c r="J66" s="65"/>
      <c r="K66" s="67"/>
      <c r="L66" s="67"/>
      <c r="M66" s="67"/>
      <c r="N66" s="67"/>
      <c r="O66" s="65"/>
      <c r="P66" s="65"/>
      <c r="Q66" s="65"/>
      <c r="R66" s="62"/>
      <c r="S66" s="62"/>
      <c r="T66" s="71"/>
      <c r="U66" s="8"/>
      <c r="X66" s="62"/>
    </row>
    <row r="67" spans="1:27" ht="22.5" outlineLevel="3" x14ac:dyDescent="0.2">
      <c r="A67" s="4"/>
      <c r="B67" s="121"/>
      <c r="C67" s="122">
        <v>13</v>
      </c>
      <c r="D67" s="123" t="s">
        <v>96</v>
      </c>
      <c r="E67" s="124" t="s">
        <v>150</v>
      </c>
      <c r="F67" s="125" t="s">
        <v>151</v>
      </c>
      <c r="G67" s="123" t="s">
        <v>142</v>
      </c>
      <c r="H67" s="126">
        <v>27.441440339499998</v>
      </c>
      <c r="I67" s="127"/>
      <c r="J67" s="128">
        <f>H67*I67</f>
        <v>0</v>
      </c>
      <c r="K67" s="126"/>
      <c r="L67" s="126">
        <f>H67*K67</f>
        <v>0</v>
      </c>
      <c r="M67" s="126"/>
      <c r="N67" s="126">
        <f>H67*M67</f>
        <v>0</v>
      </c>
      <c r="O67" s="128">
        <v>21</v>
      </c>
      <c r="P67" s="128">
        <f>J67*(O67/100)</f>
        <v>0</v>
      </c>
      <c r="Q67" s="128">
        <f>J67+P67</f>
        <v>0</v>
      </c>
      <c r="R67" s="129"/>
      <c r="S67" s="129" t="s">
        <v>100</v>
      </c>
      <c r="T67" s="130">
        <v>1</v>
      </c>
      <c r="U67" s="8"/>
      <c r="V67" s="8"/>
      <c r="W67" s="8"/>
      <c r="X67" s="62"/>
    </row>
    <row r="68" spans="1:27" ht="9.75" outlineLevel="4" x14ac:dyDescent="0.2">
      <c r="A68" s="131"/>
      <c r="B68" s="132"/>
      <c r="C68" s="132"/>
      <c r="D68" s="133"/>
      <c r="E68" s="137" t="s">
        <v>1</v>
      </c>
      <c r="F68" s="160" t="s">
        <v>152</v>
      </c>
      <c r="G68" s="160"/>
      <c r="H68" s="161"/>
      <c r="I68" s="162"/>
      <c r="J68" s="163"/>
      <c r="K68" s="135"/>
      <c r="L68" s="135"/>
      <c r="M68" s="135"/>
      <c r="N68" s="135"/>
      <c r="O68" s="136"/>
      <c r="P68" s="136"/>
      <c r="Q68" s="136"/>
      <c r="R68" s="133"/>
      <c r="S68" s="133"/>
      <c r="T68" s="132"/>
      <c r="U68" s="6"/>
      <c r="V68" s="8"/>
      <c r="W68" s="8"/>
      <c r="X68" s="134" t="str">
        <f>F68</f>
        <v>Poplatek za uložení stavebního odpadu na recyklační skládce (skládkovné) směsného stavebního a demoličního zatříděného do Katalogu odpadů pod kódem 17 09 04</v>
      </c>
      <c r="Y68" s="9"/>
      <c r="AA68" s="11"/>
    </row>
    <row r="69" spans="1:27" ht="7.5" customHeight="1" outlineLevel="4" x14ac:dyDescent="0.15">
      <c r="B69" s="71"/>
      <c r="C69" s="71"/>
      <c r="D69" s="62"/>
      <c r="E69" s="62"/>
      <c r="F69" s="63"/>
      <c r="G69" s="62"/>
      <c r="H69" s="67"/>
      <c r="I69" s="106"/>
      <c r="J69" s="65"/>
      <c r="K69" s="67"/>
      <c r="L69" s="67"/>
      <c r="M69" s="67"/>
      <c r="N69" s="67"/>
      <c r="O69" s="65"/>
      <c r="P69" s="65"/>
      <c r="Q69" s="65"/>
      <c r="R69" s="62"/>
      <c r="S69" s="62"/>
      <c r="T69" s="71"/>
      <c r="U69" s="8"/>
      <c r="X69" s="62"/>
    </row>
    <row r="70" spans="1:27" ht="11.25" outlineLevel="3" x14ac:dyDescent="0.2">
      <c r="A70" s="4"/>
      <c r="B70" s="121"/>
      <c r="C70" s="122">
        <v>14</v>
      </c>
      <c r="D70" s="123" t="s">
        <v>96</v>
      </c>
      <c r="E70" s="124" t="s">
        <v>153</v>
      </c>
      <c r="F70" s="125" t="s">
        <v>154</v>
      </c>
      <c r="G70" s="123" t="s">
        <v>142</v>
      </c>
      <c r="H70" s="126">
        <v>5.1668711999999992</v>
      </c>
      <c r="I70" s="127"/>
      <c r="J70" s="128">
        <f>H70*I70</f>
        <v>0</v>
      </c>
      <c r="K70" s="126"/>
      <c r="L70" s="126">
        <f>H70*K70</f>
        <v>0</v>
      </c>
      <c r="M70" s="126"/>
      <c r="N70" s="126">
        <f>H70*M70</f>
        <v>0</v>
      </c>
      <c r="O70" s="128">
        <v>21</v>
      </c>
      <c r="P70" s="128">
        <f>J70*(O70/100)</f>
        <v>0</v>
      </c>
      <c r="Q70" s="128">
        <f>J70+P70</f>
        <v>0</v>
      </c>
      <c r="R70" s="129"/>
      <c r="S70" s="129" t="s">
        <v>100</v>
      </c>
      <c r="T70" s="130">
        <v>1</v>
      </c>
      <c r="U70" s="8"/>
      <c r="V70" s="8"/>
      <c r="W70" s="8"/>
      <c r="X70" s="62"/>
    </row>
    <row r="71" spans="1:27" ht="19.5" outlineLevel="4" x14ac:dyDescent="0.2">
      <c r="A71" s="131"/>
      <c r="B71" s="132"/>
      <c r="C71" s="132"/>
      <c r="D71" s="133"/>
      <c r="E71" s="137" t="s">
        <v>1</v>
      </c>
      <c r="F71" s="160" t="s">
        <v>155</v>
      </c>
      <c r="G71" s="160"/>
      <c r="H71" s="161"/>
      <c r="I71" s="162"/>
      <c r="J71" s="163"/>
      <c r="K71" s="135"/>
      <c r="L71" s="135"/>
      <c r="M71" s="135"/>
      <c r="N71" s="135"/>
      <c r="O71" s="136"/>
      <c r="P71" s="136"/>
      <c r="Q71" s="136"/>
      <c r="R71" s="133"/>
      <c r="S71" s="133"/>
      <c r="T71" s="132"/>
      <c r="U71" s="6"/>
      <c r="V71" s="8"/>
      <c r="W71" s="8"/>
      <c r="X71" s="134" t="str">
        <f>F71</f>
        <v>Přesun hmot pro budovy občanské výstavby, bydlení, výrobu a služby ruční (bez užití mechanizace) vodorovná dopravní vzdálenost do 100 m pro budovy s jakoukoliv nosnou konstrukcí výšky do 6 m</v>
      </c>
      <c r="Y71" s="9"/>
      <c r="AA71" s="11"/>
    </row>
    <row r="72" spans="1:27" ht="7.5" customHeight="1" outlineLevel="4" x14ac:dyDescent="0.15">
      <c r="B72" s="71"/>
      <c r="C72" s="71"/>
      <c r="D72" s="62"/>
      <c r="E72" s="62"/>
      <c r="F72" s="63"/>
      <c r="G72" s="62"/>
      <c r="H72" s="67"/>
      <c r="I72" s="106"/>
      <c r="J72" s="65"/>
      <c r="K72" s="67"/>
      <c r="L72" s="67"/>
      <c r="M72" s="67"/>
      <c r="N72" s="67"/>
      <c r="O72" s="65"/>
      <c r="P72" s="65"/>
      <c r="Q72" s="65"/>
      <c r="R72" s="62"/>
      <c r="S72" s="62"/>
      <c r="T72" s="71"/>
      <c r="U72" s="8"/>
      <c r="X72" s="62"/>
    </row>
    <row r="73" spans="1:27" outlineLevel="3" x14ac:dyDescent="0.15">
      <c r="B73" s="6"/>
      <c r="C73" s="6"/>
      <c r="D73" s="6"/>
      <c r="E73" s="6"/>
      <c r="F73" s="6"/>
      <c r="G73" s="6"/>
      <c r="H73" s="6"/>
      <c r="I73" s="8"/>
      <c r="J73" s="8"/>
      <c r="K73" s="6"/>
      <c r="L73" s="6"/>
      <c r="M73" s="6"/>
      <c r="N73" s="6"/>
      <c r="O73" s="6"/>
      <c r="P73" s="8"/>
      <c r="Q73" s="8"/>
      <c r="R73" s="8"/>
      <c r="S73" s="6"/>
      <c r="T73" s="6"/>
      <c r="X73" s="6"/>
    </row>
    <row r="74" spans="1:27" ht="11.25" outlineLevel="2" x14ac:dyDescent="0.2">
      <c r="A74" s="98" t="s">
        <v>76</v>
      </c>
      <c r="B74" s="102">
        <v>3</v>
      </c>
      <c r="C74" s="115"/>
      <c r="D74" s="116" t="s">
        <v>95</v>
      </c>
      <c r="E74" s="116"/>
      <c r="F74" s="117" t="s">
        <v>77</v>
      </c>
      <c r="G74" s="116"/>
      <c r="H74" s="118"/>
      <c r="I74" s="119"/>
      <c r="J74" s="100">
        <f>SUBTOTAL(9,J75:J99)</f>
        <v>0</v>
      </c>
      <c r="K74" s="118"/>
      <c r="L74" s="101">
        <f>SUBTOTAL(9,L75:L99)</f>
        <v>1.2160000000000001E-2</v>
      </c>
      <c r="M74" s="118"/>
      <c r="N74" s="101">
        <f>SUBTOTAL(9,N75:N99)</f>
        <v>0</v>
      </c>
      <c r="O74" s="120"/>
      <c r="P74" s="100">
        <f>SUBTOTAL(9,P75:P99)</f>
        <v>0</v>
      </c>
      <c r="Q74" s="100">
        <f>SUBTOTAL(9,Q75:Q99)</f>
        <v>0</v>
      </c>
      <c r="R74" s="116"/>
      <c r="S74" s="116"/>
      <c r="T74" s="102">
        <f>SUBTOTAL(9,T75:T99)</f>
        <v>8</v>
      </c>
      <c r="U74" s="6"/>
      <c r="V74" s="8"/>
      <c r="W74" s="8"/>
      <c r="X74" s="62"/>
    </row>
    <row r="75" spans="1:27" ht="11.25" outlineLevel="3" x14ac:dyDescent="0.2">
      <c r="A75" s="4"/>
      <c r="B75" s="121"/>
      <c r="C75" s="122">
        <v>15</v>
      </c>
      <c r="D75" s="123" t="s">
        <v>96</v>
      </c>
      <c r="E75" s="124" t="s">
        <v>156</v>
      </c>
      <c r="F75" s="125" t="s">
        <v>157</v>
      </c>
      <c r="G75" s="123" t="s">
        <v>158</v>
      </c>
      <c r="H75" s="126">
        <v>4</v>
      </c>
      <c r="I75" s="127"/>
      <c r="J75" s="128">
        <f>H75*I75</f>
        <v>0</v>
      </c>
      <c r="K75" s="126">
        <v>2.7999999999999998E-4</v>
      </c>
      <c r="L75" s="126">
        <f>H75*K75</f>
        <v>1.1199999999999999E-3</v>
      </c>
      <c r="M75" s="126"/>
      <c r="N75" s="126">
        <f>H75*M75</f>
        <v>0</v>
      </c>
      <c r="O75" s="128">
        <v>21</v>
      </c>
      <c r="P75" s="128">
        <f>J75*(O75/100)</f>
        <v>0</v>
      </c>
      <c r="Q75" s="128">
        <f>J75+P75</f>
        <v>0</v>
      </c>
      <c r="R75" s="129"/>
      <c r="S75" s="129" t="s">
        <v>100</v>
      </c>
      <c r="T75" s="130">
        <v>1</v>
      </c>
      <c r="U75" s="8"/>
      <c r="V75" s="8"/>
      <c r="W75" s="8"/>
      <c r="X75" s="62"/>
    </row>
    <row r="76" spans="1:27" ht="9.75" outlineLevel="4" x14ac:dyDescent="0.2">
      <c r="A76" s="131"/>
      <c r="B76" s="132"/>
      <c r="C76" s="132"/>
      <c r="D76" s="133"/>
      <c r="E76" s="137" t="s">
        <v>1</v>
      </c>
      <c r="F76" s="160" t="s">
        <v>159</v>
      </c>
      <c r="G76" s="160"/>
      <c r="H76" s="161"/>
      <c r="I76" s="162"/>
      <c r="J76" s="163"/>
      <c r="K76" s="135"/>
      <c r="L76" s="135"/>
      <c r="M76" s="135"/>
      <c r="N76" s="135"/>
      <c r="O76" s="136"/>
      <c r="P76" s="136"/>
      <c r="Q76" s="136"/>
      <c r="R76" s="133"/>
      <c r="S76" s="133"/>
      <c r="T76" s="132"/>
      <c r="U76" s="6"/>
      <c r="V76" s="8"/>
      <c r="W76" s="8"/>
      <c r="X76" s="134" t="str">
        <f>F76</f>
        <v>Podlahové vpusti montáž podlahových vpustí ostatních typů DN 50/75</v>
      </c>
      <c r="Y76" s="9"/>
      <c r="AA76" s="11"/>
    </row>
    <row r="77" spans="1:27" ht="7.5" customHeight="1" outlineLevel="4" x14ac:dyDescent="0.15">
      <c r="B77" s="71"/>
      <c r="C77" s="71"/>
      <c r="D77" s="62"/>
      <c r="E77" s="62"/>
      <c r="F77" s="63"/>
      <c r="G77" s="62"/>
      <c r="H77" s="67"/>
      <c r="I77" s="106"/>
      <c r="J77" s="65"/>
      <c r="K77" s="67"/>
      <c r="L77" s="67"/>
      <c r="M77" s="67"/>
      <c r="N77" s="67"/>
      <c r="O77" s="65"/>
      <c r="P77" s="65"/>
      <c r="Q77" s="65"/>
      <c r="R77" s="62"/>
      <c r="S77" s="62"/>
      <c r="T77" s="71"/>
      <c r="U77" s="8"/>
      <c r="X77" s="62"/>
    </row>
    <row r="78" spans="1:27" ht="11.25" outlineLevel="3" x14ac:dyDescent="0.2">
      <c r="A78" s="4"/>
      <c r="B78" s="121"/>
      <c r="C78" s="122">
        <v>16</v>
      </c>
      <c r="D78" s="123" t="s">
        <v>160</v>
      </c>
      <c r="E78" s="124" t="s">
        <v>161</v>
      </c>
      <c r="F78" s="125" t="s">
        <v>162</v>
      </c>
      <c r="G78" s="123" t="s">
        <v>158</v>
      </c>
      <c r="H78" s="126">
        <v>4</v>
      </c>
      <c r="I78" s="127"/>
      <c r="J78" s="128">
        <f>H78*I78</f>
        <v>0</v>
      </c>
      <c r="K78" s="126">
        <v>6.2E-4</v>
      </c>
      <c r="L78" s="126">
        <f>H78*K78</f>
        <v>2.48E-3</v>
      </c>
      <c r="M78" s="126"/>
      <c r="N78" s="126">
        <f>H78*M78</f>
        <v>0</v>
      </c>
      <c r="O78" s="128">
        <v>21</v>
      </c>
      <c r="P78" s="128">
        <f>J78*(O78/100)</f>
        <v>0</v>
      </c>
      <c r="Q78" s="128">
        <f>J78+P78</f>
        <v>0</v>
      </c>
      <c r="R78" s="129"/>
      <c r="S78" s="129" t="s">
        <v>100</v>
      </c>
      <c r="T78" s="130">
        <v>1</v>
      </c>
      <c r="U78" s="8"/>
      <c r="V78" s="8"/>
      <c r="W78" s="8"/>
      <c r="X78" s="62"/>
    </row>
    <row r="79" spans="1:27" ht="9.75" outlineLevel="4" x14ac:dyDescent="0.2">
      <c r="A79" s="131"/>
      <c r="B79" s="132"/>
      <c r="C79" s="132"/>
      <c r="D79" s="133"/>
      <c r="E79" s="137" t="s">
        <v>1</v>
      </c>
      <c r="F79" s="160" t="s">
        <v>46</v>
      </c>
      <c r="G79" s="160"/>
      <c r="H79" s="161"/>
      <c r="I79" s="162"/>
      <c r="J79" s="163"/>
      <c r="K79" s="135"/>
      <c r="L79" s="135"/>
      <c r="M79" s="135"/>
      <c r="N79" s="135"/>
      <c r="O79" s="136"/>
      <c r="P79" s="136"/>
      <c r="Q79" s="136"/>
      <c r="R79" s="133"/>
      <c r="S79" s="133"/>
      <c r="T79" s="132"/>
      <c r="U79" s="6"/>
      <c r="V79" s="8"/>
      <c r="W79" s="8"/>
      <c r="X79" s="134" t="str">
        <f>F79</f>
        <v>---</v>
      </c>
      <c r="Y79" s="9"/>
      <c r="AA79" s="11"/>
    </row>
    <row r="80" spans="1:27" ht="7.5" customHeight="1" outlineLevel="4" x14ac:dyDescent="0.15">
      <c r="B80" s="71"/>
      <c r="C80" s="71"/>
      <c r="D80" s="62"/>
      <c r="E80" s="62"/>
      <c r="F80" s="63"/>
      <c r="G80" s="62"/>
      <c r="H80" s="67"/>
      <c r="I80" s="106"/>
      <c r="J80" s="65"/>
      <c r="K80" s="67"/>
      <c r="L80" s="67"/>
      <c r="M80" s="67"/>
      <c r="N80" s="67"/>
      <c r="O80" s="65"/>
      <c r="P80" s="65"/>
      <c r="Q80" s="65"/>
      <c r="R80" s="62"/>
      <c r="S80" s="62"/>
      <c r="T80" s="71"/>
      <c r="U80" s="8"/>
      <c r="X80" s="62"/>
    </row>
    <row r="81" spans="1:27" ht="11.25" outlineLevel="3" x14ac:dyDescent="0.2">
      <c r="A81" s="4"/>
      <c r="B81" s="121"/>
      <c r="C81" s="122">
        <v>17</v>
      </c>
      <c r="D81" s="123" t="s">
        <v>96</v>
      </c>
      <c r="E81" s="124" t="s">
        <v>163</v>
      </c>
      <c r="F81" s="125" t="s">
        <v>164</v>
      </c>
      <c r="G81" s="123" t="s">
        <v>131</v>
      </c>
      <c r="H81" s="126">
        <v>12</v>
      </c>
      <c r="I81" s="127"/>
      <c r="J81" s="128">
        <f>H81*I81</f>
        <v>0</v>
      </c>
      <c r="K81" s="126">
        <v>4.6999999999999999E-4</v>
      </c>
      <c r="L81" s="126">
        <f>H81*K81</f>
        <v>5.64E-3</v>
      </c>
      <c r="M81" s="126"/>
      <c r="N81" s="126">
        <f>H81*M81</f>
        <v>0</v>
      </c>
      <c r="O81" s="128">
        <v>21</v>
      </c>
      <c r="P81" s="128">
        <f>J81*(O81/100)</f>
        <v>0</v>
      </c>
      <c r="Q81" s="128">
        <f>J81+P81</f>
        <v>0</v>
      </c>
      <c r="R81" s="129"/>
      <c r="S81" s="129" t="s">
        <v>100</v>
      </c>
      <c r="T81" s="130">
        <v>1</v>
      </c>
      <c r="U81" s="8"/>
      <c r="V81" s="8"/>
      <c r="W81" s="8"/>
      <c r="X81" s="62"/>
    </row>
    <row r="82" spans="1:27" ht="9.75" outlineLevel="4" x14ac:dyDescent="0.2">
      <c r="A82" s="131"/>
      <c r="B82" s="132"/>
      <c r="C82" s="132"/>
      <c r="D82" s="133"/>
      <c r="E82" s="137" t="s">
        <v>1</v>
      </c>
      <c r="F82" s="160" t="s">
        <v>165</v>
      </c>
      <c r="G82" s="160"/>
      <c r="H82" s="161"/>
      <c r="I82" s="162"/>
      <c r="J82" s="163"/>
      <c r="K82" s="135"/>
      <c r="L82" s="135"/>
      <c r="M82" s="135"/>
      <c r="N82" s="135"/>
      <c r="O82" s="136"/>
      <c r="P82" s="136"/>
      <c r="Q82" s="136"/>
      <c r="R82" s="133"/>
      <c r="S82" s="133"/>
      <c r="T82" s="132"/>
      <c r="U82" s="6"/>
      <c r="V82" s="8"/>
      <c r="W82" s="8"/>
      <c r="X82" s="134" t="str">
        <f>F82</f>
        <v>Potrubí z trub polyetylenových svařované připojovací DN 50</v>
      </c>
      <c r="Y82" s="9"/>
      <c r="AA82" s="11"/>
    </row>
    <row r="83" spans="1:27" ht="7.5" customHeight="1" outlineLevel="4" x14ac:dyDescent="0.15">
      <c r="B83" s="71"/>
      <c r="C83" s="71"/>
      <c r="D83" s="62"/>
      <c r="E83" s="62"/>
      <c r="F83" s="63"/>
      <c r="G83" s="62"/>
      <c r="H83" s="67"/>
      <c r="I83" s="106"/>
      <c r="J83" s="65"/>
      <c r="K83" s="67"/>
      <c r="L83" s="67"/>
      <c r="M83" s="67"/>
      <c r="N83" s="67"/>
      <c r="O83" s="65"/>
      <c r="P83" s="65"/>
      <c r="Q83" s="65"/>
      <c r="R83" s="62"/>
      <c r="S83" s="62"/>
      <c r="T83" s="71"/>
      <c r="U83" s="8"/>
      <c r="X83" s="62"/>
    </row>
    <row r="84" spans="1:27" ht="11.25" outlineLevel="3" x14ac:dyDescent="0.2">
      <c r="A84" s="4"/>
      <c r="B84" s="121"/>
      <c r="C84" s="122">
        <v>18</v>
      </c>
      <c r="D84" s="123" t="s">
        <v>96</v>
      </c>
      <c r="E84" s="124" t="s">
        <v>166</v>
      </c>
      <c r="F84" s="125" t="s">
        <v>167</v>
      </c>
      <c r="G84" s="123" t="s">
        <v>131</v>
      </c>
      <c r="H84" s="126">
        <v>4</v>
      </c>
      <c r="I84" s="127"/>
      <c r="J84" s="128">
        <f>H84*I84</f>
        <v>0</v>
      </c>
      <c r="K84" s="126">
        <v>7.2999999999999996E-4</v>
      </c>
      <c r="L84" s="126">
        <f>H84*K84</f>
        <v>2.9199999999999999E-3</v>
      </c>
      <c r="M84" s="126"/>
      <c r="N84" s="126">
        <f>H84*M84</f>
        <v>0</v>
      </c>
      <c r="O84" s="128">
        <v>21</v>
      </c>
      <c r="P84" s="128">
        <f>J84*(O84/100)</f>
        <v>0</v>
      </c>
      <c r="Q84" s="128">
        <f>J84+P84</f>
        <v>0</v>
      </c>
      <c r="R84" s="129"/>
      <c r="S84" s="129" t="s">
        <v>100</v>
      </c>
      <c r="T84" s="130">
        <v>1</v>
      </c>
      <c r="U84" s="8"/>
      <c r="V84" s="8"/>
      <c r="W84" s="8"/>
      <c r="X84" s="62"/>
    </row>
    <row r="85" spans="1:27" ht="9.75" outlineLevel="4" x14ac:dyDescent="0.2">
      <c r="A85" s="131"/>
      <c r="B85" s="132"/>
      <c r="C85" s="132"/>
      <c r="D85" s="133"/>
      <c r="E85" s="137" t="s">
        <v>1</v>
      </c>
      <c r="F85" s="160" t="s">
        <v>168</v>
      </c>
      <c r="G85" s="160"/>
      <c r="H85" s="161"/>
      <c r="I85" s="162"/>
      <c r="J85" s="163"/>
      <c r="K85" s="135"/>
      <c r="L85" s="135"/>
      <c r="M85" s="135"/>
      <c r="N85" s="135"/>
      <c r="O85" s="136"/>
      <c r="P85" s="136"/>
      <c r="Q85" s="136"/>
      <c r="R85" s="133"/>
      <c r="S85" s="133"/>
      <c r="T85" s="132"/>
      <c r="U85" s="6"/>
      <c r="V85" s="8"/>
      <c r="W85" s="8"/>
      <c r="X85" s="134" t="str">
        <f>F85</f>
        <v>Potrubí z trub polyetylenových svařované připojovací DN 70</v>
      </c>
      <c r="Y85" s="9"/>
      <c r="AA85" s="11"/>
    </row>
    <row r="86" spans="1:27" ht="7.5" customHeight="1" outlineLevel="4" x14ac:dyDescent="0.15">
      <c r="B86" s="71"/>
      <c r="C86" s="71"/>
      <c r="D86" s="62"/>
      <c r="E86" s="62"/>
      <c r="F86" s="63"/>
      <c r="G86" s="62"/>
      <c r="H86" s="67"/>
      <c r="I86" s="106"/>
      <c r="J86" s="65"/>
      <c r="K86" s="67"/>
      <c r="L86" s="67"/>
      <c r="M86" s="67"/>
      <c r="N86" s="67"/>
      <c r="O86" s="65"/>
      <c r="P86" s="65"/>
      <c r="Q86" s="65"/>
      <c r="R86" s="62"/>
      <c r="S86" s="62"/>
      <c r="T86" s="71"/>
      <c r="U86" s="8"/>
      <c r="X86" s="62"/>
    </row>
    <row r="87" spans="1:27" ht="11.25" outlineLevel="3" x14ac:dyDescent="0.2">
      <c r="A87" s="4"/>
      <c r="B87" s="121"/>
      <c r="C87" s="122">
        <v>19</v>
      </c>
      <c r="D87" s="123" t="s">
        <v>96</v>
      </c>
      <c r="E87" s="124" t="s">
        <v>169</v>
      </c>
      <c r="F87" s="125" t="s">
        <v>170</v>
      </c>
      <c r="G87" s="123" t="s">
        <v>158</v>
      </c>
      <c r="H87" s="126">
        <v>9</v>
      </c>
      <c r="I87" s="127"/>
      <c r="J87" s="128">
        <f>H87*I87</f>
        <v>0</v>
      </c>
      <c r="K87" s="126"/>
      <c r="L87" s="126">
        <f>H87*K87</f>
        <v>0</v>
      </c>
      <c r="M87" s="126"/>
      <c r="N87" s="126">
        <f>H87*M87</f>
        <v>0</v>
      </c>
      <c r="O87" s="128">
        <v>21</v>
      </c>
      <c r="P87" s="128">
        <f>J87*(O87/100)</f>
        <v>0</v>
      </c>
      <c r="Q87" s="128">
        <f>J87+P87</f>
        <v>0</v>
      </c>
      <c r="R87" s="129"/>
      <c r="S87" s="129" t="s">
        <v>100</v>
      </c>
      <c r="T87" s="130">
        <v>1</v>
      </c>
      <c r="U87" s="8"/>
      <c r="V87" s="8"/>
      <c r="W87" s="8"/>
      <c r="X87" s="62"/>
    </row>
    <row r="88" spans="1:27" ht="9.75" outlineLevel="4" x14ac:dyDescent="0.2">
      <c r="A88" s="131"/>
      <c r="B88" s="132"/>
      <c r="C88" s="132"/>
      <c r="D88" s="133"/>
      <c r="E88" s="137" t="s">
        <v>1</v>
      </c>
      <c r="F88" s="160" t="s">
        <v>171</v>
      </c>
      <c r="G88" s="160"/>
      <c r="H88" s="161"/>
      <c r="I88" s="162"/>
      <c r="J88" s="163"/>
      <c r="K88" s="135"/>
      <c r="L88" s="135"/>
      <c r="M88" s="135"/>
      <c r="N88" s="135"/>
      <c r="O88" s="136"/>
      <c r="P88" s="136"/>
      <c r="Q88" s="136"/>
      <c r="R88" s="133"/>
      <c r="S88" s="133"/>
      <c r="T88" s="132"/>
      <c r="U88" s="6"/>
      <c r="V88" s="8"/>
      <c r="W88" s="8"/>
      <c r="X88" s="134" t="str">
        <f>F88</f>
        <v>Vyměření přípojek na potrubí vyvedení a upevnění odpadních výpustek DN 50</v>
      </c>
      <c r="Y88" s="9"/>
      <c r="AA88" s="11"/>
    </row>
    <row r="89" spans="1:27" ht="7.5" customHeight="1" outlineLevel="4" x14ac:dyDescent="0.15">
      <c r="B89" s="71"/>
      <c r="C89" s="71"/>
      <c r="D89" s="62"/>
      <c r="E89" s="62"/>
      <c r="F89" s="63"/>
      <c r="G89" s="62"/>
      <c r="H89" s="67"/>
      <c r="I89" s="106"/>
      <c r="J89" s="65"/>
      <c r="K89" s="67"/>
      <c r="L89" s="67"/>
      <c r="M89" s="67"/>
      <c r="N89" s="67"/>
      <c r="O89" s="65"/>
      <c r="P89" s="65"/>
      <c r="Q89" s="65"/>
      <c r="R89" s="62"/>
      <c r="S89" s="62"/>
      <c r="T89" s="71"/>
      <c r="U89" s="8"/>
      <c r="X89" s="62"/>
    </row>
    <row r="90" spans="1:27" ht="11.25" outlineLevel="3" x14ac:dyDescent="0.2">
      <c r="A90" s="4"/>
      <c r="B90" s="121"/>
      <c r="C90" s="122">
        <v>20</v>
      </c>
      <c r="D90" s="123" t="s">
        <v>96</v>
      </c>
      <c r="E90" s="124" t="s">
        <v>172</v>
      </c>
      <c r="F90" s="125" t="s">
        <v>173</v>
      </c>
      <c r="G90" s="123" t="s">
        <v>158</v>
      </c>
      <c r="H90" s="126">
        <v>4</v>
      </c>
      <c r="I90" s="127"/>
      <c r="J90" s="128">
        <f>H90*I90</f>
        <v>0</v>
      </c>
      <c r="K90" s="126"/>
      <c r="L90" s="126">
        <f>H90*K90</f>
        <v>0</v>
      </c>
      <c r="M90" s="126"/>
      <c r="N90" s="126">
        <f>H90*M90</f>
        <v>0</v>
      </c>
      <c r="O90" s="128">
        <v>21</v>
      </c>
      <c r="P90" s="128">
        <f>J90*(O90/100)</f>
        <v>0</v>
      </c>
      <c r="Q90" s="128">
        <f>J90+P90</f>
        <v>0</v>
      </c>
      <c r="R90" s="129"/>
      <c r="S90" s="129" t="s">
        <v>100</v>
      </c>
      <c r="T90" s="130">
        <v>1</v>
      </c>
      <c r="U90" s="8"/>
      <c r="V90" s="8"/>
      <c r="W90" s="8"/>
      <c r="X90" s="62"/>
    </row>
    <row r="91" spans="1:27" ht="9.75" outlineLevel="4" x14ac:dyDescent="0.2">
      <c r="A91" s="131"/>
      <c r="B91" s="132"/>
      <c r="C91" s="132"/>
      <c r="D91" s="133"/>
      <c r="E91" s="137" t="s">
        <v>1</v>
      </c>
      <c r="F91" s="160" t="s">
        <v>174</v>
      </c>
      <c r="G91" s="160"/>
      <c r="H91" s="161"/>
      <c r="I91" s="162"/>
      <c r="J91" s="163"/>
      <c r="K91" s="135"/>
      <c r="L91" s="135"/>
      <c r="M91" s="135"/>
      <c r="N91" s="135"/>
      <c r="O91" s="136"/>
      <c r="P91" s="136"/>
      <c r="Q91" s="136"/>
      <c r="R91" s="133"/>
      <c r="S91" s="133"/>
      <c r="T91" s="132"/>
      <c r="U91" s="6"/>
      <c r="V91" s="8"/>
      <c r="W91" s="8"/>
      <c r="X91" s="134" t="str">
        <f>F91</f>
        <v>Vyměření přípojek na potrubí vyvedení a upevnění odpadních výpustek DN 70</v>
      </c>
      <c r="Y91" s="9"/>
      <c r="AA91" s="11"/>
    </row>
    <row r="92" spans="1:27" ht="7.5" customHeight="1" outlineLevel="4" x14ac:dyDescent="0.15">
      <c r="B92" s="71"/>
      <c r="C92" s="71"/>
      <c r="D92" s="62"/>
      <c r="E92" s="62"/>
      <c r="F92" s="63"/>
      <c r="G92" s="62"/>
      <c r="H92" s="67"/>
      <c r="I92" s="106"/>
      <c r="J92" s="65"/>
      <c r="K92" s="67"/>
      <c r="L92" s="67"/>
      <c r="M92" s="67"/>
      <c r="N92" s="67"/>
      <c r="O92" s="65"/>
      <c r="P92" s="65"/>
      <c r="Q92" s="65"/>
      <c r="R92" s="62"/>
      <c r="S92" s="62"/>
      <c r="T92" s="71"/>
      <c r="U92" s="8"/>
      <c r="X92" s="62"/>
    </row>
    <row r="93" spans="1:27" ht="11.25" outlineLevel="3" x14ac:dyDescent="0.2">
      <c r="A93" s="4"/>
      <c r="B93" s="121"/>
      <c r="C93" s="122">
        <v>21</v>
      </c>
      <c r="D93" s="123" t="s">
        <v>96</v>
      </c>
      <c r="E93" s="124" t="s">
        <v>175</v>
      </c>
      <c r="F93" s="125" t="s">
        <v>176</v>
      </c>
      <c r="G93" s="123" t="s">
        <v>158</v>
      </c>
      <c r="H93" s="126">
        <v>4</v>
      </c>
      <c r="I93" s="127"/>
      <c r="J93" s="128">
        <f>H93*I93</f>
        <v>0</v>
      </c>
      <c r="K93" s="126"/>
      <c r="L93" s="126">
        <f>H93*K93</f>
        <v>0</v>
      </c>
      <c r="M93" s="126"/>
      <c r="N93" s="126">
        <f>H93*M93</f>
        <v>0</v>
      </c>
      <c r="O93" s="128">
        <v>21</v>
      </c>
      <c r="P93" s="128">
        <f>J93*(O93/100)</f>
        <v>0</v>
      </c>
      <c r="Q93" s="128">
        <f>J93+P93</f>
        <v>0</v>
      </c>
      <c r="R93" s="129"/>
      <c r="S93" s="129" t="s">
        <v>100</v>
      </c>
      <c r="T93" s="130">
        <v>1</v>
      </c>
      <c r="U93" s="8"/>
      <c r="V93" s="8"/>
      <c r="W93" s="8"/>
      <c r="X93" s="62"/>
    </row>
    <row r="94" spans="1:27" ht="9.75" outlineLevel="4" x14ac:dyDescent="0.2">
      <c r="A94" s="131"/>
      <c r="B94" s="132"/>
      <c r="C94" s="132"/>
      <c r="D94" s="133"/>
      <c r="E94" s="137" t="s">
        <v>1</v>
      </c>
      <c r="F94" s="160" t="s">
        <v>177</v>
      </c>
      <c r="G94" s="160"/>
      <c r="H94" s="161"/>
      <c r="I94" s="162"/>
      <c r="J94" s="163"/>
      <c r="K94" s="135"/>
      <c r="L94" s="135"/>
      <c r="M94" s="135"/>
      <c r="N94" s="135"/>
      <c r="O94" s="136"/>
      <c r="P94" s="136"/>
      <c r="Q94" s="136"/>
      <c r="R94" s="133"/>
      <c r="S94" s="133"/>
      <c r="T94" s="132"/>
      <c r="U94" s="6"/>
      <c r="V94" s="8"/>
      <c r="W94" s="8"/>
      <c r="X94" s="134" t="str">
        <f>F94</f>
        <v>Vyměření přípojek na potrubí vyvedení a upevnění odpadních výpustek DN 110</v>
      </c>
      <c r="Y94" s="9"/>
      <c r="AA94" s="11"/>
    </row>
    <row r="95" spans="1:27" ht="7.5" customHeight="1" outlineLevel="4" x14ac:dyDescent="0.15">
      <c r="B95" s="71"/>
      <c r="C95" s="71"/>
      <c r="D95" s="62"/>
      <c r="E95" s="62"/>
      <c r="F95" s="63"/>
      <c r="G95" s="62"/>
      <c r="H95" s="67"/>
      <c r="I95" s="106"/>
      <c r="J95" s="65"/>
      <c r="K95" s="67"/>
      <c r="L95" s="67"/>
      <c r="M95" s="67"/>
      <c r="N95" s="67"/>
      <c r="O95" s="65"/>
      <c r="P95" s="65"/>
      <c r="Q95" s="65"/>
      <c r="R95" s="62"/>
      <c r="S95" s="62"/>
      <c r="T95" s="71"/>
      <c r="U95" s="8"/>
      <c r="X95" s="62"/>
    </row>
    <row r="96" spans="1:27" ht="11.25" outlineLevel="3" x14ac:dyDescent="0.2">
      <c r="A96" s="4"/>
      <c r="B96" s="121"/>
      <c r="C96" s="122">
        <v>22</v>
      </c>
      <c r="D96" s="123" t="s">
        <v>96</v>
      </c>
      <c r="E96" s="124" t="s">
        <v>178</v>
      </c>
      <c r="F96" s="125" t="s">
        <v>179</v>
      </c>
      <c r="G96" s="123" t="s">
        <v>180</v>
      </c>
      <c r="H96" s="126">
        <v>1.68</v>
      </c>
      <c r="I96" s="127"/>
      <c r="J96" s="128">
        <f>H96*I96</f>
        <v>0</v>
      </c>
      <c r="K96" s="126"/>
      <c r="L96" s="126">
        <f>H96*K96</f>
        <v>0</v>
      </c>
      <c r="M96" s="126"/>
      <c r="N96" s="126">
        <f>H96*M96</f>
        <v>0</v>
      </c>
      <c r="O96" s="128">
        <v>21</v>
      </c>
      <c r="P96" s="128">
        <f>J96*(O96/100)</f>
        <v>0</v>
      </c>
      <c r="Q96" s="128">
        <f>J96+P96</f>
        <v>0</v>
      </c>
      <c r="R96" s="129"/>
      <c r="S96" s="129" t="s">
        <v>100</v>
      </c>
      <c r="T96" s="130">
        <v>1</v>
      </c>
      <c r="U96" s="8"/>
      <c r="V96" s="8"/>
      <c r="W96" s="8"/>
      <c r="X96" s="62"/>
    </row>
    <row r="97" spans="1:27" ht="9.75" outlineLevel="4" x14ac:dyDescent="0.2">
      <c r="A97" s="131"/>
      <c r="B97" s="132"/>
      <c r="C97" s="132"/>
      <c r="D97" s="133"/>
      <c r="E97" s="137" t="s">
        <v>1</v>
      </c>
      <c r="F97" s="160" t="s">
        <v>181</v>
      </c>
      <c r="G97" s="160"/>
      <c r="H97" s="161"/>
      <c r="I97" s="162"/>
      <c r="J97" s="163"/>
      <c r="K97" s="135"/>
      <c r="L97" s="135"/>
      <c r="M97" s="135"/>
      <c r="N97" s="135"/>
      <c r="O97" s="136"/>
      <c r="P97" s="136"/>
      <c r="Q97" s="136"/>
      <c r="R97" s="133"/>
      <c r="S97" s="133"/>
      <c r="T97" s="132"/>
      <c r="U97" s="6"/>
      <c r="V97" s="8"/>
      <c r="W97" s="8"/>
      <c r="X97" s="134" t="str">
        <f>F97</f>
        <v>Přesun hmot pro vnitřní kanalizaci stanovený procentní sazbou (%) z ceny vodorovná dopravní vzdálenost do 50 m ruční (bez užití mechanizace) v objektech výšky do 6 m</v>
      </c>
      <c r="Y97" s="9"/>
      <c r="AA97" s="11"/>
    </row>
    <row r="98" spans="1:27" ht="7.5" customHeight="1" outlineLevel="4" x14ac:dyDescent="0.15">
      <c r="B98" s="71"/>
      <c r="C98" s="71"/>
      <c r="D98" s="62"/>
      <c r="E98" s="62"/>
      <c r="F98" s="63"/>
      <c r="G98" s="62"/>
      <c r="H98" s="67"/>
      <c r="I98" s="106"/>
      <c r="J98" s="65"/>
      <c r="K98" s="67"/>
      <c r="L98" s="67"/>
      <c r="M98" s="67"/>
      <c r="N98" s="67"/>
      <c r="O98" s="65"/>
      <c r="P98" s="65"/>
      <c r="Q98" s="65"/>
      <c r="R98" s="62"/>
      <c r="S98" s="62"/>
      <c r="T98" s="71"/>
      <c r="U98" s="8"/>
      <c r="X98" s="62"/>
    </row>
    <row r="99" spans="1:27" outlineLevel="3" x14ac:dyDescent="0.15">
      <c r="B99" s="6"/>
      <c r="C99" s="6"/>
      <c r="D99" s="6"/>
      <c r="E99" s="6"/>
      <c r="F99" s="6"/>
      <c r="G99" s="6"/>
      <c r="H99" s="6"/>
      <c r="I99" s="8"/>
      <c r="J99" s="8"/>
      <c r="K99" s="6"/>
      <c r="L99" s="6"/>
      <c r="M99" s="6"/>
      <c r="N99" s="6"/>
      <c r="O99" s="6"/>
      <c r="P99" s="8"/>
      <c r="Q99" s="8"/>
      <c r="R99" s="8"/>
      <c r="S99" s="6"/>
      <c r="T99" s="6"/>
      <c r="X99" s="6"/>
    </row>
    <row r="100" spans="1:27" ht="11.25" outlineLevel="2" x14ac:dyDescent="0.2">
      <c r="A100" s="98" t="s">
        <v>78</v>
      </c>
      <c r="B100" s="102">
        <v>3</v>
      </c>
      <c r="C100" s="115"/>
      <c r="D100" s="116" t="s">
        <v>95</v>
      </c>
      <c r="E100" s="116"/>
      <c r="F100" s="117" t="s">
        <v>79</v>
      </c>
      <c r="G100" s="116"/>
      <c r="H100" s="118"/>
      <c r="I100" s="119"/>
      <c r="J100" s="100">
        <f>SUBTOTAL(9,J101:J116)</f>
        <v>0</v>
      </c>
      <c r="K100" s="118"/>
      <c r="L100" s="101">
        <f>SUBTOTAL(9,L101:L116)</f>
        <v>0.14200000000000002</v>
      </c>
      <c r="M100" s="118"/>
      <c r="N100" s="101">
        <f>SUBTOTAL(9,N101:N116)</f>
        <v>0</v>
      </c>
      <c r="O100" s="120"/>
      <c r="P100" s="100">
        <f>SUBTOTAL(9,P101:P116)</f>
        <v>0</v>
      </c>
      <c r="Q100" s="100">
        <f>SUBTOTAL(9,Q101:Q116)</f>
        <v>0</v>
      </c>
      <c r="R100" s="116"/>
      <c r="S100" s="116"/>
      <c r="T100" s="102">
        <f>SUBTOTAL(9,T101:T116)</f>
        <v>5</v>
      </c>
      <c r="U100" s="6"/>
      <c r="V100" s="8"/>
      <c r="W100" s="8"/>
      <c r="X100" s="62"/>
    </row>
    <row r="101" spans="1:27" ht="11.25" outlineLevel="3" x14ac:dyDescent="0.2">
      <c r="A101" s="4"/>
      <c r="B101" s="121"/>
      <c r="C101" s="122">
        <v>23</v>
      </c>
      <c r="D101" s="123" t="s">
        <v>96</v>
      </c>
      <c r="E101" s="124" t="s">
        <v>182</v>
      </c>
      <c r="F101" s="125" t="s">
        <v>183</v>
      </c>
      <c r="G101" s="123" t="s">
        <v>131</v>
      </c>
      <c r="H101" s="126">
        <v>100</v>
      </c>
      <c r="I101" s="127"/>
      <c r="J101" s="128">
        <f>H101*I101</f>
        <v>0</v>
      </c>
      <c r="K101" s="126">
        <v>9.7999999999999997E-4</v>
      </c>
      <c r="L101" s="126">
        <f>H101*K101</f>
        <v>9.8000000000000004E-2</v>
      </c>
      <c r="M101" s="126"/>
      <c r="N101" s="126">
        <f>H101*M101</f>
        <v>0</v>
      </c>
      <c r="O101" s="128">
        <v>21</v>
      </c>
      <c r="P101" s="128">
        <f>J101*(O101/100)</f>
        <v>0</v>
      </c>
      <c r="Q101" s="128">
        <f>J101+P101</f>
        <v>0</v>
      </c>
      <c r="R101" s="129"/>
      <c r="S101" s="129" t="s">
        <v>100</v>
      </c>
      <c r="T101" s="130">
        <v>1</v>
      </c>
      <c r="U101" s="8"/>
      <c r="V101" s="8"/>
      <c r="W101" s="8"/>
      <c r="X101" s="62"/>
    </row>
    <row r="102" spans="1:27" ht="9.75" outlineLevel="4" x14ac:dyDescent="0.2">
      <c r="A102" s="131"/>
      <c r="B102" s="132"/>
      <c r="C102" s="132"/>
      <c r="D102" s="133"/>
      <c r="E102" s="137" t="s">
        <v>1</v>
      </c>
      <c r="F102" s="160" t="s">
        <v>184</v>
      </c>
      <c r="G102" s="160"/>
      <c r="H102" s="161"/>
      <c r="I102" s="162"/>
      <c r="J102" s="163"/>
      <c r="K102" s="135"/>
      <c r="L102" s="135"/>
      <c r="M102" s="135"/>
      <c r="N102" s="135"/>
      <c r="O102" s="136"/>
      <c r="P102" s="136"/>
      <c r="Q102" s="136"/>
      <c r="R102" s="133"/>
      <c r="S102" s="133"/>
      <c r="T102" s="132"/>
      <c r="U102" s="6"/>
      <c r="V102" s="8"/>
      <c r="W102" s="8"/>
      <c r="X102" s="134" t="str">
        <f>F102</f>
        <v>Potrubí z plastových trubek z polypropylenu PP-RCT svařovaných polyfúzně D 25 x 3,5</v>
      </c>
      <c r="Y102" s="9"/>
      <c r="AA102" s="11"/>
    </row>
    <row r="103" spans="1:27" ht="7.5" customHeight="1" outlineLevel="4" x14ac:dyDescent="0.15">
      <c r="B103" s="71"/>
      <c r="C103" s="71"/>
      <c r="D103" s="62"/>
      <c r="E103" s="62"/>
      <c r="F103" s="63"/>
      <c r="G103" s="62"/>
      <c r="H103" s="67"/>
      <c r="I103" s="106"/>
      <c r="J103" s="65"/>
      <c r="K103" s="67"/>
      <c r="L103" s="67"/>
      <c r="M103" s="67"/>
      <c r="N103" s="67"/>
      <c r="O103" s="65"/>
      <c r="P103" s="65"/>
      <c r="Q103" s="65"/>
      <c r="R103" s="62"/>
      <c r="S103" s="62"/>
      <c r="T103" s="71"/>
      <c r="U103" s="8"/>
      <c r="X103" s="62"/>
    </row>
    <row r="104" spans="1:27" ht="22.5" outlineLevel="3" x14ac:dyDescent="0.2">
      <c r="A104" s="4"/>
      <c r="B104" s="121"/>
      <c r="C104" s="122">
        <v>24</v>
      </c>
      <c r="D104" s="123" t="s">
        <v>96</v>
      </c>
      <c r="E104" s="124" t="s">
        <v>185</v>
      </c>
      <c r="F104" s="125" t="s">
        <v>186</v>
      </c>
      <c r="G104" s="123" t="s">
        <v>131</v>
      </c>
      <c r="H104" s="126">
        <v>100</v>
      </c>
      <c r="I104" s="127"/>
      <c r="J104" s="128">
        <f>H104*I104</f>
        <v>0</v>
      </c>
      <c r="K104" s="126">
        <v>3.4000000000000002E-4</v>
      </c>
      <c r="L104" s="126">
        <f>H104*K104</f>
        <v>3.4000000000000002E-2</v>
      </c>
      <c r="M104" s="126"/>
      <c r="N104" s="126">
        <f>H104*M104</f>
        <v>0</v>
      </c>
      <c r="O104" s="128">
        <v>21</v>
      </c>
      <c r="P104" s="128">
        <f>J104*(O104/100)</f>
        <v>0</v>
      </c>
      <c r="Q104" s="128">
        <f>J104+P104</f>
        <v>0</v>
      </c>
      <c r="R104" s="129"/>
      <c r="S104" s="129" t="s">
        <v>100</v>
      </c>
      <c r="T104" s="130">
        <v>1</v>
      </c>
      <c r="U104" s="8"/>
      <c r="V104" s="8"/>
      <c r="W104" s="8"/>
      <c r="X104" s="62"/>
    </row>
    <row r="105" spans="1:27" ht="19.5" outlineLevel="4" x14ac:dyDescent="0.2">
      <c r="A105" s="131"/>
      <c r="B105" s="132"/>
      <c r="C105" s="132"/>
      <c r="D105" s="133"/>
      <c r="E105" s="137" t="s">
        <v>1</v>
      </c>
      <c r="F105" s="160" t="s">
        <v>187</v>
      </c>
      <c r="G105" s="160"/>
      <c r="H105" s="161"/>
      <c r="I105" s="162"/>
      <c r="J105" s="163"/>
      <c r="K105" s="135"/>
      <c r="L105" s="135"/>
      <c r="M105" s="135"/>
      <c r="N105" s="135"/>
      <c r="O105" s="136"/>
      <c r="P105" s="136"/>
      <c r="Q105" s="136"/>
      <c r="R105" s="133"/>
      <c r="S105" s="133"/>
      <c r="T105" s="132"/>
      <c r="U105" s="6"/>
      <c r="V105" s="8"/>
      <c r="W105" s="8"/>
      <c r="X105" s="134" t="str">
        <f>F105</f>
        <v>Ochrana potrubí termoizolačními trubicemi z pěnového polyetylenu PE přilepenými v příčných a podélných spojích, tloušťky izolace přes 9 do 13 mm, vnitřního průměru izolace DN do 22 mm</v>
      </c>
      <c r="Y105" s="9"/>
      <c r="AA105" s="11"/>
    </row>
    <row r="106" spans="1:27" ht="7.5" customHeight="1" outlineLevel="4" x14ac:dyDescent="0.15">
      <c r="B106" s="71"/>
      <c r="C106" s="71"/>
      <c r="D106" s="62"/>
      <c r="E106" s="62"/>
      <c r="F106" s="63"/>
      <c r="G106" s="62"/>
      <c r="H106" s="67"/>
      <c r="I106" s="106"/>
      <c r="J106" s="65"/>
      <c r="K106" s="67"/>
      <c r="L106" s="67"/>
      <c r="M106" s="67"/>
      <c r="N106" s="67"/>
      <c r="O106" s="65"/>
      <c r="P106" s="65"/>
      <c r="Q106" s="65"/>
      <c r="R106" s="62"/>
      <c r="S106" s="62"/>
      <c r="T106" s="71"/>
      <c r="U106" s="8"/>
      <c r="X106" s="62"/>
    </row>
    <row r="107" spans="1:27" ht="11.25" outlineLevel="3" x14ac:dyDescent="0.2">
      <c r="A107" s="4"/>
      <c r="B107" s="121"/>
      <c r="C107" s="122">
        <v>25</v>
      </c>
      <c r="D107" s="123" t="s">
        <v>96</v>
      </c>
      <c r="E107" s="124" t="s">
        <v>188</v>
      </c>
      <c r="F107" s="125" t="s">
        <v>189</v>
      </c>
      <c r="G107" s="123" t="s">
        <v>131</v>
      </c>
      <c r="H107" s="126">
        <v>40</v>
      </c>
      <c r="I107" s="127"/>
      <c r="J107" s="128">
        <f>H107*I107</f>
        <v>0</v>
      </c>
      <c r="K107" s="126">
        <v>2.5000000000000001E-4</v>
      </c>
      <c r="L107" s="126">
        <f>H107*K107</f>
        <v>0.01</v>
      </c>
      <c r="M107" s="126"/>
      <c r="N107" s="126">
        <f>H107*M107</f>
        <v>0</v>
      </c>
      <c r="O107" s="128">
        <v>21</v>
      </c>
      <c r="P107" s="128">
        <f>J107*(O107/100)</f>
        <v>0</v>
      </c>
      <c r="Q107" s="128">
        <f>J107+P107</f>
        <v>0</v>
      </c>
      <c r="R107" s="129"/>
      <c r="S107" s="129" t="s">
        <v>100</v>
      </c>
      <c r="T107" s="130">
        <v>1</v>
      </c>
      <c r="U107" s="8"/>
      <c r="V107" s="8"/>
      <c r="W107" s="8"/>
      <c r="X107" s="62"/>
    </row>
    <row r="108" spans="1:27" ht="9.75" outlineLevel="4" x14ac:dyDescent="0.2">
      <c r="A108" s="131"/>
      <c r="B108" s="132"/>
      <c r="C108" s="132"/>
      <c r="D108" s="133"/>
      <c r="E108" s="137" t="s">
        <v>1</v>
      </c>
      <c r="F108" s="160" t="s">
        <v>190</v>
      </c>
      <c r="G108" s="160"/>
      <c r="H108" s="161"/>
      <c r="I108" s="162"/>
      <c r="J108" s="163"/>
      <c r="K108" s="135"/>
      <c r="L108" s="135"/>
      <c r="M108" s="135"/>
      <c r="N108" s="135"/>
      <c r="O108" s="136"/>
      <c r="P108" s="136"/>
      <c r="Q108" s="136"/>
      <c r="R108" s="133"/>
      <c r="S108" s="133"/>
      <c r="T108" s="132"/>
      <c r="U108" s="6"/>
      <c r="V108" s="8"/>
      <c r="W108" s="8"/>
      <c r="X108" s="134" t="str">
        <f>F108</f>
        <v>Podpůrný žlab pro potrubí průměru D 25</v>
      </c>
      <c r="Y108" s="9"/>
      <c r="AA108" s="11"/>
    </row>
    <row r="109" spans="1:27" ht="7.5" customHeight="1" outlineLevel="4" x14ac:dyDescent="0.15">
      <c r="B109" s="71"/>
      <c r="C109" s="71"/>
      <c r="D109" s="62"/>
      <c r="E109" s="62"/>
      <c r="F109" s="63"/>
      <c r="G109" s="62"/>
      <c r="H109" s="67"/>
      <c r="I109" s="106"/>
      <c r="J109" s="65"/>
      <c r="K109" s="67"/>
      <c r="L109" s="67"/>
      <c r="M109" s="67"/>
      <c r="N109" s="67"/>
      <c r="O109" s="65"/>
      <c r="P109" s="65"/>
      <c r="Q109" s="65"/>
      <c r="R109" s="62"/>
      <c r="S109" s="62"/>
      <c r="T109" s="71"/>
      <c r="U109" s="8"/>
      <c r="X109" s="62"/>
    </row>
    <row r="110" spans="1:27" ht="11.25" outlineLevel="3" x14ac:dyDescent="0.2">
      <c r="A110" s="4"/>
      <c r="B110" s="121"/>
      <c r="C110" s="122">
        <v>26</v>
      </c>
      <c r="D110" s="123" t="s">
        <v>96</v>
      </c>
      <c r="E110" s="124" t="s">
        <v>191</v>
      </c>
      <c r="F110" s="125" t="s">
        <v>192</v>
      </c>
      <c r="G110" s="123" t="s">
        <v>158</v>
      </c>
      <c r="H110" s="126">
        <v>30</v>
      </c>
      <c r="I110" s="127"/>
      <c r="J110" s="128">
        <f>H110*I110</f>
        <v>0</v>
      </c>
      <c r="K110" s="126"/>
      <c r="L110" s="126">
        <f>H110*K110</f>
        <v>0</v>
      </c>
      <c r="M110" s="126"/>
      <c r="N110" s="126">
        <f>H110*M110</f>
        <v>0</v>
      </c>
      <c r="O110" s="128">
        <v>21</v>
      </c>
      <c r="P110" s="128">
        <f>J110*(O110/100)</f>
        <v>0</v>
      </c>
      <c r="Q110" s="128">
        <f>J110+P110</f>
        <v>0</v>
      </c>
      <c r="R110" s="129"/>
      <c r="S110" s="129" t="s">
        <v>100</v>
      </c>
      <c r="T110" s="130">
        <v>1</v>
      </c>
      <c r="U110" s="8"/>
      <c r="V110" s="8"/>
      <c r="W110" s="8"/>
      <c r="X110" s="62"/>
    </row>
    <row r="111" spans="1:27" ht="9.75" outlineLevel="4" x14ac:dyDescent="0.2">
      <c r="A111" s="131"/>
      <c r="B111" s="132"/>
      <c r="C111" s="132"/>
      <c r="D111" s="133"/>
      <c r="E111" s="137" t="s">
        <v>1</v>
      </c>
      <c r="F111" s="160" t="s">
        <v>193</v>
      </c>
      <c r="G111" s="160"/>
      <c r="H111" s="161"/>
      <c r="I111" s="162"/>
      <c r="J111" s="163"/>
      <c r="K111" s="135"/>
      <c r="L111" s="135"/>
      <c r="M111" s="135"/>
      <c r="N111" s="135"/>
      <c r="O111" s="136"/>
      <c r="P111" s="136"/>
      <c r="Q111" s="136"/>
      <c r="R111" s="133"/>
      <c r="S111" s="133"/>
      <c r="T111" s="132"/>
      <c r="U111" s="6"/>
      <c r="V111" s="8"/>
      <c r="W111" s="8"/>
      <c r="X111" s="134" t="str">
        <f>F111</f>
        <v>Zřízení přípojek na potrubí vyvedení a upevnění výpustek do DN 25</v>
      </c>
      <c r="Y111" s="9"/>
      <c r="AA111" s="11"/>
    </row>
    <row r="112" spans="1:27" ht="7.5" customHeight="1" outlineLevel="4" x14ac:dyDescent="0.15">
      <c r="B112" s="71"/>
      <c r="C112" s="71"/>
      <c r="D112" s="62"/>
      <c r="E112" s="62"/>
      <c r="F112" s="63"/>
      <c r="G112" s="62"/>
      <c r="H112" s="67"/>
      <c r="I112" s="106"/>
      <c r="J112" s="65"/>
      <c r="K112" s="67"/>
      <c r="L112" s="67"/>
      <c r="M112" s="67"/>
      <c r="N112" s="67"/>
      <c r="O112" s="65"/>
      <c r="P112" s="65"/>
      <c r="Q112" s="65"/>
      <c r="R112" s="62"/>
      <c r="S112" s="62"/>
      <c r="T112" s="71"/>
      <c r="U112" s="8"/>
      <c r="X112" s="62"/>
    </row>
    <row r="113" spans="1:27" ht="11.25" outlineLevel="3" x14ac:dyDescent="0.2">
      <c r="A113" s="4"/>
      <c r="B113" s="121"/>
      <c r="C113" s="122">
        <v>27</v>
      </c>
      <c r="D113" s="123" t="s">
        <v>96</v>
      </c>
      <c r="E113" s="124" t="s">
        <v>194</v>
      </c>
      <c r="F113" s="125" t="s">
        <v>195</v>
      </c>
      <c r="G113" s="123" t="s">
        <v>180</v>
      </c>
      <c r="H113" s="126">
        <v>1.02</v>
      </c>
      <c r="I113" s="127"/>
      <c r="J113" s="128">
        <f>H113*I113</f>
        <v>0</v>
      </c>
      <c r="K113" s="126"/>
      <c r="L113" s="126">
        <f>H113*K113</f>
        <v>0</v>
      </c>
      <c r="M113" s="126"/>
      <c r="N113" s="126">
        <f>H113*M113</f>
        <v>0</v>
      </c>
      <c r="O113" s="128">
        <v>21</v>
      </c>
      <c r="P113" s="128">
        <f>J113*(O113/100)</f>
        <v>0</v>
      </c>
      <c r="Q113" s="128">
        <f>J113+P113</f>
        <v>0</v>
      </c>
      <c r="R113" s="129"/>
      <c r="S113" s="129" t="s">
        <v>100</v>
      </c>
      <c r="T113" s="130">
        <v>1</v>
      </c>
      <c r="U113" s="8"/>
      <c r="V113" s="8"/>
      <c r="W113" s="8"/>
      <c r="X113" s="62"/>
    </row>
    <row r="114" spans="1:27" ht="9.75" outlineLevel="4" x14ac:dyDescent="0.2">
      <c r="A114" s="131"/>
      <c r="B114" s="132"/>
      <c r="C114" s="132"/>
      <c r="D114" s="133"/>
      <c r="E114" s="137" t="s">
        <v>1</v>
      </c>
      <c r="F114" s="160" t="s">
        <v>196</v>
      </c>
      <c r="G114" s="160"/>
      <c r="H114" s="161"/>
      <c r="I114" s="162"/>
      <c r="J114" s="163"/>
      <c r="K114" s="135"/>
      <c r="L114" s="135"/>
      <c r="M114" s="135"/>
      <c r="N114" s="135"/>
      <c r="O114" s="136"/>
      <c r="P114" s="136"/>
      <c r="Q114" s="136"/>
      <c r="R114" s="133"/>
      <c r="S114" s="133"/>
      <c r="T114" s="132"/>
      <c r="U114" s="6"/>
      <c r="V114" s="8"/>
      <c r="W114" s="8"/>
      <c r="X114" s="134" t="str">
        <f>F114</f>
        <v>Přesun hmot pro vnitřní vodovod stanovený procentní sazbou (%) z ceny vodorovná dopravní vzdálenost do 50 m ruční (bez užití mechanizace) v objektech výšky do 6 m</v>
      </c>
      <c r="Y114" s="9"/>
      <c r="AA114" s="11"/>
    </row>
    <row r="115" spans="1:27" ht="7.5" customHeight="1" outlineLevel="4" x14ac:dyDescent="0.15">
      <c r="B115" s="71"/>
      <c r="C115" s="71"/>
      <c r="D115" s="62"/>
      <c r="E115" s="62"/>
      <c r="F115" s="63"/>
      <c r="G115" s="62"/>
      <c r="H115" s="67"/>
      <c r="I115" s="106"/>
      <c r="J115" s="65"/>
      <c r="K115" s="67"/>
      <c r="L115" s="67"/>
      <c r="M115" s="67"/>
      <c r="N115" s="67"/>
      <c r="O115" s="65"/>
      <c r="P115" s="65"/>
      <c r="Q115" s="65"/>
      <c r="R115" s="62"/>
      <c r="S115" s="62"/>
      <c r="T115" s="71"/>
      <c r="U115" s="8"/>
      <c r="X115" s="62"/>
    </row>
    <row r="116" spans="1:27" outlineLevel="3" x14ac:dyDescent="0.15">
      <c r="B116" s="6"/>
      <c r="C116" s="6"/>
      <c r="D116" s="6"/>
      <c r="E116" s="6"/>
      <c r="F116" s="6"/>
      <c r="G116" s="6"/>
      <c r="H116" s="6"/>
      <c r="I116" s="8"/>
      <c r="J116" s="8"/>
      <c r="K116" s="6"/>
      <c r="L116" s="6"/>
      <c r="M116" s="6"/>
      <c r="N116" s="6"/>
      <c r="O116" s="6"/>
      <c r="P116" s="8"/>
      <c r="Q116" s="8"/>
      <c r="R116" s="8"/>
      <c r="S116" s="6"/>
      <c r="T116" s="6"/>
      <c r="X116" s="6"/>
    </row>
    <row r="117" spans="1:27" ht="11.25" outlineLevel="2" x14ac:dyDescent="0.2">
      <c r="A117" s="98" t="s">
        <v>80</v>
      </c>
      <c r="B117" s="102">
        <v>3</v>
      </c>
      <c r="C117" s="115"/>
      <c r="D117" s="116" t="s">
        <v>95</v>
      </c>
      <c r="E117" s="116"/>
      <c r="F117" s="117" t="s">
        <v>81</v>
      </c>
      <c r="G117" s="116"/>
      <c r="H117" s="118"/>
      <c r="I117" s="119"/>
      <c r="J117" s="100">
        <f>SUBTOTAL(9,J118:J151)</f>
        <v>0</v>
      </c>
      <c r="K117" s="118"/>
      <c r="L117" s="101">
        <f>SUBTOTAL(9,L118:L151)</f>
        <v>0.34358</v>
      </c>
      <c r="M117" s="118"/>
      <c r="N117" s="101">
        <f>SUBTOTAL(9,N118:N151)</f>
        <v>1.0241300000000002</v>
      </c>
      <c r="O117" s="120"/>
      <c r="P117" s="100">
        <f>SUBTOTAL(9,P118:P151)</f>
        <v>0</v>
      </c>
      <c r="Q117" s="100">
        <f>SUBTOTAL(9,Q118:Q151)</f>
        <v>0</v>
      </c>
      <c r="R117" s="116"/>
      <c r="S117" s="116"/>
      <c r="T117" s="102">
        <f>SUBTOTAL(9,T118:T151)</f>
        <v>11</v>
      </c>
      <c r="U117" s="6"/>
      <c r="V117" s="8"/>
      <c r="W117" s="8"/>
      <c r="X117" s="62"/>
    </row>
    <row r="118" spans="1:27" ht="11.25" outlineLevel="3" x14ac:dyDescent="0.2">
      <c r="A118" s="4"/>
      <c r="B118" s="121"/>
      <c r="C118" s="122">
        <v>28</v>
      </c>
      <c r="D118" s="123" t="s">
        <v>96</v>
      </c>
      <c r="E118" s="124" t="s">
        <v>197</v>
      </c>
      <c r="F118" s="125" t="s">
        <v>198</v>
      </c>
      <c r="G118" s="123" t="s">
        <v>199</v>
      </c>
      <c r="H118" s="126">
        <v>4</v>
      </c>
      <c r="I118" s="127"/>
      <c r="J118" s="128">
        <f>H118*I118</f>
        <v>0</v>
      </c>
      <c r="K118" s="126"/>
      <c r="L118" s="126">
        <f>H118*K118</f>
        <v>0</v>
      </c>
      <c r="M118" s="126">
        <v>3.4200000000000001E-2</v>
      </c>
      <c r="N118" s="126">
        <f>H118*M118</f>
        <v>0.1368</v>
      </c>
      <c r="O118" s="128">
        <v>21</v>
      </c>
      <c r="P118" s="128">
        <f>J118*(O118/100)</f>
        <v>0</v>
      </c>
      <c r="Q118" s="128">
        <f>J118+P118</f>
        <v>0</v>
      </c>
      <c r="R118" s="129"/>
      <c r="S118" s="129" t="s">
        <v>100</v>
      </c>
      <c r="T118" s="130">
        <v>1</v>
      </c>
      <c r="U118" s="8"/>
      <c r="V118" s="8"/>
      <c r="W118" s="8"/>
      <c r="X118" s="62"/>
    </row>
    <row r="119" spans="1:27" ht="9.75" outlineLevel="4" x14ac:dyDescent="0.2">
      <c r="A119" s="131"/>
      <c r="B119" s="132"/>
      <c r="C119" s="132"/>
      <c r="D119" s="133"/>
      <c r="E119" s="137" t="s">
        <v>1</v>
      </c>
      <c r="F119" s="160" t="s">
        <v>200</v>
      </c>
      <c r="G119" s="160"/>
      <c r="H119" s="161"/>
      <c r="I119" s="162"/>
      <c r="J119" s="163"/>
      <c r="K119" s="135"/>
      <c r="L119" s="135"/>
      <c r="M119" s="135"/>
      <c r="N119" s="135"/>
      <c r="O119" s="136"/>
      <c r="P119" s="136"/>
      <c r="Q119" s="136"/>
      <c r="R119" s="133"/>
      <c r="S119" s="133"/>
      <c r="T119" s="132"/>
      <c r="U119" s="6"/>
      <c r="V119" s="8"/>
      <c r="W119" s="8"/>
      <c r="X119" s="134" t="str">
        <f>F119</f>
        <v>Demontáž klozetů kombi</v>
      </c>
      <c r="Y119" s="9"/>
      <c r="AA119" s="11"/>
    </row>
    <row r="120" spans="1:27" ht="7.5" customHeight="1" outlineLevel="4" x14ac:dyDescent="0.15">
      <c r="B120" s="71"/>
      <c r="C120" s="71"/>
      <c r="D120" s="62"/>
      <c r="E120" s="62"/>
      <c r="F120" s="63"/>
      <c r="G120" s="62"/>
      <c r="H120" s="67"/>
      <c r="I120" s="106"/>
      <c r="J120" s="65"/>
      <c r="K120" s="67"/>
      <c r="L120" s="67"/>
      <c r="M120" s="67"/>
      <c r="N120" s="67"/>
      <c r="O120" s="65"/>
      <c r="P120" s="65"/>
      <c r="Q120" s="65"/>
      <c r="R120" s="62"/>
      <c r="S120" s="62"/>
      <c r="T120" s="71"/>
      <c r="U120" s="8"/>
      <c r="X120" s="62"/>
    </row>
    <row r="121" spans="1:27" ht="11.25" outlineLevel="3" x14ac:dyDescent="0.2">
      <c r="A121" s="4"/>
      <c r="B121" s="121"/>
      <c r="C121" s="122">
        <v>29</v>
      </c>
      <c r="D121" s="123" t="s">
        <v>96</v>
      </c>
      <c r="E121" s="124" t="s">
        <v>201</v>
      </c>
      <c r="F121" s="125" t="s">
        <v>202</v>
      </c>
      <c r="G121" s="123" t="s">
        <v>199</v>
      </c>
      <c r="H121" s="126">
        <v>1</v>
      </c>
      <c r="I121" s="127"/>
      <c r="J121" s="128">
        <f>H121*I121</f>
        <v>0</v>
      </c>
      <c r="K121" s="126"/>
      <c r="L121" s="126">
        <f>H121*K121</f>
        <v>0</v>
      </c>
      <c r="M121" s="126">
        <v>0.69347000000000003</v>
      </c>
      <c r="N121" s="126">
        <f>H121*M121</f>
        <v>0.69347000000000003</v>
      </c>
      <c r="O121" s="128">
        <v>21</v>
      </c>
      <c r="P121" s="128">
        <f>J121*(O121/100)</f>
        <v>0</v>
      </c>
      <c r="Q121" s="128">
        <f>J121+P121</f>
        <v>0</v>
      </c>
      <c r="R121" s="129"/>
      <c r="S121" s="129" t="s">
        <v>100</v>
      </c>
      <c r="T121" s="130">
        <v>1</v>
      </c>
      <c r="U121" s="8"/>
      <c r="V121" s="8"/>
      <c r="W121" s="8"/>
      <c r="X121" s="62"/>
    </row>
    <row r="122" spans="1:27" ht="9.75" outlineLevel="4" x14ac:dyDescent="0.2">
      <c r="A122" s="131"/>
      <c r="B122" s="132"/>
      <c r="C122" s="132"/>
      <c r="D122" s="133"/>
      <c r="E122" s="137" t="s">
        <v>1</v>
      </c>
      <c r="F122" s="160" t="s">
        <v>203</v>
      </c>
      <c r="G122" s="160"/>
      <c r="H122" s="161"/>
      <c r="I122" s="162"/>
      <c r="J122" s="163"/>
      <c r="K122" s="135"/>
      <c r="L122" s="135"/>
      <c r="M122" s="135"/>
      <c r="N122" s="135"/>
      <c r="O122" s="136"/>
      <c r="P122" s="136"/>
      <c r="Q122" s="136"/>
      <c r="R122" s="133"/>
      <c r="S122" s="133"/>
      <c r="T122" s="132"/>
      <c r="U122" s="6"/>
      <c r="V122" s="8"/>
      <c r="W122" s="8"/>
      <c r="X122" s="134" t="str">
        <f>F122</f>
        <v>Demontáž elektrických zásobníkových ohřívačů vody akumulačních do 800 l</v>
      </c>
      <c r="Y122" s="9"/>
      <c r="AA122" s="11"/>
    </row>
    <row r="123" spans="1:27" ht="7.5" customHeight="1" outlineLevel="4" x14ac:dyDescent="0.15">
      <c r="B123" s="71"/>
      <c r="C123" s="71"/>
      <c r="D123" s="62"/>
      <c r="E123" s="62"/>
      <c r="F123" s="63"/>
      <c r="G123" s="62"/>
      <c r="H123" s="67"/>
      <c r="I123" s="106"/>
      <c r="J123" s="65"/>
      <c r="K123" s="67"/>
      <c r="L123" s="67"/>
      <c r="M123" s="67"/>
      <c r="N123" s="67"/>
      <c r="O123" s="65"/>
      <c r="P123" s="65"/>
      <c r="Q123" s="65"/>
      <c r="R123" s="62"/>
      <c r="S123" s="62"/>
      <c r="T123" s="71"/>
      <c r="U123" s="8"/>
      <c r="X123" s="62"/>
    </row>
    <row r="124" spans="1:27" ht="11.25" outlineLevel="3" x14ac:dyDescent="0.2">
      <c r="A124" s="4"/>
      <c r="B124" s="121"/>
      <c r="C124" s="122">
        <v>30</v>
      </c>
      <c r="D124" s="123" t="s">
        <v>96</v>
      </c>
      <c r="E124" s="124" t="s">
        <v>204</v>
      </c>
      <c r="F124" s="125" t="s">
        <v>205</v>
      </c>
      <c r="G124" s="123" t="s">
        <v>199</v>
      </c>
      <c r="H124" s="126">
        <v>9</v>
      </c>
      <c r="I124" s="127"/>
      <c r="J124" s="128">
        <f>H124*I124</f>
        <v>0</v>
      </c>
      <c r="K124" s="126"/>
      <c r="L124" s="126">
        <f>H124*K124</f>
        <v>0</v>
      </c>
      <c r="M124" s="126">
        <v>1.9460000000000002E-2</v>
      </c>
      <c r="N124" s="126">
        <f>H124*M124</f>
        <v>0.17514000000000002</v>
      </c>
      <c r="O124" s="128">
        <v>21</v>
      </c>
      <c r="P124" s="128">
        <f>J124*(O124/100)</f>
        <v>0</v>
      </c>
      <c r="Q124" s="128">
        <f>J124+P124</f>
        <v>0</v>
      </c>
      <c r="R124" s="129"/>
      <c r="S124" s="129" t="s">
        <v>100</v>
      </c>
      <c r="T124" s="130">
        <v>1</v>
      </c>
      <c r="U124" s="8"/>
      <c r="V124" s="8"/>
      <c r="W124" s="8"/>
      <c r="X124" s="62"/>
    </row>
    <row r="125" spans="1:27" ht="9.75" outlineLevel="4" x14ac:dyDescent="0.2">
      <c r="A125" s="131"/>
      <c r="B125" s="132"/>
      <c r="C125" s="132"/>
      <c r="D125" s="133"/>
      <c r="E125" s="137" t="s">
        <v>1</v>
      </c>
      <c r="F125" s="160" t="s">
        <v>206</v>
      </c>
      <c r="G125" s="160"/>
      <c r="H125" s="161"/>
      <c r="I125" s="162"/>
      <c r="J125" s="163"/>
      <c r="K125" s="135"/>
      <c r="L125" s="135"/>
      <c r="M125" s="135"/>
      <c r="N125" s="135"/>
      <c r="O125" s="136"/>
      <c r="P125" s="136"/>
      <c r="Q125" s="136"/>
      <c r="R125" s="133"/>
      <c r="S125" s="133"/>
      <c r="T125" s="132"/>
      <c r="U125" s="6"/>
      <c r="V125" s="8"/>
      <c r="W125" s="8"/>
      <c r="X125" s="134" t="str">
        <f>F125</f>
        <v>Demontáž umyvadel bez výtokových armatur umyvadel</v>
      </c>
      <c r="Y125" s="9"/>
      <c r="AA125" s="11"/>
    </row>
    <row r="126" spans="1:27" ht="7.5" customHeight="1" outlineLevel="4" x14ac:dyDescent="0.15">
      <c r="B126" s="71"/>
      <c r="C126" s="71"/>
      <c r="D126" s="62"/>
      <c r="E126" s="62"/>
      <c r="F126" s="63"/>
      <c r="G126" s="62"/>
      <c r="H126" s="67"/>
      <c r="I126" s="106"/>
      <c r="J126" s="65"/>
      <c r="K126" s="67"/>
      <c r="L126" s="67"/>
      <c r="M126" s="67"/>
      <c r="N126" s="67"/>
      <c r="O126" s="65"/>
      <c r="P126" s="65"/>
      <c r="Q126" s="65"/>
      <c r="R126" s="62"/>
      <c r="S126" s="62"/>
      <c r="T126" s="71"/>
      <c r="U126" s="8"/>
      <c r="X126" s="62"/>
    </row>
    <row r="127" spans="1:27" ht="11.25" outlineLevel="3" x14ac:dyDescent="0.2">
      <c r="A127" s="4"/>
      <c r="B127" s="121"/>
      <c r="C127" s="122">
        <v>31</v>
      </c>
      <c r="D127" s="123" t="s">
        <v>96</v>
      </c>
      <c r="E127" s="124" t="s">
        <v>207</v>
      </c>
      <c r="F127" s="125" t="s">
        <v>208</v>
      </c>
      <c r="G127" s="123" t="s">
        <v>199</v>
      </c>
      <c r="H127" s="126">
        <v>12</v>
      </c>
      <c r="I127" s="127"/>
      <c r="J127" s="128">
        <f>H127*I127</f>
        <v>0</v>
      </c>
      <c r="K127" s="126"/>
      <c r="L127" s="126">
        <f>H127*K127</f>
        <v>0</v>
      </c>
      <c r="M127" s="126">
        <v>1.56E-3</v>
      </c>
      <c r="N127" s="126">
        <f>H127*M127</f>
        <v>1.8720000000000001E-2</v>
      </c>
      <c r="O127" s="128">
        <v>21</v>
      </c>
      <c r="P127" s="128">
        <f>J127*(O127/100)</f>
        <v>0</v>
      </c>
      <c r="Q127" s="128">
        <f>J127+P127</f>
        <v>0</v>
      </c>
      <c r="R127" s="129"/>
      <c r="S127" s="129" t="s">
        <v>100</v>
      </c>
      <c r="T127" s="130">
        <v>1</v>
      </c>
      <c r="U127" s="8"/>
      <c r="V127" s="8"/>
      <c r="W127" s="8"/>
      <c r="X127" s="62"/>
    </row>
    <row r="128" spans="1:27" ht="9.75" outlineLevel="4" x14ac:dyDescent="0.2">
      <c r="A128" s="131"/>
      <c r="B128" s="132"/>
      <c r="C128" s="132"/>
      <c r="D128" s="133"/>
      <c r="E128" s="137" t="s">
        <v>1</v>
      </c>
      <c r="F128" s="160" t="s">
        <v>209</v>
      </c>
      <c r="G128" s="160"/>
      <c r="H128" s="161"/>
      <c r="I128" s="162"/>
      <c r="J128" s="163"/>
      <c r="K128" s="135"/>
      <c r="L128" s="135"/>
      <c r="M128" s="135"/>
      <c r="N128" s="135"/>
      <c r="O128" s="136"/>
      <c r="P128" s="136"/>
      <c r="Q128" s="136"/>
      <c r="R128" s="133"/>
      <c r="S128" s="133"/>
      <c r="T128" s="132"/>
      <c r="U128" s="6"/>
      <c r="V128" s="8"/>
      <c r="W128" s="8"/>
      <c r="X128" s="134" t="str">
        <f>F128</f>
        <v>Demontáž baterií nástěnných do G 3/4</v>
      </c>
      <c r="Y128" s="9"/>
      <c r="AA128" s="11"/>
    </row>
    <row r="129" spans="1:27" ht="7.5" customHeight="1" outlineLevel="4" x14ac:dyDescent="0.15">
      <c r="B129" s="71"/>
      <c r="C129" s="71"/>
      <c r="D129" s="62"/>
      <c r="E129" s="62"/>
      <c r="F129" s="63"/>
      <c r="G129" s="62"/>
      <c r="H129" s="67"/>
      <c r="I129" s="106"/>
      <c r="J129" s="65"/>
      <c r="K129" s="67"/>
      <c r="L129" s="67"/>
      <c r="M129" s="67"/>
      <c r="N129" s="67"/>
      <c r="O129" s="65"/>
      <c r="P129" s="65"/>
      <c r="Q129" s="65"/>
      <c r="R129" s="62"/>
      <c r="S129" s="62"/>
      <c r="T129" s="71"/>
      <c r="U129" s="8"/>
      <c r="X129" s="62"/>
    </row>
    <row r="130" spans="1:27" ht="11.25" outlineLevel="3" x14ac:dyDescent="0.2">
      <c r="A130" s="4"/>
      <c r="B130" s="121"/>
      <c r="C130" s="122">
        <v>32</v>
      </c>
      <c r="D130" s="123" t="s">
        <v>96</v>
      </c>
      <c r="E130" s="124" t="s">
        <v>210</v>
      </c>
      <c r="F130" s="125" t="s">
        <v>211</v>
      </c>
      <c r="G130" s="123" t="s">
        <v>199</v>
      </c>
      <c r="H130" s="126">
        <v>9</v>
      </c>
      <c r="I130" s="127"/>
      <c r="J130" s="128">
        <f>H130*I130</f>
        <v>0</v>
      </c>
      <c r="K130" s="126">
        <v>1.247E-2</v>
      </c>
      <c r="L130" s="126">
        <f>H130*K130</f>
        <v>0.11223</v>
      </c>
      <c r="M130" s="126"/>
      <c r="N130" s="126">
        <f>H130*M130</f>
        <v>0</v>
      </c>
      <c r="O130" s="128">
        <v>21</v>
      </c>
      <c r="P130" s="128">
        <f>J130*(O130/100)</f>
        <v>0</v>
      </c>
      <c r="Q130" s="128">
        <f>J130+P130</f>
        <v>0</v>
      </c>
      <c r="R130" s="129"/>
      <c r="S130" s="129" t="s">
        <v>100</v>
      </c>
      <c r="T130" s="130">
        <v>1</v>
      </c>
      <c r="U130" s="8"/>
      <c r="V130" s="8"/>
      <c r="W130" s="8"/>
      <c r="X130" s="62"/>
    </row>
    <row r="131" spans="1:27" ht="9.75" outlineLevel="4" x14ac:dyDescent="0.2">
      <c r="A131" s="131"/>
      <c r="B131" s="132"/>
      <c r="C131" s="132"/>
      <c r="D131" s="133"/>
      <c r="E131" s="137" t="s">
        <v>1</v>
      </c>
      <c r="F131" s="160" t="s">
        <v>212</v>
      </c>
      <c r="G131" s="160"/>
      <c r="H131" s="161"/>
      <c r="I131" s="162"/>
      <c r="J131" s="163"/>
      <c r="K131" s="135"/>
      <c r="L131" s="135"/>
      <c r="M131" s="135"/>
      <c r="N131" s="135"/>
      <c r="O131" s="136"/>
      <c r="P131" s="136"/>
      <c r="Q131" s="136"/>
      <c r="R131" s="133"/>
      <c r="S131" s="133"/>
      <c r="T131" s="132"/>
      <c r="U131" s="6"/>
      <c r="V131" s="8"/>
      <c r="W131" s="8"/>
      <c r="X131" s="134" t="str">
        <f>F131</f>
        <v>Umyvadla keramická bílá bez výtokových armatur připevněná na stěnu šrouby bez sloupu nebo krytu na sifon, šířka umyvadla 500 mm</v>
      </c>
      <c r="Y131" s="9"/>
      <c r="AA131" s="11"/>
    </row>
    <row r="132" spans="1:27" ht="7.5" customHeight="1" outlineLevel="4" x14ac:dyDescent="0.15">
      <c r="B132" s="71"/>
      <c r="C132" s="71"/>
      <c r="D132" s="62"/>
      <c r="E132" s="62"/>
      <c r="F132" s="63"/>
      <c r="G132" s="62"/>
      <c r="H132" s="67"/>
      <c r="I132" s="106"/>
      <c r="J132" s="65"/>
      <c r="K132" s="67"/>
      <c r="L132" s="67"/>
      <c r="M132" s="67"/>
      <c r="N132" s="67"/>
      <c r="O132" s="65"/>
      <c r="P132" s="65"/>
      <c r="Q132" s="65"/>
      <c r="R132" s="62"/>
      <c r="S132" s="62"/>
      <c r="T132" s="71"/>
      <c r="U132" s="8"/>
      <c r="X132" s="62"/>
    </row>
    <row r="133" spans="1:27" ht="11.25" outlineLevel="3" x14ac:dyDescent="0.2">
      <c r="A133" s="4"/>
      <c r="B133" s="121"/>
      <c r="C133" s="122">
        <v>33</v>
      </c>
      <c r="D133" s="123" t="s">
        <v>96</v>
      </c>
      <c r="E133" s="124" t="s">
        <v>213</v>
      </c>
      <c r="F133" s="125" t="s">
        <v>214</v>
      </c>
      <c r="G133" s="123" t="s">
        <v>199</v>
      </c>
      <c r="H133" s="126">
        <v>9</v>
      </c>
      <c r="I133" s="127"/>
      <c r="J133" s="128">
        <f>H133*I133</f>
        <v>0</v>
      </c>
      <c r="K133" s="126">
        <v>1.8400000000000001E-3</v>
      </c>
      <c r="L133" s="126">
        <f>H133*K133</f>
        <v>1.6560000000000002E-2</v>
      </c>
      <c r="M133" s="126"/>
      <c r="N133" s="126">
        <f>H133*M133</f>
        <v>0</v>
      </c>
      <c r="O133" s="128">
        <v>21</v>
      </c>
      <c r="P133" s="128">
        <f>J133*(O133/100)</f>
        <v>0</v>
      </c>
      <c r="Q133" s="128">
        <f>J133+P133</f>
        <v>0</v>
      </c>
      <c r="R133" s="129"/>
      <c r="S133" s="129" t="s">
        <v>100</v>
      </c>
      <c r="T133" s="130">
        <v>1</v>
      </c>
      <c r="U133" s="8"/>
      <c r="V133" s="8"/>
      <c r="W133" s="8"/>
      <c r="X133" s="62"/>
    </row>
    <row r="134" spans="1:27" ht="9.75" outlineLevel="4" x14ac:dyDescent="0.2">
      <c r="A134" s="131"/>
      <c r="B134" s="132"/>
      <c r="C134" s="132"/>
      <c r="D134" s="133"/>
      <c r="E134" s="137" t="s">
        <v>1</v>
      </c>
      <c r="F134" s="160" t="s">
        <v>215</v>
      </c>
      <c r="G134" s="160"/>
      <c r="H134" s="161"/>
      <c r="I134" s="162"/>
      <c r="J134" s="163"/>
      <c r="K134" s="135"/>
      <c r="L134" s="135"/>
      <c r="M134" s="135"/>
      <c r="N134" s="135"/>
      <c r="O134" s="136"/>
      <c r="P134" s="136"/>
      <c r="Q134" s="136"/>
      <c r="R134" s="133"/>
      <c r="S134" s="133"/>
      <c r="T134" s="132"/>
      <c r="U134" s="6"/>
      <c r="V134" s="8"/>
      <c r="W134" s="8"/>
      <c r="X134" s="134" t="str">
        <f>F134</f>
        <v>Baterie umyvadlové stojánkové pákové s výpustí</v>
      </c>
      <c r="Y134" s="9"/>
      <c r="AA134" s="11"/>
    </row>
    <row r="135" spans="1:27" ht="7.5" customHeight="1" outlineLevel="4" x14ac:dyDescent="0.15">
      <c r="B135" s="71"/>
      <c r="C135" s="71"/>
      <c r="D135" s="62"/>
      <c r="E135" s="62"/>
      <c r="F135" s="63"/>
      <c r="G135" s="62"/>
      <c r="H135" s="67"/>
      <c r="I135" s="106"/>
      <c r="J135" s="65"/>
      <c r="K135" s="67"/>
      <c r="L135" s="67"/>
      <c r="M135" s="67"/>
      <c r="N135" s="67"/>
      <c r="O135" s="65"/>
      <c r="P135" s="65"/>
      <c r="Q135" s="65"/>
      <c r="R135" s="62"/>
      <c r="S135" s="62"/>
      <c r="T135" s="71"/>
      <c r="U135" s="8"/>
      <c r="X135" s="62"/>
    </row>
    <row r="136" spans="1:27" ht="11.25" outlineLevel="3" x14ac:dyDescent="0.2">
      <c r="A136" s="4"/>
      <c r="B136" s="121"/>
      <c r="C136" s="122">
        <v>34</v>
      </c>
      <c r="D136" s="123" t="s">
        <v>96</v>
      </c>
      <c r="E136" s="124" t="s">
        <v>216</v>
      </c>
      <c r="F136" s="125" t="s">
        <v>217</v>
      </c>
      <c r="G136" s="123" t="s">
        <v>199</v>
      </c>
      <c r="H136" s="126">
        <v>4</v>
      </c>
      <c r="I136" s="127"/>
      <c r="J136" s="128">
        <f>H136*I136</f>
        <v>0</v>
      </c>
      <c r="K136" s="126">
        <v>2.3600000000000001E-3</v>
      </c>
      <c r="L136" s="126">
        <f>H136*K136</f>
        <v>9.4400000000000005E-3</v>
      </c>
      <c r="M136" s="126"/>
      <c r="N136" s="126">
        <f>H136*M136</f>
        <v>0</v>
      </c>
      <c r="O136" s="128">
        <v>21</v>
      </c>
      <c r="P136" s="128">
        <f>J136*(O136/100)</f>
        <v>0</v>
      </c>
      <c r="Q136" s="128">
        <f>J136+P136</f>
        <v>0</v>
      </c>
      <c r="R136" s="129"/>
      <c r="S136" s="129"/>
      <c r="T136" s="130">
        <v>1</v>
      </c>
      <c r="U136" s="8"/>
      <c r="V136" s="8"/>
      <c r="W136" s="8"/>
      <c r="X136" s="62"/>
    </row>
    <row r="137" spans="1:27" ht="9.75" outlineLevel="4" x14ac:dyDescent="0.2">
      <c r="A137" s="131"/>
      <c r="B137" s="132"/>
      <c r="C137" s="132"/>
      <c r="D137" s="133"/>
      <c r="E137" s="137" t="s">
        <v>1</v>
      </c>
      <c r="F137" s="160" t="s">
        <v>218</v>
      </c>
      <c r="G137" s="160"/>
      <c r="H137" s="161"/>
      <c r="I137" s="162"/>
      <c r="J137" s="163"/>
      <c r="K137" s="135"/>
      <c r="L137" s="135"/>
      <c r="M137" s="135"/>
      <c r="N137" s="135"/>
      <c r="O137" s="136"/>
      <c r="P137" s="136"/>
      <c r="Q137" s="136"/>
      <c r="R137" s="133"/>
      <c r="S137" s="133"/>
      <c r="T137" s="132"/>
      <c r="U137" s="6"/>
      <c r="V137" s="8"/>
      <c r="W137" s="8"/>
      <c r="X137" s="134" t="str">
        <f>F137</f>
        <v>Baterie vanové nástěnné pákové s automatickým přepínačem a sprchou</v>
      </c>
      <c r="Y137" s="9"/>
      <c r="AA137" s="11"/>
    </row>
    <row r="138" spans="1:27" ht="7.5" customHeight="1" outlineLevel="4" x14ac:dyDescent="0.15">
      <c r="B138" s="71"/>
      <c r="C138" s="71"/>
      <c r="D138" s="62"/>
      <c r="E138" s="62"/>
      <c r="F138" s="63"/>
      <c r="G138" s="62"/>
      <c r="H138" s="67"/>
      <c r="I138" s="106"/>
      <c r="J138" s="65"/>
      <c r="K138" s="67"/>
      <c r="L138" s="67"/>
      <c r="M138" s="67"/>
      <c r="N138" s="67"/>
      <c r="O138" s="65"/>
      <c r="P138" s="65"/>
      <c r="Q138" s="65"/>
      <c r="R138" s="62"/>
      <c r="S138" s="62"/>
      <c r="T138" s="71"/>
      <c r="U138" s="8"/>
      <c r="X138" s="62"/>
    </row>
    <row r="139" spans="1:27" ht="11.25" outlineLevel="3" x14ac:dyDescent="0.2">
      <c r="A139" s="4"/>
      <c r="B139" s="121"/>
      <c r="C139" s="122">
        <v>35</v>
      </c>
      <c r="D139" s="123" t="s">
        <v>96</v>
      </c>
      <c r="E139" s="124" t="s">
        <v>219</v>
      </c>
      <c r="F139" s="125" t="s">
        <v>220</v>
      </c>
      <c r="G139" s="123" t="s">
        <v>199</v>
      </c>
      <c r="H139" s="126">
        <v>1</v>
      </c>
      <c r="I139" s="127"/>
      <c r="J139" s="128">
        <f>H139*I139</f>
        <v>0</v>
      </c>
      <c r="K139" s="126">
        <v>7.2340000000000002E-2</v>
      </c>
      <c r="L139" s="126">
        <f>H139*K139</f>
        <v>7.2340000000000002E-2</v>
      </c>
      <c r="M139" s="126"/>
      <c r="N139" s="126">
        <f>H139*M139</f>
        <v>0</v>
      </c>
      <c r="O139" s="128">
        <v>21</v>
      </c>
      <c r="P139" s="128">
        <f>J139*(O139/100)</f>
        <v>0</v>
      </c>
      <c r="Q139" s="128">
        <f>J139+P139</f>
        <v>0</v>
      </c>
      <c r="R139" s="129"/>
      <c r="S139" s="129" t="s">
        <v>100</v>
      </c>
      <c r="T139" s="130">
        <v>1</v>
      </c>
      <c r="U139" s="8"/>
      <c r="V139" s="8"/>
      <c r="W139" s="8"/>
      <c r="X139" s="62"/>
    </row>
    <row r="140" spans="1:27" ht="9.75" outlineLevel="4" x14ac:dyDescent="0.2">
      <c r="A140" s="131"/>
      <c r="B140" s="132"/>
      <c r="C140" s="132"/>
      <c r="D140" s="133"/>
      <c r="E140" s="137" t="s">
        <v>1</v>
      </c>
      <c r="F140" s="160" t="s">
        <v>221</v>
      </c>
      <c r="G140" s="160"/>
      <c r="H140" s="161"/>
      <c r="I140" s="162"/>
      <c r="J140" s="163"/>
      <c r="K140" s="135"/>
      <c r="L140" s="135"/>
      <c r="M140" s="135"/>
      <c r="N140" s="135"/>
      <c r="O140" s="136"/>
      <c r="P140" s="136"/>
      <c r="Q140" s="136"/>
      <c r="R140" s="133"/>
      <c r="S140" s="133"/>
      <c r="T140" s="132"/>
      <c r="U140" s="6"/>
      <c r="V140" s="8"/>
      <c r="W140" s="8"/>
      <c r="X140" s="134" t="str">
        <f>F140</f>
        <v>Elektrické ohřívače zásobníkové beztlakové přepadové akumulační s pojistným ventilem závěsné svislé objem nádrže (příkon) 160 l (2,0 kW)</v>
      </c>
      <c r="Y140" s="9"/>
      <c r="AA140" s="11"/>
    </row>
    <row r="141" spans="1:27" ht="7.5" customHeight="1" outlineLevel="4" x14ac:dyDescent="0.15">
      <c r="B141" s="71"/>
      <c r="C141" s="71"/>
      <c r="D141" s="62"/>
      <c r="E141" s="62"/>
      <c r="F141" s="63"/>
      <c r="G141" s="62"/>
      <c r="H141" s="67"/>
      <c r="I141" s="106"/>
      <c r="J141" s="65"/>
      <c r="K141" s="67"/>
      <c r="L141" s="67"/>
      <c r="M141" s="67"/>
      <c r="N141" s="67"/>
      <c r="O141" s="65"/>
      <c r="P141" s="65"/>
      <c r="Q141" s="65"/>
      <c r="R141" s="62"/>
      <c r="S141" s="62"/>
      <c r="T141" s="71"/>
      <c r="U141" s="8"/>
      <c r="X141" s="62"/>
    </row>
    <row r="142" spans="1:27" ht="11.25" outlineLevel="3" x14ac:dyDescent="0.2">
      <c r="A142" s="4"/>
      <c r="B142" s="121"/>
      <c r="C142" s="122">
        <v>36</v>
      </c>
      <c r="D142" s="123" t="s">
        <v>96</v>
      </c>
      <c r="E142" s="124" t="s">
        <v>222</v>
      </c>
      <c r="F142" s="125" t="s">
        <v>223</v>
      </c>
      <c r="G142" s="123" t="s">
        <v>199</v>
      </c>
      <c r="H142" s="126">
        <v>4</v>
      </c>
      <c r="I142" s="127"/>
      <c r="J142" s="128">
        <f>H142*I142</f>
        <v>0</v>
      </c>
      <c r="K142" s="126">
        <v>2.9440000000000001E-2</v>
      </c>
      <c r="L142" s="126">
        <f>H142*K142</f>
        <v>0.11776</v>
      </c>
      <c r="M142" s="126"/>
      <c r="N142" s="126">
        <f>H142*M142</f>
        <v>0</v>
      </c>
      <c r="O142" s="128">
        <v>21</v>
      </c>
      <c r="P142" s="128">
        <f>J142*(O142/100)</f>
        <v>0</v>
      </c>
      <c r="Q142" s="128">
        <f>J142+P142</f>
        <v>0</v>
      </c>
      <c r="R142" s="129"/>
      <c r="S142" s="129" t="s">
        <v>100</v>
      </c>
      <c r="T142" s="130">
        <v>1</v>
      </c>
      <c r="U142" s="8"/>
      <c r="V142" s="8"/>
      <c r="W142" s="8"/>
      <c r="X142" s="62"/>
    </row>
    <row r="143" spans="1:27" ht="9.75" outlineLevel="4" x14ac:dyDescent="0.2">
      <c r="A143" s="131"/>
      <c r="B143" s="132"/>
      <c r="C143" s="132"/>
      <c r="D143" s="133"/>
      <c r="E143" s="137" t="s">
        <v>1</v>
      </c>
      <c r="F143" s="160" t="s">
        <v>224</v>
      </c>
      <c r="G143" s="160"/>
      <c r="H143" s="161"/>
      <c r="I143" s="162"/>
      <c r="J143" s="163"/>
      <c r="K143" s="135"/>
      <c r="L143" s="135"/>
      <c r="M143" s="135"/>
      <c r="N143" s="135"/>
      <c r="O143" s="136"/>
      <c r="P143" s="136"/>
      <c r="Q143" s="136"/>
      <c r="R143" s="133"/>
      <c r="S143" s="133"/>
      <c r="T143" s="132"/>
      <c r="U143" s="6"/>
      <c r="V143" s="8"/>
      <c r="W143" s="8"/>
      <c r="X143" s="134" t="str">
        <f>F143</f>
        <v>Zařízení záchodů kombi klozety s hlubokým splachováním odpad vodorovný</v>
      </c>
      <c r="Y143" s="9"/>
      <c r="AA143" s="11"/>
    </row>
    <row r="144" spans="1:27" ht="7.5" customHeight="1" outlineLevel="4" x14ac:dyDescent="0.15">
      <c r="B144" s="71"/>
      <c r="C144" s="71"/>
      <c r="D144" s="62"/>
      <c r="E144" s="62"/>
      <c r="F144" s="63"/>
      <c r="G144" s="62"/>
      <c r="H144" s="67"/>
      <c r="I144" s="106"/>
      <c r="J144" s="65"/>
      <c r="K144" s="67"/>
      <c r="L144" s="67"/>
      <c r="M144" s="67"/>
      <c r="N144" s="67"/>
      <c r="O144" s="65"/>
      <c r="P144" s="65"/>
      <c r="Q144" s="65"/>
      <c r="R144" s="62"/>
      <c r="S144" s="62"/>
      <c r="T144" s="71"/>
      <c r="U144" s="8"/>
      <c r="X144" s="62"/>
    </row>
    <row r="145" spans="1:27" ht="11.25" outlineLevel="3" x14ac:dyDescent="0.2">
      <c r="A145" s="4"/>
      <c r="B145" s="121"/>
      <c r="C145" s="122">
        <v>37</v>
      </c>
      <c r="D145" s="123" t="s">
        <v>96</v>
      </c>
      <c r="E145" s="124" t="s">
        <v>225</v>
      </c>
      <c r="F145" s="125" t="s">
        <v>226</v>
      </c>
      <c r="G145" s="123" t="s">
        <v>199</v>
      </c>
      <c r="H145" s="126">
        <v>1</v>
      </c>
      <c r="I145" s="127"/>
      <c r="J145" s="128">
        <f>H145*I145</f>
        <v>0</v>
      </c>
      <c r="K145" s="126">
        <v>1.525E-2</v>
      </c>
      <c r="L145" s="126">
        <f>H145*K145</f>
        <v>1.525E-2</v>
      </c>
      <c r="M145" s="126"/>
      <c r="N145" s="126">
        <f>H145*M145</f>
        <v>0</v>
      </c>
      <c r="O145" s="128">
        <v>21</v>
      </c>
      <c r="P145" s="128">
        <f>J145*(O145/100)</f>
        <v>0</v>
      </c>
      <c r="Q145" s="128">
        <f>J145+P145</f>
        <v>0</v>
      </c>
      <c r="R145" s="129"/>
      <c r="S145" s="129" t="s">
        <v>100</v>
      </c>
      <c r="T145" s="130">
        <v>1</v>
      </c>
      <c r="U145" s="8"/>
      <c r="V145" s="8"/>
      <c r="W145" s="8"/>
      <c r="X145" s="62"/>
    </row>
    <row r="146" spans="1:27" ht="9.75" outlineLevel="4" x14ac:dyDescent="0.2">
      <c r="A146" s="131"/>
      <c r="B146" s="132"/>
      <c r="C146" s="132"/>
      <c r="D146" s="133"/>
      <c r="E146" s="137" t="s">
        <v>1</v>
      </c>
      <c r="F146" s="160" t="s">
        <v>227</v>
      </c>
      <c r="G146" s="160"/>
      <c r="H146" s="161"/>
      <c r="I146" s="162"/>
      <c r="J146" s="163"/>
      <c r="K146" s="135"/>
      <c r="L146" s="135"/>
      <c r="M146" s="135"/>
      <c r="N146" s="135"/>
      <c r="O146" s="136"/>
      <c r="P146" s="136"/>
      <c r="Q146" s="136"/>
      <c r="R146" s="133"/>
      <c r="S146" s="133"/>
      <c r="T146" s="132"/>
      <c r="U146" s="6"/>
      <c r="V146" s="8"/>
      <c r="W146" s="8"/>
      <c r="X146" s="134" t="str">
        <f>F146</f>
        <v>Výlevky bez výtokových armatur a splachovací nádrže keramické se sklopnou plastovou mřížkou stojící, výšky 460 mm</v>
      </c>
      <c r="Y146" s="9"/>
      <c r="AA146" s="11"/>
    </row>
    <row r="147" spans="1:27" ht="7.5" customHeight="1" outlineLevel="4" x14ac:dyDescent="0.15">
      <c r="B147" s="71"/>
      <c r="C147" s="71"/>
      <c r="D147" s="62"/>
      <c r="E147" s="62"/>
      <c r="F147" s="63"/>
      <c r="G147" s="62"/>
      <c r="H147" s="67"/>
      <c r="I147" s="106"/>
      <c r="J147" s="65"/>
      <c r="K147" s="67"/>
      <c r="L147" s="67"/>
      <c r="M147" s="67"/>
      <c r="N147" s="67"/>
      <c r="O147" s="65"/>
      <c r="P147" s="65"/>
      <c r="Q147" s="65"/>
      <c r="R147" s="62"/>
      <c r="S147" s="62"/>
      <c r="T147" s="71"/>
      <c r="U147" s="8"/>
      <c r="X147" s="62"/>
    </row>
    <row r="148" spans="1:27" ht="11.25" outlineLevel="3" x14ac:dyDescent="0.2">
      <c r="A148" s="4"/>
      <c r="B148" s="121"/>
      <c r="C148" s="122">
        <v>38</v>
      </c>
      <c r="D148" s="123" t="s">
        <v>96</v>
      </c>
      <c r="E148" s="124" t="s">
        <v>228</v>
      </c>
      <c r="F148" s="125" t="s">
        <v>229</v>
      </c>
      <c r="G148" s="123" t="s">
        <v>180</v>
      </c>
      <c r="H148" s="126">
        <v>0.27</v>
      </c>
      <c r="I148" s="127"/>
      <c r="J148" s="128">
        <f>H148*I148</f>
        <v>0</v>
      </c>
      <c r="K148" s="126"/>
      <c r="L148" s="126">
        <f>H148*K148</f>
        <v>0</v>
      </c>
      <c r="M148" s="126"/>
      <c r="N148" s="126">
        <f>H148*M148</f>
        <v>0</v>
      </c>
      <c r="O148" s="128">
        <v>21</v>
      </c>
      <c r="P148" s="128">
        <f>J148*(O148/100)</f>
        <v>0</v>
      </c>
      <c r="Q148" s="128">
        <f>J148+P148</f>
        <v>0</v>
      </c>
      <c r="R148" s="129"/>
      <c r="S148" s="129" t="s">
        <v>100</v>
      </c>
      <c r="T148" s="130">
        <v>1</v>
      </c>
      <c r="U148" s="8"/>
      <c r="V148" s="8"/>
      <c r="W148" s="8"/>
      <c r="X148" s="62"/>
    </row>
    <row r="149" spans="1:27" ht="9.75" outlineLevel="4" x14ac:dyDescent="0.2">
      <c r="A149" s="131"/>
      <c r="B149" s="132"/>
      <c r="C149" s="132"/>
      <c r="D149" s="133"/>
      <c r="E149" s="137" t="s">
        <v>1</v>
      </c>
      <c r="F149" s="160" t="s">
        <v>230</v>
      </c>
      <c r="G149" s="160"/>
      <c r="H149" s="161"/>
      <c r="I149" s="162"/>
      <c r="J149" s="163"/>
      <c r="K149" s="135"/>
      <c r="L149" s="135"/>
      <c r="M149" s="135"/>
      <c r="N149" s="135"/>
      <c r="O149" s="136"/>
      <c r="P149" s="136"/>
      <c r="Q149" s="136"/>
      <c r="R149" s="133"/>
      <c r="S149" s="133"/>
      <c r="T149" s="132"/>
      <c r="U149" s="6"/>
      <c r="V149" s="8"/>
      <c r="W149" s="8"/>
      <c r="X149" s="134" t="str">
        <f>F149</f>
        <v>Přesun hmot pro zařizovací předměty stanovený procentní sazbou (%) z ceny vodorovná dopravní vzdálenost do 50 m ruční (bez užití mechanizace) v objektech výšky do 6 m</v>
      </c>
      <c r="Y149" s="9"/>
      <c r="AA149" s="11"/>
    </row>
    <row r="150" spans="1:27" ht="7.5" customHeight="1" outlineLevel="4" x14ac:dyDescent="0.15">
      <c r="B150" s="71"/>
      <c r="C150" s="71"/>
      <c r="D150" s="62"/>
      <c r="E150" s="62"/>
      <c r="F150" s="63"/>
      <c r="G150" s="62"/>
      <c r="H150" s="67"/>
      <c r="I150" s="106"/>
      <c r="J150" s="65"/>
      <c r="K150" s="67"/>
      <c r="L150" s="67"/>
      <c r="M150" s="67"/>
      <c r="N150" s="67"/>
      <c r="O150" s="65"/>
      <c r="P150" s="65"/>
      <c r="Q150" s="65"/>
      <c r="R150" s="62"/>
      <c r="S150" s="62"/>
      <c r="T150" s="71"/>
      <c r="U150" s="8"/>
      <c r="X150" s="62"/>
    </row>
    <row r="151" spans="1:27" outlineLevel="3" x14ac:dyDescent="0.15">
      <c r="B151" s="6"/>
      <c r="C151" s="6"/>
      <c r="D151" s="6"/>
      <c r="E151" s="6"/>
      <c r="F151" s="6"/>
      <c r="G151" s="6"/>
      <c r="H151" s="6"/>
      <c r="I151" s="8"/>
      <c r="J151" s="8"/>
      <c r="K151" s="6"/>
      <c r="L151" s="6"/>
      <c r="M151" s="6"/>
      <c r="N151" s="6"/>
      <c r="O151" s="6"/>
      <c r="P151" s="8"/>
      <c r="Q151" s="8"/>
      <c r="R151" s="8"/>
      <c r="S151" s="6"/>
      <c r="T151" s="6"/>
      <c r="X151" s="6"/>
    </row>
    <row r="152" spans="1:27" ht="11.25" outlineLevel="2" x14ac:dyDescent="0.2">
      <c r="A152" s="98" t="s">
        <v>82</v>
      </c>
      <c r="B152" s="102">
        <v>3</v>
      </c>
      <c r="C152" s="115"/>
      <c r="D152" s="116" t="s">
        <v>95</v>
      </c>
      <c r="E152" s="116"/>
      <c r="F152" s="117" t="s">
        <v>83</v>
      </c>
      <c r="G152" s="116"/>
      <c r="H152" s="118"/>
      <c r="I152" s="119"/>
      <c r="J152" s="100">
        <f>SUBTOTAL(9,J153:J230)</f>
        <v>0</v>
      </c>
      <c r="K152" s="118"/>
      <c r="L152" s="101">
        <f>SUBTOTAL(9,L153:L230)</f>
        <v>1.9690609929999998</v>
      </c>
      <c r="M152" s="118"/>
      <c r="N152" s="101">
        <f>SUBTOTAL(9,N153:N230)</f>
        <v>5.9216208345000005</v>
      </c>
      <c r="O152" s="120"/>
      <c r="P152" s="100">
        <f>SUBTOTAL(9,P153:P230)</f>
        <v>0</v>
      </c>
      <c r="Q152" s="100">
        <f>SUBTOTAL(9,Q153:Q230)</f>
        <v>0</v>
      </c>
      <c r="R152" s="116"/>
      <c r="S152" s="116"/>
      <c r="T152" s="102">
        <f>SUBTOTAL(9,T153:T230)</f>
        <v>11</v>
      </c>
      <c r="U152" s="6"/>
      <c r="V152" s="8"/>
      <c r="W152" s="8"/>
      <c r="X152" s="62"/>
    </row>
    <row r="153" spans="1:27" ht="11.25" outlineLevel="3" x14ac:dyDescent="0.2">
      <c r="A153" s="4"/>
      <c r="B153" s="121"/>
      <c r="C153" s="122">
        <v>39</v>
      </c>
      <c r="D153" s="123" t="s">
        <v>96</v>
      </c>
      <c r="E153" s="124" t="s">
        <v>231</v>
      </c>
      <c r="F153" s="125" t="s">
        <v>232</v>
      </c>
      <c r="G153" s="123" t="s">
        <v>99</v>
      </c>
      <c r="H153" s="126">
        <v>52.142850000000003</v>
      </c>
      <c r="I153" s="127"/>
      <c r="J153" s="128">
        <f>H153*I153</f>
        <v>0</v>
      </c>
      <c r="K153" s="126"/>
      <c r="L153" s="126">
        <f>H153*K153</f>
        <v>0</v>
      </c>
      <c r="M153" s="126">
        <v>8.3169999999999994E-2</v>
      </c>
      <c r="N153" s="126">
        <f>H153*M153</f>
        <v>4.3367208345000003</v>
      </c>
      <c r="O153" s="128">
        <v>21</v>
      </c>
      <c r="P153" s="128">
        <f>J153*(O153/100)</f>
        <v>0</v>
      </c>
      <c r="Q153" s="128">
        <f>J153+P153</f>
        <v>0</v>
      </c>
      <c r="R153" s="129"/>
      <c r="S153" s="129" t="s">
        <v>100</v>
      </c>
      <c r="T153" s="130">
        <v>1</v>
      </c>
      <c r="U153" s="8"/>
      <c r="V153" s="8"/>
      <c r="W153" s="8"/>
      <c r="X153" s="62"/>
    </row>
    <row r="154" spans="1:27" ht="9.75" outlineLevel="4" x14ac:dyDescent="0.2">
      <c r="A154" s="131"/>
      <c r="B154" s="132"/>
      <c r="C154" s="132"/>
      <c r="D154" s="133"/>
      <c r="E154" s="137" t="s">
        <v>1</v>
      </c>
      <c r="F154" s="160" t="s">
        <v>232</v>
      </c>
      <c r="G154" s="160"/>
      <c r="H154" s="161"/>
      <c r="I154" s="162"/>
      <c r="J154" s="163"/>
      <c r="K154" s="135"/>
      <c r="L154" s="135"/>
      <c r="M154" s="135"/>
      <c r="N154" s="135"/>
      <c r="O154" s="136"/>
      <c r="P154" s="136"/>
      <c r="Q154" s="136"/>
      <c r="R154" s="133"/>
      <c r="S154" s="133"/>
      <c r="T154" s="132"/>
      <c r="U154" s="6"/>
      <c r="V154" s="8"/>
      <c r="W154" s="8"/>
      <c r="X154" s="134" t="str">
        <f>F154</f>
        <v>Demontáž podlah z dlaždic keramických kladených do malty</v>
      </c>
      <c r="Y154" s="9"/>
      <c r="AA154" s="11"/>
    </row>
    <row r="155" spans="1:27" ht="7.5" customHeight="1" outlineLevel="4" x14ac:dyDescent="0.15">
      <c r="B155" s="71"/>
      <c r="C155" s="71"/>
      <c r="D155" s="62"/>
      <c r="E155" s="62"/>
      <c r="F155" s="63"/>
      <c r="G155" s="62"/>
      <c r="H155" s="67"/>
      <c r="I155" s="106"/>
      <c r="J155" s="65"/>
      <c r="K155" s="67"/>
      <c r="L155" s="67"/>
      <c r="M155" s="67"/>
      <c r="N155" s="67"/>
      <c r="O155" s="65"/>
      <c r="P155" s="65"/>
      <c r="Q155" s="65"/>
      <c r="R155" s="62"/>
      <c r="S155" s="62"/>
      <c r="T155" s="71"/>
      <c r="U155" s="8"/>
      <c r="X155" s="62"/>
    </row>
    <row r="156" spans="1:27" ht="11.25" outlineLevel="4" x14ac:dyDescent="0.2">
      <c r="A156" s="138"/>
      <c r="B156" s="139"/>
      <c r="C156" s="139"/>
      <c r="D156" s="140"/>
      <c r="E156" s="146" t="s">
        <v>2</v>
      </c>
      <c r="F156" s="141" t="s">
        <v>233</v>
      </c>
      <c r="G156" s="140"/>
      <c r="H156" s="142">
        <v>10.96035</v>
      </c>
      <c r="I156" s="143"/>
      <c r="J156" s="144"/>
      <c r="K156" s="145"/>
      <c r="L156" s="145"/>
      <c r="M156" s="145"/>
      <c r="N156" s="145"/>
      <c r="O156" s="144"/>
      <c r="P156" s="144"/>
      <c r="Q156" s="144"/>
      <c r="R156" s="140"/>
      <c r="S156" s="140"/>
      <c r="T156" s="139"/>
      <c r="U156" s="6"/>
      <c r="V156" s="8"/>
      <c r="W156" s="8"/>
      <c r="X156" s="62"/>
    </row>
    <row r="157" spans="1:27" ht="11.25" outlineLevel="4" x14ac:dyDescent="0.2">
      <c r="A157" s="138"/>
      <c r="B157" s="139"/>
      <c r="C157" s="139"/>
      <c r="D157" s="140"/>
      <c r="E157" s="146"/>
      <c r="F157" s="141" t="s">
        <v>234</v>
      </c>
      <c r="G157" s="140"/>
      <c r="H157" s="142">
        <v>2.4129999999999998</v>
      </c>
      <c r="I157" s="143"/>
      <c r="J157" s="144"/>
      <c r="K157" s="145"/>
      <c r="L157" s="145"/>
      <c r="M157" s="145"/>
      <c r="N157" s="145"/>
      <c r="O157" s="144"/>
      <c r="P157" s="144"/>
      <c r="Q157" s="144"/>
      <c r="R157" s="140"/>
      <c r="S157" s="140"/>
      <c r="T157" s="139"/>
      <c r="U157" s="6"/>
      <c r="V157" s="8"/>
      <c r="W157" s="8"/>
      <c r="X157" s="62"/>
    </row>
    <row r="158" spans="1:27" ht="11.25" outlineLevel="4" x14ac:dyDescent="0.2">
      <c r="A158" s="138"/>
      <c r="B158" s="139"/>
      <c r="C158" s="139"/>
      <c r="D158" s="140"/>
      <c r="E158" s="146"/>
      <c r="F158" s="141" t="s">
        <v>235</v>
      </c>
      <c r="G158" s="140"/>
      <c r="H158" s="142">
        <v>10.86</v>
      </c>
      <c r="I158" s="143"/>
      <c r="J158" s="144"/>
      <c r="K158" s="145"/>
      <c r="L158" s="145"/>
      <c r="M158" s="145"/>
      <c r="N158" s="145"/>
      <c r="O158" s="144"/>
      <c r="P158" s="144"/>
      <c r="Q158" s="144"/>
      <c r="R158" s="140"/>
      <c r="S158" s="140"/>
      <c r="T158" s="139"/>
      <c r="U158" s="6"/>
      <c r="V158" s="8"/>
      <c r="W158" s="8"/>
      <c r="X158" s="62"/>
    </row>
    <row r="159" spans="1:27" ht="11.25" outlineLevel="4" x14ac:dyDescent="0.2">
      <c r="A159" s="138"/>
      <c r="B159" s="139"/>
      <c r="C159" s="139"/>
      <c r="D159" s="140"/>
      <c r="E159" s="146"/>
      <c r="F159" s="141" t="s">
        <v>236</v>
      </c>
      <c r="G159" s="140"/>
      <c r="H159" s="142">
        <v>11.083500000000003</v>
      </c>
      <c r="I159" s="143"/>
      <c r="J159" s="144"/>
      <c r="K159" s="145"/>
      <c r="L159" s="145"/>
      <c r="M159" s="145"/>
      <c r="N159" s="145"/>
      <c r="O159" s="144"/>
      <c r="P159" s="144"/>
      <c r="Q159" s="144"/>
      <c r="R159" s="140"/>
      <c r="S159" s="140"/>
      <c r="T159" s="139"/>
      <c r="U159" s="6"/>
      <c r="V159" s="8"/>
      <c r="W159" s="8"/>
      <c r="X159" s="62"/>
    </row>
    <row r="160" spans="1:27" ht="11.25" outlineLevel="4" x14ac:dyDescent="0.2">
      <c r="A160" s="138"/>
      <c r="B160" s="139"/>
      <c r="C160" s="139"/>
      <c r="D160" s="140"/>
      <c r="E160" s="146"/>
      <c r="F160" s="141" t="s">
        <v>237</v>
      </c>
      <c r="G160" s="140"/>
      <c r="H160" s="142">
        <v>2.4129999999999998</v>
      </c>
      <c r="I160" s="143"/>
      <c r="J160" s="144"/>
      <c r="K160" s="145"/>
      <c r="L160" s="145"/>
      <c r="M160" s="145"/>
      <c r="N160" s="145"/>
      <c r="O160" s="144"/>
      <c r="P160" s="144"/>
      <c r="Q160" s="144"/>
      <c r="R160" s="140"/>
      <c r="S160" s="140"/>
      <c r="T160" s="139"/>
      <c r="U160" s="6"/>
      <c r="V160" s="8"/>
      <c r="W160" s="8"/>
      <c r="X160" s="62"/>
    </row>
    <row r="161" spans="1:27" ht="11.25" outlineLevel="4" x14ac:dyDescent="0.2">
      <c r="A161" s="138"/>
      <c r="B161" s="139"/>
      <c r="C161" s="139"/>
      <c r="D161" s="140"/>
      <c r="E161" s="146"/>
      <c r="F161" s="141" t="s">
        <v>238</v>
      </c>
      <c r="G161" s="140"/>
      <c r="H161" s="142">
        <v>3.6074999999999999</v>
      </c>
      <c r="I161" s="143"/>
      <c r="J161" s="144"/>
      <c r="K161" s="145"/>
      <c r="L161" s="145"/>
      <c r="M161" s="145"/>
      <c r="N161" s="145"/>
      <c r="O161" s="144"/>
      <c r="P161" s="144"/>
      <c r="Q161" s="144"/>
      <c r="R161" s="140"/>
      <c r="S161" s="140"/>
      <c r="T161" s="139"/>
      <c r="U161" s="6"/>
      <c r="V161" s="8"/>
      <c r="W161" s="8"/>
      <c r="X161" s="62"/>
    </row>
    <row r="162" spans="1:27" ht="11.25" outlineLevel="4" x14ac:dyDescent="0.2">
      <c r="A162" s="138"/>
      <c r="B162" s="139"/>
      <c r="C162" s="139"/>
      <c r="D162" s="140"/>
      <c r="E162" s="146"/>
      <c r="F162" s="141" t="s">
        <v>239</v>
      </c>
      <c r="G162" s="140"/>
      <c r="H162" s="142">
        <v>4.5955000000000004</v>
      </c>
      <c r="I162" s="143"/>
      <c r="J162" s="144"/>
      <c r="K162" s="145"/>
      <c r="L162" s="145"/>
      <c r="M162" s="145"/>
      <c r="N162" s="145"/>
      <c r="O162" s="144"/>
      <c r="P162" s="144"/>
      <c r="Q162" s="144"/>
      <c r="R162" s="140"/>
      <c r="S162" s="140"/>
      <c r="T162" s="139"/>
      <c r="U162" s="6"/>
      <c r="V162" s="8"/>
      <c r="W162" s="8"/>
      <c r="X162" s="62"/>
    </row>
    <row r="163" spans="1:27" ht="11.25" outlineLevel="4" x14ac:dyDescent="0.2">
      <c r="A163" s="138"/>
      <c r="B163" s="139"/>
      <c r="C163" s="139"/>
      <c r="D163" s="140"/>
      <c r="E163" s="146"/>
      <c r="F163" s="141" t="s">
        <v>240</v>
      </c>
      <c r="G163" s="140"/>
      <c r="H163" s="142">
        <v>1.35</v>
      </c>
      <c r="I163" s="143"/>
      <c r="J163" s="144"/>
      <c r="K163" s="145"/>
      <c r="L163" s="145"/>
      <c r="M163" s="145"/>
      <c r="N163" s="145"/>
      <c r="O163" s="144"/>
      <c r="P163" s="144"/>
      <c r="Q163" s="144"/>
      <c r="R163" s="140"/>
      <c r="S163" s="140"/>
      <c r="T163" s="139"/>
      <c r="U163" s="6"/>
      <c r="V163" s="8"/>
      <c r="W163" s="8"/>
      <c r="X163" s="62"/>
    </row>
    <row r="164" spans="1:27" ht="11.25" outlineLevel="4" x14ac:dyDescent="0.2">
      <c r="A164" s="138"/>
      <c r="B164" s="139"/>
      <c r="C164" s="139"/>
      <c r="D164" s="140"/>
      <c r="E164" s="146"/>
      <c r="F164" s="141" t="s">
        <v>241</v>
      </c>
      <c r="G164" s="140"/>
      <c r="H164" s="142">
        <v>1.35</v>
      </c>
      <c r="I164" s="143"/>
      <c r="J164" s="144"/>
      <c r="K164" s="145"/>
      <c r="L164" s="145"/>
      <c r="M164" s="145"/>
      <c r="N164" s="145"/>
      <c r="O164" s="144"/>
      <c r="P164" s="144"/>
      <c r="Q164" s="144"/>
      <c r="R164" s="140"/>
      <c r="S164" s="140"/>
      <c r="T164" s="139"/>
      <c r="U164" s="6"/>
      <c r="V164" s="8"/>
      <c r="W164" s="8"/>
      <c r="X164" s="62"/>
    </row>
    <row r="165" spans="1:27" ht="11.25" outlineLevel="4" x14ac:dyDescent="0.2">
      <c r="A165" s="138"/>
      <c r="B165" s="139"/>
      <c r="C165" s="139"/>
      <c r="D165" s="140"/>
      <c r="E165" s="146"/>
      <c r="F165" s="141" t="s">
        <v>242</v>
      </c>
      <c r="G165" s="140"/>
      <c r="H165" s="142">
        <v>1.26</v>
      </c>
      <c r="I165" s="143"/>
      <c r="J165" s="144"/>
      <c r="K165" s="145"/>
      <c r="L165" s="145"/>
      <c r="M165" s="145"/>
      <c r="N165" s="145"/>
      <c r="O165" s="144"/>
      <c r="P165" s="144"/>
      <c r="Q165" s="144"/>
      <c r="R165" s="140"/>
      <c r="S165" s="140"/>
      <c r="T165" s="139"/>
      <c r="U165" s="6"/>
      <c r="V165" s="8"/>
      <c r="W165" s="8"/>
      <c r="X165" s="62"/>
    </row>
    <row r="166" spans="1:27" ht="11.25" outlineLevel="4" x14ac:dyDescent="0.2">
      <c r="A166" s="138"/>
      <c r="B166" s="139"/>
      <c r="C166" s="139"/>
      <c r="D166" s="140"/>
      <c r="E166" s="146"/>
      <c r="F166" s="141" t="s">
        <v>243</v>
      </c>
      <c r="G166" s="140"/>
      <c r="H166" s="142">
        <v>2.25</v>
      </c>
      <c r="I166" s="143"/>
      <c r="J166" s="144"/>
      <c r="K166" s="145"/>
      <c r="L166" s="145"/>
      <c r="M166" s="145"/>
      <c r="N166" s="145"/>
      <c r="O166" s="144"/>
      <c r="P166" s="144"/>
      <c r="Q166" s="144"/>
      <c r="R166" s="140"/>
      <c r="S166" s="140"/>
      <c r="T166" s="139"/>
      <c r="U166" s="6"/>
      <c r="V166" s="8"/>
      <c r="W166" s="8"/>
      <c r="X166" s="62"/>
    </row>
    <row r="167" spans="1:27" ht="7.5" customHeight="1" outlineLevel="4" x14ac:dyDescent="0.15">
      <c r="A167" s="8"/>
      <c r="B167" s="71"/>
      <c r="C167" s="71"/>
      <c r="D167" s="62"/>
      <c r="E167" s="62"/>
      <c r="F167" s="105"/>
      <c r="G167" s="62"/>
      <c r="H167" s="67"/>
      <c r="I167" s="106"/>
      <c r="J167" s="65"/>
      <c r="K167" s="67"/>
      <c r="L167" s="67"/>
      <c r="M167" s="67"/>
      <c r="N167" s="67"/>
      <c r="O167" s="65"/>
      <c r="P167" s="65"/>
      <c r="Q167" s="65"/>
      <c r="R167" s="62"/>
      <c r="S167" s="62"/>
      <c r="T167" s="71"/>
      <c r="U167" s="8"/>
      <c r="X167" s="62"/>
    </row>
    <row r="168" spans="1:27" ht="11.25" outlineLevel="3" x14ac:dyDescent="0.2">
      <c r="A168" s="4"/>
      <c r="B168" s="121"/>
      <c r="C168" s="122">
        <v>40</v>
      </c>
      <c r="D168" s="123" t="s">
        <v>96</v>
      </c>
      <c r="E168" s="124" t="s">
        <v>244</v>
      </c>
      <c r="F168" s="125" t="s">
        <v>245</v>
      </c>
      <c r="G168" s="123" t="s">
        <v>99</v>
      </c>
      <c r="H168" s="126">
        <v>52.142850000000003</v>
      </c>
      <c r="I168" s="127"/>
      <c r="J168" s="128">
        <f>H168*I168</f>
        <v>0</v>
      </c>
      <c r="K168" s="126"/>
      <c r="L168" s="126">
        <f>H168*K168</f>
        <v>0</v>
      </c>
      <c r="M168" s="126"/>
      <c r="N168" s="126">
        <f>H168*M168</f>
        <v>0</v>
      </c>
      <c r="O168" s="128">
        <v>21</v>
      </c>
      <c r="P168" s="128">
        <f>J168*(O168/100)</f>
        <v>0</v>
      </c>
      <c r="Q168" s="128">
        <f>J168+P168</f>
        <v>0</v>
      </c>
      <c r="R168" s="129"/>
      <c r="S168" s="129" t="s">
        <v>100</v>
      </c>
      <c r="T168" s="130">
        <v>1</v>
      </c>
      <c r="U168" s="8"/>
      <c r="V168" s="8"/>
      <c r="W168" s="8"/>
      <c r="X168" s="62"/>
    </row>
    <row r="169" spans="1:27" ht="9.75" outlineLevel="4" x14ac:dyDescent="0.2">
      <c r="A169" s="131"/>
      <c r="B169" s="132"/>
      <c r="C169" s="132"/>
      <c r="D169" s="133"/>
      <c r="E169" s="137" t="s">
        <v>1</v>
      </c>
      <c r="F169" s="160" t="s">
        <v>246</v>
      </c>
      <c r="G169" s="160"/>
      <c r="H169" s="161"/>
      <c r="I169" s="162"/>
      <c r="J169" s="163"/>
      <c r="K169" s="135"/>
      <c r="L169" s="135"/>
      <c r="M169" s="135"/>
      <c r="N169" s="135"/>
      <c r="O169" s="136"/>
      <c r="P169" s="136"/>
      <c r="Q169" s="136"/>
      <c r="R169" s="133"/>
      <c r="S169" s="133"/>
      <c r="T169" s="132"/>
      <c r="U169" s="6"/>
      <c r="V169" s="8"/>
      <c r="W169" s="8"/>
      <c r="X169" s="134" t="str">
        <f>F169</f>
        <v>Příprava podkladu před provedením dlažby broušení podlah stávajícího podkladu pro odstranění nerovností (diamantovým kotoučem)</v>
      </c>
      <c r="Y169" s="9"/>
      <c r="AA169" s="11"/>
    </row>
    <row r="170" spans="1:27" ht="7.5" customHeight="1" outlineLevel="4" x14ac:dyDescent="0.15">
      <c r="B170" s="71"/>
      <c r="C170" s="71"/>
      <c r="D170" s="62"/>
      <c r="E170" s="62"/>
      <c r="F170" s="63"/>
      <c r="G170" s="62"/>
      <c r="H170" s="67"/>
      <c r="I170" s="106"/>
      <c r="J170" s="65"/>
      <c r="K170" s="67"/>
      <c r="L170" s="67"/>
      <c r="M170" s="67"/>
      <c r="N170" s="67"/>
      <c r="O170" s="65"/>
      <c r="P170" s="65"/>
      <c r="Q170" s="65"/>
      <c r="R170" s="62"/>
      <c r="S170" s="62"/>
      <c r="T170" s="71"/>
      <c r="U170" s="8"/>
      <c r="X170" s="62"/>
    </row>
    <row r="171" spans="1:27" ht="11.25" outlineLevel="3" x14ac:dyDescent="0.2">
      <c r="A171" s="4"/>
      <c r="B171" s="121"/>
      <c r="C171" s="122">
        <v>41</v>
      </c>
      <c r="D171" s="123" t="s">
        <v>96</v>
      </c>
      <c r="E171" s="124" t="s">
        <v>247</v>
      </c>
      <c r="F171" s="125" t="s">
        <v>248</v>
      </c>
      <c r="G171" s="123" t="s">
        <v>99</v>
      </c>
      <c r="H171" s="126">
        <v>52.142850000000003</v>
      </c>
      <c r="I171" s="127"/>
      <c r="J171" s="128">
        <f>H171*I171</f>
        <v>0</v>
      </c>
      <c r="K171" s="126">
        <v>2.9999999999999997E-4</v>
      </c>
      <c r="L171" s="126">
        <f>H171*K171</f>
        <v>1.5642855000000001E-2</v>
      </c>
      <c r="M171" s="126"/>
      <c r="N171" s="126">
        <f>H171*M171</f>
        <v>0</v>
      </c>
      <c r="O171" s="128">
        <v>21</v>
      </c>
      <c r="P171" s="128">
        <f>J171*(O171/100)</f>
        <v>0</v>
      </c>
      <c r="Q171" s="128">
        <f>J171+P171</f>
        <v>0</v>
      </c>
      <c r="R171" s="129"/>
      <c r="S171" s="129" t="s">
        <v>100</v>
      </c>
      <c r="T171" s="130">
        <v>1</v>
      </c>
      <c r="U171" s="8"/>
      <c r="V171" s="8"/>
      <c r="W171" s="8"/>
      <c r="X171" s="62"/>
    </row>
    <row r="172" spans="1:27" ht="9.75" outlineLevel="4" x14ac:dyDescent="0.2">
      <c r="A172" s="131"/>
      <c r="B172" s="132"/>
      <c r="C172" s="132"/>
      <c r="D172" s="133"/>
      <c r="E172" s="137" t="s">
        <v>1</v>
      </c>
      <c r="F172" s="160" t="s">
        <v>249</v>
      </c>
      <c r="G172" s="160"/>
      <c r="H172" s="161"/>
      <c r="I172" s="162"/>
      <c r="J172" s="163"/>
      <c r="K172" s="135"/>
      <c r="L172" s="135"/>
      <c r="M172" s="135"/>
      <c r="N172" s="135"/>
      <c r="O172" s="136"/>
      <c r="P172" s="136"/>
      <c r="Q172" s="136"/>
      <c r="R172" s="133"/>
      <c r="S172" s="133"/>
      <c r="T172" s="132"/>
      <c r="U172" s="6"/>
      <c r="V172" s="8"/>
      <c r="W172" s="8"/>
      <c r="X172" s="134" t="str">
        <f>F172</f>
        <v>Příprava podkladu před provedením dlažby nátěr penetrační na podlahu</v>
      </c>
      <c r="Y172" s="9"/>
      <c r="AA172" s="11"/>
    </row>
    <row r="173" spans="1:27" ht="7.5" customHeight="1" outlineLevel="4" x14ac:dyDescent="0.15">
      <c r="B173" s="71"/>
      <c r="C173" s="71"/>
      <c r="D173" s="62"/>
      <c r="E173" s="62"/>
      <c r="F173" s="63"/>
      <c r="G173" s="62"/>
      <c r="H173" s="67"/>
      <c r="I173" s="106"/>
      <c r="J173" s="65"/>
      <c r="K173" s="67"/>
      <c r="L173" s="67"/>
      <c r="M173" s="67"/>
      <c r="N173" s="67"/>
      <c r="O173" s="65"/>
      <c r="P173" s="65"/>
      <c r="Q173" s="65"/>
      <c r="R173" s="62"/>
      <c r="S173" s="62"/>
      <c r="T173" s="71"/>
      <c r="U173" s="8"/>
      <c r="X173" s="62"/>
    </row>
    <row r="174" spans="1:27" ht="11.25" outlineLevel="3" x14ac:dyDescent="0.2">
      <c r="A174" s="4"/>
      <c r="B174" s="121"/>
      <c r="C174" s="122">
        <v>42</v>
      </c>
      <c r="D174" s="123" t="s">
        <v>96</v>
      </c>
      <c r="E174" s="124" t="s">
        <v>250</v>
      </c>
      <c r="F174" s="125" t="s">
        <v>251</v>
      </c>
      <c r="G174" s="123" t="s">
        <v>99</v>
      </c>
      <c r="H174" s="126">
        <v>52.142850000000003</v>
      </c>
      <c r="I174" s="127"/>
      <c r="J174" s="128">
        <f>H174*I174</f>
        <v>0</v>
      </c>
      <c r="K174" s="126">
        <v>7.5799999999999999E-3</v>
      </c>
      <c r="L174" s="126">
        <f>H174*K174</f>
        <v>0.39524280300000003</v>
      </c>
      <c r="M174" s="126"/>
      <c r="N174" s="126">
        <f>H174*M174</f>
        <v>0</v>
      </c>
      <c r="O174" s="128">
        <v>21</v>
      </c>
      <c r="P174" s="128">
        <f>J174*(O174/100)</f>
        <v>0</v>
      </c>
      <c r="Q174" s="128">
        <f>J174+P174</f>
        <v>0</v>
      </c>
      <c r="R174" s="129"/>
      <c r="S174" s="129" t="s">
        <v>100</v>
      </c>
      <c r="T174" s="130">
        <v>1</v>
      </c>
      <c r="U174" s="8"/>
      <c r="V174" s="8"/>
      <c r="W174" s="8"/>
      <c r="X174" s="62"/>
    </row>
    <row r="175" spans="1:27" ht="9.75" outlineLevel="4" x14ac:dyDescent="0.2">
      <c r="A175" s="131"/>
      <c r="B175" s="132"/>
      <c r="C175" s="132"/>
      <c r="D175" s="133"/>
      <c r="E175" s="137" t="s">
        <v>1</v>
      </c>
      <c r="F175" s="160" t="s">
        <v>252</v>
      </c>
      <c r="G175" s="160"/>
      <c r="H175" s="161"/>
      <c r="I175" s="162"/>
      <c r="J175" s="163"/>
      <c r="K175" s="135"/>
      <c r="L175" s="135"/>
      <c r="M175" s="135"/>
      <c r="N175" s="135"/>
      <c r="O175" s="136"/>
      <c r="P175" s="136"/>
      <c r="Q175" s="136"/>
      <c r="R175" s="133"/>
      <c r="S175" s="133"/>
      <c r="T175" s="132"/>
      <c r="U175" s="6"/>
      <c r="V175" s="8"/>
      <c r="W175" s="8"/>
      <c r="X175" s="134" t="str">
        <f>F175</f>
        <v>Příprava podkladu před provedením dlažby samonivelační stěrka min. pevnosti 20 MPa, tloušťky přes 3 do 5 mm</v>
      </c>
      <c r="Y175" s="9"/>
      <c r="AA175" s="11"/>
    </row>
    <row r="176" spans="1:27" ht="7.5" customHeight="1" outlineLevel="4" x14ac:dyDescent="0.15">
      <c r="B176" s="71"/>
      <c r="C176" s="71"/>
      <c r="D176" s="62"/>
      <c r="E176" s="62"/>
      <c r="F176" s="63"/>
      <c r="G176" s="62"/>
      <c r="H176" s="67"/>
      <c r="I176" s="106"/>
      <c r="J176" s="65"/>
      <c r="K176" s="67"/>
      <c r="L176" s="67"/>
      <c r="M176" s="67"/>
      <c r="N176" s="67"/>
      <c r="O176" s="65"/>
      <c r="P176" s="65"/>
      <c r="Q176" s="65"/>
      <c r="R176" s="62"/>
      <c r="S176" s="62"/>
      <c r="T176" s="71"/>
      <c r="U176" s="8"/>
      <c r="X176" s="62"/>
    </row>
    <row r="177" spans="1:27" ht="11.25" outlineLevel="3" x14ac:dyDescent="0.2">
      <c r="A177" s="4"/>
      <c r="B177" s="121"/>
      <c r="C177" s="122">
        <v>43</v>
      </c>
      <c r="D177" s="123" t="s">
        <v>96</v>
      </c>
      <c r="E177" s="124" t="s">
        <v>253</v>
      </c>
      <c r="F177" s="125" t="s">
        <v>254</v>
      </c>
      <c r="G177" s="123" t="s">
        <v>99</v>
      </c>
      <c r="H177" s="126">
        <v>52.142850000000003</v>
      </c>
      <c r="I177" s="127"/>
      <c r="J177" s="128">
        <f>H177*I177</f>
        <v>0</v>
      </c>
      <c r="K177" s="126">
        <v>6.0000000000000001E-3</v>
      </c>
      <c r="L177" s="126">
        <f>H177*K177</f>
        <v>0.3128571</v>
      </c>
      <c r="M177" s="126"/>
      <c r="N177" s="126">
        <f>H177*M177</f>
        <v>0</v>
      </c>
      <c r="O177" s="128">
        <v>21</v>
      </c>
      <c r="P177" s="128">
        <f>J177*(O177/100)</f>
        <v>0</v>
      </c>
      <c r="Q177" s="128">
        <f>J177+P177</f>
        <v>0</v>
      </c>
      <c r="R177" s="129"/>
      <c r="S177" s="129" t="s">
        <v>100</v>
      </c>
      <c r="T177" s="130">
        <v>1</v>
      </c>
      <c r="U177" s="8"/>
      <c r="V177" s="8"/>
      <c r="W177" s="8"/>
      <c r="X177" s="62"/>
    </row>
    <row r="178" spans="1:27" ht="9.75" outlineLevel="4" x14ac:dyDescent="0.2">
      <c r="A178" s="131"/>
      <c r="B178" s="132"/>
      <c r="C178" s="132"/>
      <c r="D178" s="133"/>
      <c r="E178" s="137" t="s">
        <v>1</v>
      </c>
      <c r="F178" s="160" t="s">
        <v>255</v>
      </c>
      <c r="G178" s="160"/>
      <c r="H178" s="161"/>
      <c r="I178" s="162"/>
      <c r="J178" s="163"/>
      <c r="K178" s="135"/>
      <c r="L178" s="135"/>
      <c r="M178" s="135"/>
      <c r="N178" s="135"/>
      <c r="O178" s="136"/>
      <c r="P178" s="136"/>
      <c r="Q178" s="136"/>
      <c r="R178" s="133"/>
      <c r="S178" s="133"/>
      <c r="T178" s="132"/>
      <c r="U178" s="6"/>
      <c r="V178" s="8"/>
      <c r="W178" s="8"/>
      <c r="X178" s="134" t="str">
        <f>F178</f>
        <v>Montáž podlah z dlaždic keramických lepených cementovým flexibilním lepidlem hladkých, tloušťky do 10 mm přes 9 do 12 ks/m2</v>
      </c>
      <c r="Y178" s="9"/>
      <c r="AA178" s="11"/>
    </row>
    <row r="179" spans="1:27" ht="7.5" customHeight="1" outlineLevel="4" x14ac:dyDescent="0.15">
      <c r="B179" s="71"/>
      <c r="C179" s="71"/>
      <c r="D179" s="62"/>
      <c r="E179" s="62"/>
      <c r="F179" s="63"/>
      <c r="G179" s="62"/>
      <c r="H179" s="67"/>
      <c r="I179" s="106"/>
      <c r="J179" s="65"/>
      <c r="K179" s="67"/>
      <c r="L179" s="67"/>
      <c r="M179" s="67"/>
      <c r="N179" s="67"/>
      <c r="O179" s="65"/>
      <c r="P179" s="65"/>
      <c r="Q179" s="65"/>
      <c r="R179" s="62"/>
      <c r="S179" s="62"/>
      <c r="T179" s="71"/>
      <c r="U179" s="8"/>
      <c r="X179" s="62"/>
    </row>
    <row r="180" spans="1:27" ht="11.25" outlineLevel="3" x14ac:dyDescent="0.2">
      <c r="A180" s="4"/>
      <c r="B180" s="121"/>
      <c r="C180" s="122">
        <v>44</v>
      </c>
      <c r="D180" s="123" t="s">
        <v>160</v>
      </c>
      <c r="E180" s="124" t="s">
        <v>256</v>
      </c>
      <c r="F180" s="125" t="s">
        <v>257</v>
      </c>
      <c r="G180" s="123" t="s">
        <v>99</v>
      </c>
      <c r="H180" s="126">
        <v>54.749992500000005</v>
      </c>
      <c r="I180" s="127"/>
      <c r="J180" s="128">
        <f>H180*I180</f>
        <v>0</v>
      </c>
      <c r="K180" s="126">
        <v>2.1999999999999999E-2</v>
      </c>
      <c r="L180" s="126">
        <f>H180*K180</f>
        <v>1.204499835</v>
      </c>
      <c r="M180" s="126"/>
      <c r="N180" s="126">
        <f>H180*M180</f>
        <v>0</v>
      </c>
      <c r="O180" s="128">
        <v>21</v>
      </c>
      <c r="P180" s="128">
        <f>J180*(O180/100)</f>
        <v>0</v>
      </c>
      <c r="Q180" s="128">
        <f>J180+P180</f>
        <v>0</v>
      </c>
      <c r="R180" s="129"/>
      <c r="S180" s="129" t="s">
        <v>100</v>
      </c>
      <c r="T180" s="130">
        <v>1</v>
      </c>
      <c r="U180" s="8"/>
      <c r="V180" s="8"/>
      <c r="W180" s="8"/>
      <c r="X180" s="62"/>
    </row>
    <row r="181" spans="1:27" ht="9.75" outlineLevel="4" x14ac:dyDescent="0.2">
      <c r="A181" s="131"/>
      <c r="B181" s="132"/>
      <c r="C181" s="132"/>
      <c r="D181" s="133"/>
      <c r="E181" s="137" t="s">
        <v>1</v>
      </c>
      <c r="F181" s="160" t="s">
        <v>46</v>
      </c>
      <c r="G181" s="160"/>
      <c r="H181" s="161"/>
      <c r="I181" s="162"/>
      <c r="J181" s="163"/>
      <c r="K181" s="135"/>
      <c r="L181" s="135"/>
      <c r="M181" s="135"/>
      <c r="N181" s="135"/>
      <c r="O181" s="136"/>
      <c r="P181" s="136"/>
      <c r="Q181" s="136"/>
      <c r="R181" s="133"/>
      <c r="S181" s="133"/>
      <c r="T181" s="132"/>
      <c r="U181" s="6"/>
      <c r="V181" s="8"/>
      <c r="W181" s="8"/>
      <c r="X181" s="134" t="str">
        <f>F181</f>
        <v>---</v>
      </c>
      <c r="Y181" s="9"/>
      <c r="AA181" s="11"/>
    </row>
    <row r="182" spans="1:27" ht="7.5" customHeight="1" outlineLevel="4" x14ac:dyDescent="0.15">
      <c r="B182" s="71"/>
      <c r="C182" s="71"/>
      <c r="D182" s="62"/>
      <c r="E182" s="62"/>
      <c r="F182" s="63"/>
      <c r="G182" s="62"/>
      <c r="H182" s="67"/>
      <c r="I182" s="106"/>
      <c r="J182" s="65"/>
      <c r="K182" s="67"/>
      <c r="L182" s="67"/>
      <c r="M182" s="67"/>
      <c r="N182" s="67"/>
      <c r="O182" s="65"/>
      <c r="P182" s="65"/>
      <c r="Q182" s="65"/>
      <c r="R182" s="62"/>
      <c r="S182" s="62"/>
      <c r="T182" s="71"/>
      <c r="U182" s="8"/>
      <c r="X182" s="62"/>
    </row>
    <row r="183" spans="1:27" ht="9.75" outlineLevel="4" x14ac:dyDescent="0.2">
      <c r="A183" s="131"/>
      <c r="B183" s="132"/>
      <c r="C183" s="132"/>
      <c r="D183" s="133"/>
      <c r="E183" s="137" t="s">
        <v>27</v>
      </c>
      <c r="F183" s="149">
        <v>5</v>
      </c>
      <c r="G183" s="133"/>
      <c r="H183" s="147">
        <v>2.6071425000000001</v>
      </c>
      <c r="I183" s="148"/>
      <c r="J183" s="136"/>
      <c r="K183" s="135"/>
      <c r="L183" s="135"/>
      <c r="M183" s="135"/>
      <c r="N183" s="135"/>
      <c r="O183" s="136"/>
      <c r="P183" s="136"/>
      <c r="Q183" s="136"/>
      <c r="R183" s="133"/>
      <c r="S183" s="133"/>
      <c r="T183" s="132"/>
      <c r="U183" s="6"/>
      <c r="V183" s="8"/>
      <c r="W183" s="8"/>
      <c r="X183" s="62"/>
    </row>
    <row r="184" spans="1:27" ht="7.5" customHeight="1" outlineLevel="4" x14ac:dyDescent="0.15">
      <c r="A184" s="8"/>
      <c r="B184" s="71"/>
      <c r="C184" s="71"/>
      <c r="D184" s="62"/>
      <c r="E184" s="62"/>
      <c r="F184" s="105"/>
      <c r="G184" s="62"/>
      <c r="H184" s="67"/>
      <c r="I184" s="106"/>
      <c r="J184" s="65"/>
      <c r="K184" s="67"/>
      <c r="L184" s="67"/>
      <c r="M184" s="67"/>
      <c r="N184" s="67"/>
      <c r="O184" s="65"/>
      <c r="P184" s="65"/>
      <c r="Q184" s="65"/>
      <c r="R184" s="62"/>
      <c r="S184" s="62"/>
      <c r="T184" s="71"/>
      <c r="U184" s="8"/>
      <c r="X184" s="62"/>
    </row>
    <row r="185" spans="1:27" ht="11.25" outlineLevel="3" x14ac:dyDescent="0.2">
      <c r="A185" s="4"/>
      <c r="B185" s="121"/>
      <c r="C185" s="122">
        <v>45</v>
      </c>
      <c r="D185" s="123" t="s">
        <v>96</v>
      </c>
      <c r="E185" s="124" t="s">
        <v>258</v>
      </c>
      <c r="F185" s="125" t="s">
        <v>259</v>
      </c>
      <c r="G185" s="123" t="s">
        <v>131</v>
      </c>
      <c r="H185" s="126">
        <v>93.839999999999989</v>
      </c>
      <c r="I185" s="127"/>
      <c r="J185" s="128">
        <f>H185*I185</f>
        <v>0</v>
      </c>
      <c r="K185" s="126">
        <v>9.0000000000000006E-5</v>
      </c>
      <c r="L185" s="126">
        <f>H185*K185</f>
        <v>8.4455999999999993E-3</v>
      </c>
      <c r="M185" s="126"/>
      <c r="N185" s="126">
        <f>H185*M185</f>
        <v>0</v>
      </c>
      <c r="O185" s="128">
        <v>21</v>
      </c>
      <c r="P185" s="128">
        <f>J185*(O185/100)</f>
        <v>0</v>
      </c>
      <c r="Q185" s="128">
        <f>J185+P185</f>
        <v>0</v>
      </c>
      <c r="R185" s="129"/>
      <c r="S185" s="129" t="s">
        <v>100</v>
      </c>
      <c r="T185" s="130">
        <v>1</v>
      </c>
      <c r="U185" s="8"/>
      <c r="V185" s="8"/>
      <c r="W185" s="8"/>
      <c r="X185" s="62"/>
    </row>
    <row r="186" spans="1:27" ht="9.75" outlineLevel="4" x14ac:dyDescent="0.2">
      <c r="A186" s="131"/>
      <c r="B186" s="132"/>
      <c r="C186" s="132"/>
      <c r="D186" s="133"/>
      <c r="E186" s="137" t="s">
        <v>1</v>
      </c>
      <c r="F186" s="160" t="s">
        <v>260</v>
      </c>
      <c r="G186" s="160"/>
      <c r="H186" s="161"/>
      <c r="I186" s="162"/>
      <c r="J186" s="163"/>
      <c r="K186" s="135"/>
      <c r="L186" s="135"/>
      <c r="M186" s="135"/>
      <c r="N186" s="135"/>
      <c r="O186" s="136"/>
      <c r="P186" s="136"/>
      <c r="Q186" s="136"/>
      <c r="R186" s="133"/>
      <c r="S186" s="133"/>
      <c r="T186" s="132"/>
      <c r="U186" s="6"/>
      <c r="V186" s="8"/>
      <c r="W186" s="8"/>
      <c r="X186" s="134" t="str">
        <f>F186</f>
        <v>Podlahy - dokončovací práce spárování silikonem</v>
      </c>
      <c r="Y186" s="9"/>
      <c r="AA186" s="11"/>
    </row>
    <row r="187" spans="1:27" ht="7.5" customHeight="1" outlineLevel="4" x14ac:dyDescent="0.15">
      <c r="B187" s="71"/>
      <c r="C187" s="71"/>
      <c r="D187" s="62"/>
      <c r="E187" s="62"/>
      <c r="F187" s="63"/>
      <c r="G187" s="62"/>
      <c r="H187" s="67"/>
      <c r="I187" s="106"/>
      <c r="J187" s="65"/>
      <c r="K187" s="67"/>
      <c r="L187" s="67"/>
      <c r="M187" s="67"/>
      <c r="N187" s="67"/>
      <c r="O187" s="65"/>
      <c r="P187" s="65"/>
      <c r="Q187" s="65"/>
      <c r="R187" s="62"/>
      <c r="S187" s="62"/>
      <c r="T187" s="71"/>
      <c r="U187" s="8"/>
      <c r="X187" s="62"/>
    </row>
    <row r="188" spans="1:27" ht="11.25" outlineLevel="4" x14ac:dyDescent="0.2">
      <c r="A188" s="138"/>
      <c r="B188" s="139"/>
      <c r="C188" s="139"/>
      <c r="D188" s="140"/>
      <c r="E188" s="146" t="s">
        <v>2</v>
      </c>
      <c r="F188" s="141" t="s">
        <v>261</v>
      </c>
      <c r="G188" s="140"/>
      <c r="H188" s="142">
        <v>11.95</v>
      </c>
      <c r="I188" s="143"/>
      <c r="J188" s="144"/>
      <c r="K188" s="145"/>
      <c r="L188" s="145"/>
      <c r="M188" s="145"/>
      <c r="N188" s="145"/>
      <c r="O188" s="144"/>
      <c r="P188" s="144"/>
      <c r="Q188" s="144"/>
      <c r="R188" s="140"/>
      <c r="S188" s="140"/>
      <c r="T188" s="139"/>
      <c r="U188" s="6"/>
      <c r="V188" s="8"/>
      <c r="W188" s="8"/>
      <c r="X188" s="62"/>
    </row>
    <row r="189" spans="1:27" ht="11.25" outlineLevel="4" x14ac:dyDescent="0.2">
      <c r="A189" s="138"/>
      <c r="B189" s="139"/>
      <c r="C189" s="139"/>
      <c r="D189" s="140"/>
      <c r="E189" s="146"/>
      <c r="F189" s="141" t="s">
        <v>262</v>
      </c>
      <c r="G189" s="140"/>
      <c r="H189" s="142">
        <v>6.95</v>
      </c>
      <c r="I189" s="143"/>
      <c r="J189" s="144"/>
      <c r="K189" s="145"/>
      <c r="L189" s="145"/>
      <c r="M189" s="145"/>
      <c r="N189" s="145"/>
      <c r="O189" s="144"/>
      <c r="P189" s="144"/>
      <c r="Q189" s="144"/>
      <c r="R189" s="140"/>
      <c r="S189" s="140"/>
      <c r="T189" s="139"/>
      <c r="U189" s="6"/>
      <c r="V189" s="8"/>
      <c r="W189" s="8"/>
      <c r="X189" s="62"/>
    </row>
    <row r="190" spans="1:27" ht="11.25" outlineLevel="4" x14ac:dyDescent="0.2">
      <c r="A190" s="138"/>
      <c r="B190" s="139"/>
      <c r="C190" s="139"/>
      <c r="D190" s="140"/>
      <c r="E190" s="146"/>
      <c r="F190" s="141" t="s">
        <v>263</v>
      </c>
      <c r="G190" s="140"/>
      <c r="H190" s="142">
        <v>19.600000000000001</v>
      </c>
      <c r="I190" s="143"/>
      <c r="J190" s="144"/>
      <c r="K190" s="145"/>
      <c r="L190" s="145"/>
      <c r="M190" s="145"/>
      <c r="N190" s="145"/>
      <c r="O190" s="144"/>
      <c r="P190" s="144"/>
      <c r="Q190" s="144"/>
      <c r="R190" s="140"/>
      <c r="S190" s="140"/>
      <c r="T190" s="139"/>
      <c r="U190" s="6"/>
      <c r="V190" s="8"/>
      <c r="W190" s="8"/>
      <c r="X190" s="62"/>
    </row>
    <row r="191" spans="1:27" ht="11.25" outlineLevel="4" x14ac:dyDescent="0.2">
      <c r="A191" s="138"/>
      <c r="B191" s="139"/>
      <c r="C191" s="139"/>
      <c r="D191" s="140"/>
      <c r="E191" s="146"/>
      <c r="F191" s="141" t="s">
        <v>264</v>
      </c>
      <c r="G191" s="140"/>
      <c r="H191" s="142">
        <v>12.36</v>
      </c>
      <c r="I191" s="143"/>
      <c r="J191" s="144"/>
      <c r="K191" s="145"/>
      <c r="L191" s="145"/>
      <c r="M191" s="145"/>
      <c r="N191" s="145"/>
      <c r="O191" s="144"/>
      <c r="P191" s="144"/>
      <c r="Q191" s="144"/>
      <c r="R191" s="140"/>
      <c r="S191" s="140"/>
      <c r="T191" s="139"/>
      <c r="U191" s="6"/>
      <c r="V191" s="8"/>
      <c r="W191" s="8"/>
      <c r="X191" s="62"/>
    </row>
    <row r="192" spans="1:27" ht="11.25" outlineLevel="4" x14ac:dyDescent="0.2">
      <c r="A192" s="138"/>
      <c r="B192" s="139"/>
      <c r="C192" s="139"/>
      <c r="D192" s="140"/>
      <c r="E192" s="146"/>
      <c r="F192" s="141" t="s">
        <v>265</v>
      </c>
      <c r="G192" s="140"/>
      <c r="H192" s="142">
        <v>6.95</v>
      </c>
      <c r="I192" s="143"/>
      <c r="J192" s="144"/>
      <c r="K192" s="145"/>
      <c r="L192" s="145"/>
      <c r="M192" s="145"/>
      <c r="N192" s="145"/>
      <c r="O192" s="144"/>
      <c r="P192" s="144"/>
      <c r="Q192" s="144"/>
      <c r="R192" s="140"/>
      <c r="S192" s="140"/>
      <c r="T192" s="139"/>
      <c r="U192" s="6"/>
      <c r="V192" s="8"/>
      <c r="W192" s="8"/>
      <c r="X192" s="62"/>
    </row>
    <row r="193" spans="1:27" ht="11.25" outlineLevel="4" x14ac:dyDescent="0.2">
      <c r="A193" s="138"/>
      <c r="B193" s="139"/>
      <c r="C193" s="139"/>
      <c r="D193" s="140"/>
      <c r="E193" s="146"/>
      <c r="F193" s="141" t="s">
        <v>266</v>
      </c>
      <c r="G193" s="140"/>
      <c r="H193" s="142">
        <v>6.98</v>
      </c>
      <c r="I193" s="143"/>
      <c r="J193" s="144"/>
      <c r="K193" s="145"/>
      <c r="L193" s="145"/>
      <c r="M193" s="145"/>
      <c r="N193" s="145"/>
      <c r="O193" s="144"/>
      <c r="P193" s="144"/>
      <c r="Q193" s="144"/>
      <c r="R193" s="140"/>
      <c r="S193" s="140"/>
      <c r="T193" s="139"/>
      <c r="U193" s="6"/>
      <c r="V193" s="8"/>
      <c r="W193" s="8"/>
      <c r="X193" s="62"/>
    </row>
    <row r="194" spans="1:27" ht="11.25" outlineLevel="4" x14ac:dyDescent="0.2">
      <c r="A194" s="138"/>
      <c r="B194" s="139"/>
      <c r="C194" s="139"/>
      <c r="D194" s="140"/>
      <c r="E194" s="146"/>
      <c r="F194" s="141" t="s">
        <v>267</v>
      </c>
      <c r="G194" s="140"/>
      <c r="H194" s="142">
        <v>10.3</v>
      </c>
      <c r="I194" s="143"/>
      <c r="J194" s="144"/>
      <c r="K194" s="145"/>
      <c r="L194" s="145"/>
      <c r="M194" s="145"/>
      <c r="N194" s="145"/>
      <c r="O194" s="144"/>
      <c r="P194" s="144"/>
      <c r="Q194" s="144"/>
      <c r="R194" s="140"/>
      <c r="S194" s="140"/>
      <c r="T194" s="139"/>
      <c r="U194" s="6"/>
      <c r="V194" s="8"/>
      <c r="W194" s="8"/>
      <c r="X194" s="62"/>
    </row>
    <row r="195" spans="1:27" ht="11.25" outlineLevel="4" x14ac:dyDescent="0.2">
      <c r="A195" s="138"/>
      <c r="B195" s="139"/>
      <c r="C195" s="139"/>
      <c r="D195" s="140"/>
      <c r="E195" s="146"/>
      <c r="F195" s="141" t="s">
        <v>268</v>
      </c>
      <c r="G195" s="140"/>
      <c r="H195" s="142">
        <v>3.5</v>
      </c>
      <c r="I195" s="143"/>
      <c r="J195" s="144"/>
      <c r="K195" s="145"/>
      <c r="L195" s="145"/>
      <c r="M195" s="145"/>
      <c r="N195" s="145"/>
      <c r="O195" s="144"/>
      <c r="P195" s="144"/>
      <c r="Q195" s="144"/>
      <c r="R195" s="140"/>
      <c r="S195" s="140"/>
      <c r="T195" s="139"/>
      <c r="U195" s="6"/>
      <c r="V195" s="8"/>
      <c r="W195" s="8"/>
      <c r="X195" s="62"/>
    </row>
    <row r="196" spans="1:27" ht="11.25" outlineLevel="4" x14ac:dyDescent="0.2">
      <c r="A196" s="138"/>
      <c r="B196" s="139"/>
      <c r="C196" s="139"/>
      <c r="D196" s="140"/>
      <c r="E196" s="146"/>
      <c r="F196" s="141" t="s">
        <v>269</v>
      </c>
      <c r="G196" s="140"/>
      <c r="H196" s="142">
        <v>4.0999999999999996</v>
      </c>
      <c r="I196" s="143"/>
      <c r="J196" s="144"/>
      <c r="K196" s="145"/>
      <c r="L196" s="145"/>
      <c r="M196" s="145"/>
      <c r="N196" s="145"/>
      <c r="O196" s="144"/>
      <c r="P196" s="144"/>
      <c r="Q196" s="144"/>
      <c r="R196" s="140"/>
      <c r="S196" s="140"/>
      <c r="T196" s="139"/>
      <c r="U196" s="6"/>
      <c r="V196" s="8"/>
      <c r="W196" s="8"/>
      <c r="X196" s="62"/>
    </row>
    <row r="197" spans="1:27" ht="11.25" outlineLevel="4" x14ac:dyDescent="0.2">
      <c r="A197" s="138"/>
      <c r="B197" s="139"/>
      <c r="C197" s="139"/>
      <c r="D197" s="140"/>
      <c r="E197" s="146"/>
      <c r="F197" s="141" t="s">
        <v>270</v>
      </c>
      <c r="G197" s="140"/>
      <c r="H197" s="142">
        <v>3.85</v>
      </c>
      <c r="I197" s="143"/>
      <c r="J197" s="144"/>
      <c r="K197" s="145"/>
      <c r="L197" s="145"/>
      <c r="M197" s="145"/>
      <c r="N197" s="145"/>
      <c r="O197" s="144"/>
      <c r="P197" s="144"/>
      <c r="Q197" s="144"/>
      <c r="R197" s="140"/>
      <c r="S197" s="140"/>
      <c r="T197" s="139"/>
      <c r="U197" s="6"/>
      <c r="V197" s="8"/>
      <c r="W197" s="8"/>
      <c r="X197" s="62"/>
    </row>
    <row r="198" spans="1:27" ht="11.25" outlineLevel="4" x14ac:dyDescent="0.2">
      <c r="A198" s="138"/>
      <c r="B198" s="139"/>
      <c r="C198" s="139"/>
      <c r="D198" s="140"/>
      <c r="E198" s="146"/>
      <c r="F198" s="141" t="s">
        <v>271</v>
      </c>
      <c r="G198" s="140"/>
      <c r="H198" s="142">
        <v>7.3</v>
      </c>
      <c r="I198" s="143"/>
      <c r="J198" s="144"/>
      <c r="K198" s="145"/>
      <c r="L198" s="145"/>
      <c r="M198" s="145"/>
      <c r="N198" s="145"/>
      <c r="O198" s="144"/>
      <c r="P198" s="144"/>
      <c r="Q198" s="144"/>
      <c r="R198" s="140"/>
      <c r="S198" s="140"/>
      <c r="T198" s="139"/>
      <c r="U198" s="6"/>
      <c r="V198" s="8"/>
      <c r="W198" s="8"/>
      <c r="X198" s="62"/>
    </row>
    <row r="199" spans="1:27" ht="7.5" customHeight="1" outlineLevel="4" x14ac:dyDescent="0.15">
      <c r="A199" s="8"/>
      <c r="B199" s="71"/>
      <c r="C199" s="71"/>
      <c r="D199" s="62"/>
      <c r="E199" s="62"/>
      <c r="F199" s="105"/>
      <c r="G199" s="62"/>
      <c r="H199" s="67"/>
      <c r="I199" s="106"/>
      <c r="J199" s="65"/>
      <c r="K199" s="67"/>
      <c r="L199" s="67"/>
      <c r="M199" s="67"/>
      <c r="N199" s="67"/>
      <c r="O199" s="65"/>
      <c r="P199" s="65"/>
      <c r="Q199" s="65"/>
      <c r="R199" s="62"/>
      <c r="S199" s="62"/>
      <c r="T199" s="71"/>
      <c r="U199" s="8"/>
      <c r="X199" s="62"/>
    </row>
    <row r="200" spans="1:27" ht="11.25" outlineLevel="3" x14ac:dyDescent="0.2">
      <c r="A200" s="4"/>
      <c r="B200" s="121"/>
      <c r="C200" s="122">
        <v>46</v>
      </c>
      <c r="D200" s="123" t="s">
        <v>96</v>
      </c>
      <c r="E200" s="124" t="s">
        <v>272</v>
      </c>
      <c r="F200" s="125" t="s">
        <v>273</v>
      </c>
      <c r="G200" s="123" t="s">
        <v>131</v>
      </c>
      <c r="H200" s="126">
        <v>135</v>
      </c>
      <c r="I200" s="127"/>
      <c r="J200" s="128">
        <f>H200*I200</f>
        <v>0</v>
      </c>
      <c r="K200" s="126"/>
      <c r="L200" s="126">
        <f>H200*K200</f>
        <v>0</v>
      </c>
      <c r="M200" s="126">
        <v>1.174E-2</v>
      </c>
      <c r="N200" s="126">
        <f>H200*M200</f>
        <v>1.5849</v>
      </c>
      <c r="O200" s="128">
        <v>21</v>
      </c>
      <c r="P200" s="128">
        <f>J200*(O200/100)</f>
        <v>0</v>
      </c>
      <c r="Q200" s="128">
        <f>J200+P200</f>
        <v>0</v>
      </c>
      <c r="R200" s="129"/>
      <c r="S200" s="129" t="s">
        <v>100</v>
      </c>
      <c r="T200" s="130">
        <v>1</v>
      </c>
      <c r="U200" s="8"/>
      <c r="V200" s="8"/>
      <c r="W200" s="8"/>
      <c r="X200" s="62"/>
    </row>
    <row r="201" spans="1:27" ht="9.75" outlineLevel="4" x14ac:dyDescent="0.2">
      <c r="A201" s="131"/>
      <c r="B201" s="132"/>
      <c r="C201" s="132"/>
      <c r="D201" s="133"/>
      <c r="E201" s="137" t="s">
        <v>1</v>
      </c>
      <c r="F201" s="160" t="s">
        <v>273</v>
      </c>
      <c r="G201" s="160"/>
      <c r="H201" s="161"/>
      <c r="I201" s="162"/>
      <c r="J201" s="163"/>
      <c r="K201" s="135"/>
      <c r="L201" s="135"/>
      <c r="M201" s="135"/>
      <c r="N201" s="135"/>
      <c r="O201" s="136"/>
      <c r="P201" s="136"/>
      <c r="Q201" s="136"/>
      <c r="R201" s="133"/>
      <c r="S201" s="133"/>
      <c r="T201" s="132"/>
      <c r="U201" s="6"/>
      <c r="V201" s="8"/>
      <c r="W201" s="8"/>
      <c r="X201" s="134" t="str">
        <f>F201</f>
        <v>Demontáž soklíků z dlaždic keramických kladených do malty rovných</v>
      </c>
      <c r="Y201" s="9"/>
      <c r="AA201" s="11"/>
    </row>
    <row r="202" spans="1:27" ht="7.5" customHeight="1" outlineLevel="4" x14ac:dyDescent="0.15">
      <c r="B202" s="71"/>
      <c r="C202" s="71"/>
      <c r="D202" s="62"/>
      <c r="E202" s="62"/>
      <c r="F202" s="63"/>
      <c r="G202" s="62"/>
      <c r="H202" s="67"/>
      <c r="I202" s="106"/>
      <c r="J202" s="65"/>
      <c r="K202" s="67"/>
      <c r="L202" s="67"/>
      <c r="M202" s="67"/>
      <c r="N202" s="67"/>
      <c r="O202" s="65"/>
      <c r="P202" s="65"/>
      <c r="Q202" s="65"/>
      <c r="R202" s="62"/>
      <c r="S202" s="62"/>
      <c r="T202" s="71"/>
      <c r="U202" s="8"/>
      <c r="X202" s="62"/>
    </row>
    <row r="203" spans="1:27" ht="11.25" outlineLevel="4" x14ac:dyDescent="0.2">
      <c r="A203" s="138"/>
      <c r="B203" s="139"/>
      <c r="C203" s="139"/>
      <c r="D203" s="140"/>
      <c r="E203" s="146" t="s">
        <v>2</v>
      </c>
      <c r="F203" s="141" t="s">
        <v>274</v>
      </c>
      <c r="G203" s="140"/>
      <c r="H203" s="142">
        <v>13.96</v>
      </c>
      <c r="I203" s="143"/>
      <c r="J203" s="144"/>
      <c r="K203" s="145"/>
      <c r="L203" s="145"/>
      <c r="M203" s="145"/>
      <c r="N203" s="145"/>
      <c r="O203" s="144"/>
      <c r="P203" s="144"/>
      <c r="Q203" s="144"/>
      <c r="R203" s="140"/>
      <c r="S203" s="140"/>
      <c r="T203" s="139"/>
      <c r="U203" s="6"/>
      <c r="V203" s="8"/>
      <c r="W203" s="8"/>
      <c r="X203" s="62"/>
    </row>
    <row r="204" spans="1:27" ht="11.25" outlineLevel="4" x14ac:dyDescent="0.2">
      <c r="A204" s="138"/>
      <c r="B204" s="139"/>
      <c r="C204" s="139"/>
      <c r="D204" s="140"/>
      <c r="E204" s="146"/>
      <c r="F204" s="141" t="s">
        <v>275</v>
      </c>
      <c r="G204" s="140"/>
      <c r="H204" s="142">
        <v>9.18</v>
      </c>
      <c r="I204" s="143"/>
      <c r="J204" s="144"/>
      <c r="K204" s="145"/>
      <c r="L204" s="145"/>
      <c r="M204" s="145"/>
      <c r="N204" s="145"/>
      <c r="O204" s="144"/>
      <c r="P204" s="144"/>
      <c r="Q204" s="144"/>
      <c r="R204" s="140"/>
      <c r="S204" s="140"/>
      <c r="T204" s="139"/>
      <c r="U204" s="6"/>
      <c r="V204" s="8"/>
      <c r="W204" s="8"/>
      <c r="X204" s="62"/>
    </row>
    <row r="205" spans="1:27" ht="11.25" outlineLevel="4" x14ac:dyDescent="0.2">
      <c r="A205" s="138"/>
      <c r="B205" s="139"/>
      <c r="C205" s="139"/>
      <c r="D205" s="140"/>
      <c r="E205" s="146"/>
      <c r="F205" s="141" t="s">
        <v>276</v>
      </c>
      <c r="G205" s="140"/>
      <c r="H205" s="142">
        <v>8.76</v>
      </c>
      <c r="I205" s="143"/>
      <c r="J205" s="144"/>
      <c r="K205" s="145"/>
      <c r="L205" s="145"/>
      <c r="M205" s="145"/>
      <c r="N205" s="145"/>
      <c r="O205" s="144"/>
      <c r="P205" s="144"/>
      <c r="Q205" s="144"/>
      <c r="R205" s="140"/>
      <c r="S205" s="140"/>
      <c r="T205" s="139"/>
      <c r="U205" s="6"/>
      <c r="V205" s="8"/>
      <c r="W205" s="8"/>
      <c r="X205" s="62"/>
    </row>
    <row r="206" spans="1:27" ht="11.25" outlineLevel="4" x14ac:dyDescent="0.2">
      <c r="A206" s="138"/>
      <c r="B206" s="139"/>
      <c r="C206" s="139"/>
      <c r="D206" s="140"/>
      <c r="E206" s="146"/>
      <c r="F206" s="141" t="s">
        <v>277</v>
      </c>
      <c r="G206" s="140"/>
      <c r="H206" s="142">
        <v>14.78</v>
      </c>
      <c r="I206" s="143"/>
      <c r="J206" s="144"/>
      <c r="K206" s="145"/>
      <c r="L206" s="145"/>
      <c r="M206" s="145"/>
      <c r="N206" s="145"/>
      <c r="O206" s="144"/>
      <c r="P206" s="144"/>
      <c r="Q206" s="144"/>
      <c r="R206" s="140"/>
      <c r="S206" s="140"/>
      <c r="T206" s="139"/>
      <c r="U206" s="6"/>
      <c r="V206" s="8"/>
      <c r="W206" s="8"/>
      <c r="X206" s="62"/>
    </row>
    <row r="207" spans="1:27" ht="11.25" outlineLevel="4" x14ac:dyDescent="0.2">
      <c r="A207" s="138"/>
      <c r="B207" s="139"/>
      <c r="C207" s="139"/>
      <c r="D207" s="140"/>
      <c r="E207" s="146"/>
      <c r="F207" s="141" t="s">
        <v>278</v>
      </c>
      <c r="G207" s="140"/>
      <c r="H207" s="142">
        <v>13.61</v>
      </c>
      <c r="I207" s="143"/>
      <c r="J207" s="144"/>
      <c r="K207" s="145"/>
      <c r="L207" s="145"/>
      <c r="M207" s="145"/>
      <c r="N207" s="145"/>
      <c r="O207" s="144"/>
      <c r="P207" s="144"/>
      <c r="Q207" s="144"/>
      <c r="R207" s="140"/>
      <c r="S207" s="140"/>
      <c r="T207" s="139"/>
      <c r="U207" s="6"/>
      <c r="V207" s="8"/>
      <c r="W207" s="8"/>
      <c r="X207" s="62"/>
    </row>
    <row r="208" spans="1:27" ht="11.25" outlineLevel="4" x14ac:dyDescent="0.2">
      <c r="A208" s="138"/>
      <c r="B208" s="139"/>
      <c r="C208" s="139"/>
      <c r="D208" s="140"/>
      <c r="E208" s="146"/>
      <c r="F208" s="141" t="s">
        <v>279</v>
      </c>
      <c r="G208" s="140"/>
      <c r="H208" s="142">
        <v>9.0299999999999994</v>
      </c>
      <c r="I208" s="143"/>
      <c r="J208" s="144"/>
      <c r="K208" s="145"/>
      <c r="L208" s="145"/>
      <c r="M208" s="145"/>
      <c r="N208" s="145"/>
      <c r="O208" s="144"/>
      <c r="P208" s="144"/>
      <c r="Q208" s="144"/>
      <c r="R208" s="140"/>
      <c r="S208" s="140"/>
      <c r="T208" s="139"/>
      <c r="U208" s="6"/>
      <c r="V208" s="8"/>
      <c r="W208" s="8"/>
      <c r="X208" s="62"/>
    </row>
    <row r="209" spans="1:27" ht="11.25" outlineLevel="4" x14ac:dyDescent="0.2">
      <c r="A209" s="138"/>
      <c r="B209" s="139"/>
      <c r="C209" s="139"/>
      <c r="D209" s="140"/>
      <c r="E209" s="146"/>
      <c r="F209" s="141" t="s">
        <v>280</v>
      </c>
      <c r="G209" s="140"/>
      <c r="H209" s="142">
        <v>30.63</v>
      </c>
      <c r="I209" s="143"/>
      <c r="J209" s="144"/>
      <c r="K209" s="145"/>
      <c r="L209" s="145"/>
      <c r="M209" s="145"/>
      <c r="N209" s="145"/>
      <c r="O209" s="144"/>
      <c r="P209" s="144"/>
      <c r="Q209" s="144"/>
      <c r="R209" s="140"/>
      <c r="S209" s="140"/>
      <c r="T209" s="139"/>
      <c r="U209" s="6"/>
      <c r="V209" s="8"/>
      <c r="W209" s="8"/>
      <c r="X209" s="62"/>
    </row>
    <row r="210" spans="1:27" ht="11.25" outlineLevel="4" x14ac:dyDescent="0.2">
      <c r="A210" s="138"/>
      <c r="B210" s="139"/>
      <c r="C210" s="139"/>
      <c r="D210" s="140"/>
      <c r="E210" s="146"/>
      <c r="F210" s="141" t="s">
        <v>281</v>
      </c>
      <c r="G210" s="140"/>
      <c r="H210" s="142">
        <v>8.0500000000000007</v>
      </c>
      <c r="I210" s="143"/>
      <c r="J210" s="144"/>
      <c r="K210" s="145"/>
      <c r="L210" s="145"/>
      <c r="M210" s="145"/>
      <c r="N210" s="145"/>
      <c r="O210" s="144"/>
      <c r="P210" s="144"/>
      <c r="Q210" s="144"/>
      <c r="R210" s="140"/>
      <c r="S210" s="140"/>
      <c r="T210" s="139"/>
      <c r="U210" s="6"/>
      <c r="V210" s="8"/>
      <c r="W210" s="8"/>
      <c r="X210" s="62"/>
    </row>
    <row r="211" spans="1:27" ht="11.25" outlineLevel="4" x14ac:dyDescent="0.2">
      <c r="A211" s="138"/>
      <c r="B211" s="139"/>
      <c r="C211" s="139"/>
      <c r="D211" s="140"/>
      <c r="E211" s="146"/>
      <c r="F211" s="141" t="s">
        <v>282</v>
      </c>
      <c r="G211" s="140"/>
      <c r="H211" s="142">
        <v>27</v>
      </c>
      <c r="I211" s="143"/>
      <c r="J211" s="144"/>
      <c r="K211" s="145"/>
      <c r="L211" s="145"/>
      <c r="M211" s="145"/>
      <c r="N211" s="145"/>
      <c r="O211" s="144"/>
      <c r="P211" s="144"/>
      <c r="Q211" s="144"/>
      <c r="R211" s="140"/>
      <c r="S211" s="140"/>
      <c r="T211" s="139"/>
      <c r="U211" s="6"/>
      <c r="V211" s="8"/>
      <c r="W211" s="8"/>
      <c r="X211" s="62"/>
    </row>
    <row r="212" spans="1:27" ht="7.5" customHeight="1" outlineLevel="4" x14ac:dyDescent="0.15">
      <c r="A212" s="8"/>
      <c r="B212" s="71"/>
      <c r="C212" s="71"/>
      <c r="D212" s="62"/>
      <c r="E212" s="62"/>
      <c r="F212" s="105"/>
      <c r="G212" s="62"/>
      <c r="H212" s="67"/>
      <c r="I212" s="106"/>
      <c r="J212" s="65"/>
      <c r="K212" s="67"/>
      <c r="L212" s="67"/>
      <c r="M212" s="67"/>
      <c r="N212" s="67"/>
      <c r="O212" s="65"/>
      <c r="P212" s="65"/>
      <c r="Q212" s="65"/>
      <c r="R212" s="62"/>
      <c r="S212" s="62"/>
      <c r="T212" s="71"/>
      <c r="U212" s="8"/>
      <c r="X212" s="62"/>
    </row>
    <row r="213" spans="1:27" ht="11.25" outlineLevel="3" x14ac:dyDescent="0.2">
      <c r="A213" s="4"/>
      <c r="B213" s="121"/>
      <c r="C213" s="122">
        <v>47</v>
      </c>
      <c r="D213" s="123" t="s">
        <v>96</v>
      </c>
      <c r="E213" s="124" t="s">
        <v>283</v>
      </c>
      <c r="F213" s="125" t="s">
        <v>284</v>
      </c>
      <c r="G213" s="123" t="s">
        <v>99</v>
      </c>
      <c r="H213" s="126">
        <v>4.22</v>
      </c>
      <c r="I213" s="127"/>
      <c r="J213" s="128">
        <f>H213*I213</f>
        <v>0</v>
      </c>
      <c r="K213" s="126">
        <v>1.5E-3</v>
      </c>
      <c r="L213" s="126">
        <f>H213*K213</f>
        <v>6.3299999999999997E-3</v>
      </c>
      <c r="M213" s="126"/>
      <c r="N213" s="126">
        <f>H213*M213</f>
        <v>0</v>
      </c>
      <c r="O213" s="128">
        <v>21</v>
      </c>
      <c r="P213" s="128">
        <f>J213*(O213/100)</f>
        <v>0</v>
      </c>
      <c r="Q213" s="128">
        <f>J213+P213</f>
        <v>0</v>
      </c>
      <c r="R213" s="129"/>
      <c r="S213" s="129" t="s">
        <v>100</v>
      </c>
      <c r="T213" s="130">
        <v>1</v>
      </c>
      <c r="U213" s="8"/>
      <c r="V213" s="8"/>
      <c r="W213" s="8"/>
      <c r="X213" s="62"/>
    </row>
    <row r="214" spans="1:27" ht="9.75" outlineLevel="4" x14ac:dyDescent="0.2">
      <c r="A214" s="131"/>
      <c r="B214" s="132"/>
      <c r="C214" s="132"/>
      <c r="D214" s="133"/>
      <c r="E214" s="137" t="s">
        <v>1</v>
      </c>
      <c r="F214" s="160" t="s">
        <v>285</v>
      </c>
      <c r="G214" s="160"/>
      <c r="H214" s="161"/>
      <c r="I214" s="162"/>
      <c r="J214" s="163"/>
      <c r="K214" s="135"/>
      <c r="L214" s="135"/>
      <c r="M214" s="135"/>
      <c r="N214" s="135"/>
      <c r="O214" s="136"/>
      <c r="P214" s="136"/>
      <c r="Q214" s="136"/>
      <c r="R214" s="133"/>
      <c r="S214" s="133"/>
      <c r="T214" s="132"/>
      <c r="U214" s="6"/>
      <c r="V214" s="8"/>
      <c r="W214" s="8"/>
      <c r="X214" s="134" t="str">
        <f>F214</f>
        <v>Izolace podlahy pod dlažbu nátěrem nebo stěrkou ve dvou vrstvách</v>
      </c>
      <c r="Y214" s="9"/>
      <c r="AA214" s="11"/>
    </row>
    <row r="215" spans="1:27" ht="7.5" customHeight="1" outlineLevel="4" x14ac:dyDescent="0.15">
      <c r="B215" s="71"/>
      <c r="C215" s="71"/>
      <c r="D215" s="62"/>
      <c r="E215" s="62"/>
      <c r="F215" s="63"/>
      <c r="G215" s="62"/>
      <c r="H215" s="67"/>
      <c r="I215" s="106"/>
      <c r="J215" s="65"/>
      <c r="K215" s="67"/>
      <c r="L215" s="67"/>
      <c r="M215" s="67"/>
      <c r="N215" s="67"/>
      <c r="O215" s="65"/>
      <c r="P215" s="65"/>
      <c r="Q215" s="65"/>
      <c r="R215" s="62"/>
      <c r="S215" s="62"/>
      <c r="T215" s="71"/>
      <c r="U215" s="8"/>
      <c r="X215" s="62"/>
    </row>
    <row r="216" spans="1:27" ht="11.25" outlineLevel="4" x14ac:dyDescent="0.2">
      <c r="A216" s="138"/>
      <c r="B216" s="139"/>
      <c r="C216" s="139"/>
      <c r="D216" s="140"/>
      <c r="E216" s="146" t="s">
        <v>2</v>
      </c>
      <c r="F216" s="141" t="s">
        <v>286</v>
      </c>
      <c r="G216" s="140"/>
      <c r="H216" s="142">
        <v>0.86</v>
      </c>
      <c r="I216" s="143"/>
      <c r="J216" s="144"/>
      <c r="K216" s="145"/>
      <c r="L216" s="145"/>
      <c r="M216" s="145"/>
      <c r="N216" s="145"/>
      <c r="O216" s="144"/>
      <c r="P216" s="144"/>
      <c r="Q216" s="144"/>
      <c r="R216" s="140"/>
      <c r="S216" s="140"/>
      <c r="T216" s="139"/>
      <c r="U216" s="6"/>
      <c r="V216" s="8"/>
      <c r="W216" s="8"/>
      <c r="X216" s="62"/>
    </row>
    <row r="217" spans="1:27" ht="11.25" outlineLevel="4" x14ac:dyDescent="0.2">
      <c r="A217" s="138"/>
      <c r="B217" s="139"/>
      <c r="C217" s="139"/>
      <c r="D217" s="140"/>
      <c r="E217" s="146"/>
      <c r="F217" s="141" t="s">
        <v>287</v>
      </c>
      <c r="G217" s="140"/>
      <c r="H217" s="142">
        <v>0.87</v>
      </c>
      <c r="I217" s="143"/>
      <c r="J217" s="144"/>
      <c r="K217" s="145"/>
      <c r="L217" s="145"/>
      <c r="M217" s="145"/>
      <c r="N217" s="145"/>
      <c r="O217" s="144"/>
      <c r="P217" s="144"/>
      <c r="Q217" s="144"/>
      <c r="R217" s="140"/>
      <c r="S217" s="140"/>
      <c r="T217" s="139"/>
      <c r="U217" s="6"/>
      <c r="V217" s="8"/>
      <c r="W217" s="8"/>
      <c r="X217" s="62"/>
    </row>
    <row r="218" spans="1:27" ht="11.25" outlineLevel="4" x14ac:dyDescent="0.2">
      <c r="A218" s="138"/>
      <c r="B218" s="139"/>
      <c r="C218" s="139"/>
      <c r="D218" s="140"/>
      <c r="E218" s="146"/>
      <c r="F218" s="141" t="s">
        <v>288</v>
      </c>
      <c r="G218" s="140"/>
      <c r="H218" s="142">
        <v>2.4899999999999998</v>
      </c>
      <c r="I218" s="143"/>
      <c r="J218" s="144"/>
      <c r="K218" s="145"/>
      <c r="L218" s="145"/>
      <c r="M218" s="145"/>
      <c r="N218" s="145"/>
      <c r="O218" s="144"/>
      <c r="P218" s="144"/>
      <c r="Q218" s="144"/>
      <c r="R218" s="140"/>
      <c r="S218" s="140"/>
      <c r="T218" s="139"/>
      <c r="U218" s="6"/>
      <c r="V218" s="8"/>
      <c r="W218" s="8"/>
      <c r="X218" s="62"/>
    </row>
    <row r="219" spans="1:27" ht="7.5" customHeight="1" outlineLevel="4" x14ac:dyDescent="0.15">
      <c r="A219" s="8"/>
      <c r="B219" s="71"/>
      <c r="C219" s="71"/>
      <c r="D219" s="62"/>
      <c r="E219" s="62"/>
      <c r="F219" s="105"/>
      <c r="G219" s="62"/>
      <c r="H219" s="67"/>
      <c r="I219" s="106"/>
      <c r="J219" s="65"/>
      <c r="K219" s="67"/>
      <c r="L219" s="67"/>
      <c r="M219" s="67"/>
      <c r="N219" s="67"/>
      <c r="O219" s="65"/>
      <c r="P219" s="65"/>
      <c r="Q219" s="65"/>
      <c r="R219" s="62"/>
      <c r="S219" s="62"/>
      <c r="T219" s="71"/>
      <c r="U219" s="8"/>
      <c r="X219" s="62"/>
    </row>
    <row r="220" spans="1:27" ht="11.25" outlineLevel="3" x14ac:dyDescent="0.2">
      <c r="A220" s="4"/>
      <c r="B220" s="121"/>
      <c r="C220" s="122">
        <v>48</v>
      </c>
      <c r="D220" s="123" t="s">
        <v>96</v>
      </c>
      <c r="E220" s="124" t="s">
        <v>289</v>
      </c>
      <c r="F220" s="125" t="s">
        <v>290</v>
      </c>
      <c r="G220" s="123" t="s">
        <v>131</v>
      </c>
      <c r="H220" s="126">
        <v>18.340000000000003</v>
      </c>
      <c r="I220" s="127"/>
      <c r="J220" s="128">
        <f>H220*I220</f>
        <v>0</v>
      </c>
      <c r="K220" s="126">
        <v>1.42E-3</v>
      </c>
      <c r="L220" s="126">
        <f>H220*K220</f>
        <v>2.6042800000000005E-2</v>
      </c>
      <c r="M220" s="126"/>
      <c r="N220" s="126">
        <f>H220*M220</f>
        <v>0</v>
      </c>
      <c r="O220" s="128">
        <v>21</v>
      </c>
      <c r="P220" s="128">
        <f>J220*(O220/100)</f>
        <v>0</v>
      </c>
      <c r="Q220" s="128">
        <f>J220+P220</f>
        <v>0</v>
      </c>
      <c r="R220" s="129"/>
      <c r="S220" s="129" t="s">
        <v>100</v>
      </c>
      <c r="T220" s="130">
        <v>1</v>
      </c>
      <c r="U220" s="8"/>
      <c r="V220" s="8"/>
      <c r="W220" s="8"/>
      <c r="X220" s="62"/>
    </row>
    <row r="221" spans="1:27" ht="9.75" outlineLevel="4" x14ac:dyDescent="0.2">
      <c r="A221" s="131"/>
      <c r="B221" s="132"/>
      <c r="C221" s="132"/>
      <c r="D221" s="133"/>
      <c r="E221" s="137" t="s">
        <v>1</v>
      </c>
      <c r="F221" s="160" t="s">
        <v>291</v>
      </c>
      <c r="G221" s="160"/>
      <c r="H221" s="161"/>
      <c r="I221" s="162"/>
      <c r="J221" s="163"/>
      <c r="K221" s="135"/>
      <c r="L221" s="135"/>
      <c r="M221" s="135"/>
      <c r="N221" s="135"/>
      <c r="O221" s="136"/>
      <c r="P221" s="136"/>
      <c r="Q221" s="136"/>
      <c r="R221" s="133"/>
      <c r="S221" s="133"/>
      <c r="T221" s="132"/>
      <c r="U221" s="6"/>
      <c r="V221" s="8"/>
      <c r="W221" s="8"/>
      <c r="X221" s="134" t="str">
        <f>F221</f>
        <v>Izolace podlahy pod dlažbu těsnícími izolačními pásy mezi podlahou a stěnu</v>
      </c>
      <c r="Y221" s="9"/>
      <c r="AA221" s="11"/>
    </row>
    <row r="222" spans="1:27" ht="7.5" customHeight="1" outlineLevel="4" x14ac:dyDescent="0.15">
      <c r="B222" s="71"/>
      <c r="C222" s="71"/>
      <c r="D222" s="62"/>
      <c r="E222" s="62"/>
      <c r="F222" s="63"/>
      <c r="G222" s="62"/>
      <c r="H222" s="67"/>
      <c r="I222" s="106"/>
      <c r="J222" s="65"/>
      <c r="K222" s="67"/>
      <c r="L222" s="67"/>
      <c r="M222" s="67"/>
      <c r="N222" s="67"/>
      <c r="O222" s="65"/>
      <c r="P222" s="65"/>
      <c r="Q222" s="65"/>
      <c r="R222" s="62"/>
      <c r="S222" s="62"/>
      <c r="T222" s="71"/>
      <c r="U222" s="8"/>
      <c r="X222" s="62"/>
    </row>
    <row r="223" spans="1:27" ht="11.25" outlineLevel="4" x14ac:dyDescent="0.2">
      <c r="A223" s="138"/>
      <c r="B223" s="139"/>
      <c r="C223" s="139"/>
      <c r="D223" s="140"/>
      <c r="E223" s="146" t="s">
        <v>2</v>
      </c>
      <c r="F223" s="141" t="s">
        <v>292</v>
      </c>
      <c r="G223" s="140"/>
      <c r="H223" s="142">
        <v>3.72</v>
      </c>
      <c r="I223" s="143"/>
      <c r="J223" s="144"/>
      <c r="K223" s="145"/>
      <c r="L223" s="145"/>
      <c r="M223" s="145"/>
      <c r="N223" s="145"/>
      <c r="O223" s="144"/>
      <c r="P223" s="144"/>
      <c r="Q223" s="144"/>
      <c r="R223" s="140"/>
      <c r="S223" s="140"/>
      <c r="T223" s="139"/>
      <c r="U223" s="6"/>
      <c r="V223" s="8"/>
      <c r="W223" s="8"/>
      <c r="X223" s="62"/>
    </row>
    <row r="224" spans="1:27" ht="11.25" outlineLevel="4" x14ac:dyDescent="0.2">
      <c r="A224" s="138"/>
      <c r="B224" s="139"/>
      <c r="C224" s="139"/>
      <c r="D224" s="140"/>
      <c r="E224" s="146"/>
      <c r="F224" s="141" t="s">
        <v>293</v>
      </c>
      <c r="G224" s="140"/>
      <c r="H224" s="142">
        <v>3.74</v>
      </c>
      <c r="I224" s="143"/>
      <c r="J224" s="144"/>
      <c r="K224" s="145"/>
      <c r="L224" s="145"/>
      <c r="M224" s="145"/>
      <c r="N224" s="145"/>
      <c r="O224" s="144"/>
      <c r="P224" s="144"/>
      <c r="Q224" s="144"/>
      <c r="R224" s="140"/>
      <c r="S224" s="140"/>
      <c r="T224" s="139"/>
      <c r="U224" s="6"/>
      <c r="V224" s="8"/>
      <c r="W224" s="8"/>
      <c r="X224" s="62"/>
    </row>
    <row r="225" spans="1:27" ht="11.25" outlineLevel="4" x14ac:dyDescent="0.2">
      <c r="A225" s="138"/>
      <c r="B225" s="139"/>
      <c r="C225" s="139"/>
      <c r="D225" s="140"/>
      <c r="E225" s="146"/>
      <c r="F225" s="141" t="s">
        <v>294</v>
      </c>
      <c r="G225" s="140"/>
      <c r="H225" s="142">
        <v>10.88</v>
      </c>
      <c r="I225" s="143"/>
      <c r="J225" s="144"/>
      <c r="K225" s="145"/>
      <c r="L225" s="145"/>
      <c r="M225" s="145"/>
      <c r="N225" s="145"/>
      <c r="O225" s="144"/>
      <c r="P225" s="144"/>
      <c r="Q225" s="144"/>
      <c r="R225" s="140"/>
      <c r="S225" s="140"/>
      <c r="T225" s="139"/>
      <c r="U225" s="6"/>
      <c r="V225" s="8"/>
      <c r="W225" s="8"/>
      <c r="X225" s="62"/>
    </row>
    <row r="226" spans="1:27" ht="7.5" customHeight="1" outlineLevel="4" x14ac:dyDescent="0.15">
      <c r="A226" s="8"/>
      <c r="B226" s="71"/>
      <c r="C226" s="71"/>
      <c r="D226" s="62"/>
      <c r="E226" s="62"/>
      <c r="F226" s="105"/>
      <c r="G226" s="62"/>
      <c r="H226" s="67"/>
      <c r="I226" s="106"/>
      <c r="J226" s="65"/>
      <c r="K226" s="67"/>
      <c r="L226" s="67"/>
      <c r="M226" s="67"/>
      <c r="N226" s="67"/>
      <c r="O226" s="65"/>
      <c r="P226" s="65"/>
      <c r="Q226" s="65"/>
      <c r="R226" s="62"/>
      <c r="S226" s="62"/>
      <c r="T226" s="71"/>
      <c r="U226" s="8"/>
      <c r="X226" s="62"/>
    </row>
    <row r="227" spans="1:27" ht="11.25" outlineLevel="3" x14ac:dyDescent="0.2">
      <c r="A227" s="4"/>
      <c r="B227" s="121"/>
      <c r="C227" s="122">
        <v>49</v>
      </c>
      <c r="D227" s="123" t="s">
        <v>96</v>
      </c>
      <c r="E227" s="124" t="s">
        <v>295</v>
      </c>
      <c r="F227" s="125" t="s">
        <v>296</v>
      </c>
      <c r="G227" s="123" t="s">
        <v>180</v>
      </c>
      <c r="H227" s="126">
        <v>3.01</v>
      </c>
      <c r="I227" s="127"/>
      <c r="J227" s="128">
        <f>H227*I227</f>
        <v>0</v>
      </c>
      <c r="K227" s="126"/>
      <c r="L227" s="126">
        <f>H227*K227</f>
        <v>0</v>
      </c>
      <c r="M227" s="126"/>
      <c r="N227" s="126">
        <f>H227*M227</f>
        <v>0</v>
      </c>
      <c r="O227" s="128">
        <v>21</v>
      </c>
      <c r="P227" s="128">
        <f>J227*(O227/100)</f>
        <v>0</v>
      </c>
      <c r="Q227" s="128">
        <f>J227+P227</f>
        <v>0</v>
      </c>
      <c r="R227" s="129"/>
      <c r="S227" s="129" t="s">
        <v>100</v>
      </c>
      <c r="T227" s="130">
        <v>1</v>
      </c>
      <c r="U227" s="8"/>
      <c r="V227" s="8"/>
      <c r="W227" s="8"/>
      <c r="X227" s="62"/>
    </row>
    <row r="228" spans="1:27" ht="9.75" outlineLevel="4" x14ac:dyDescent="0.2">
      <c r="A228" s="131"/>
      <c r="B228" s="132"/>
      <c r="C228" s="132"/>
      <c r="D228" s="133"/>
      <c r="E228" s="137" t="s">
        <v>1</v>
      </c>
      <c r="F228" s="160" t="s">
        <v>297</v>
      </c>
      <c r="G228" s="160"/>
      <c r="H228" s="161"/>
      <c r="I228" s="162"/>
      <c r="J228" s="163"/>
      <c r="K228" s="135"/>
      <c r="L228" s="135"/>
      <c r="M228" s="135"/>
      <c r="N228" s="135"/>
      <c r="O228" s="136"/>
      <c r="P228" s="136"/>
      <c r="Q228" s="136"/>
      <c r="R228" s="133"/>
      <c r="S228" s="133"/>
      <c r="T228" s="132"/>
      <c r="U228" s="6"/>
      <c r="V228" s="8"/>
      <c r="W228" s="8"/>
      <c r="X228" s="134" t="str">
        <f>F228</f>
        <v>Přesun hmot pro podlahy z dlaždic stanovený procentní sazbou (%) z ceny vodorovná dopravní vzdálenost do 50 m základní v objektech výšky do 6 m</v>
      </c>
      <c r="Y228" s="9"/>
      <c r="AA228" s="11"/>
    </row>
    <row r="229" spans="1:27" ht="7.5" customHeight="1" outlineLevel="4" x14ac:dyDescent="0.15">
      <c r="B229" s="71"/>
      <c r="C229" s="71"/>
      <c r="D229" s="62"/>
      <c r="E229" s="62"/>
      <c r="F229" s="63"/>
      <c r="G229" s="62"/>
      <c r="H229" s="67"/>
      <c r="I229" s="106"/>
      <c r="J229" s="65"/>
      <c r="K229" s="67"/>
      <c r="L229" s="67"/>
      <c r="M229" s="67"/>
      <c r="N229" s="67"/>
      <c r="O229" s="65"/>
      <c r="P229" s="65"/>
      <c r="Q229" s="65"/>
      <c r="R229" s="62"/>
      <c r="S229" s="62"/>
      <c r="T229" s="71"/>
      <c r="U229" s="8"/>
      <c r="X229" s="62"/>
    </row>
    <row r="230" spans="1:27" outlineLevel="3" x14ac:dyDescent="0.15">
      <c r="B230" s="6"/>
      <c r="C230" s="6"/>
      <c r="D230" s="6"/>
      <c r="E230" s="6"/>
      <c r="F230" s="6"/>
      <c r="G230" s="6"/>
      <c r="H230" s="6"/>
      <c r="I230" s="8"/>
      <c r="J230" s="8"/>
      <c r="K230" s="6"/>
      <c r="L230" s="6"/>
      <c r="M230" s="6"/>
      <c r="N230" s="6"/>
      <c r="O230" s="6"/>
      <c r="P230" s="8"/>
      <c r="Q230" s="8"/>
      <c r="R230" s="8"/>
      <c r="S230" s="6"/>
      <c r="T230" s="6"/>
      <c r="X230" s="6"/>
    </row>
    <row r="231" spans="1:27" ht="11.25" outlineLevel="2" x14ac:dyDescent="0.2">
      <c r="A231" s="98" t="s">
        <v>84</v>
      </c>
      <c r="B231" s="102">
        <v>3</v>
      </c>
      <c r="C231" s="115"/>
      <c r="D231" s="116" t="s">
        <v>95</v>
      </c>
      <c r="E231" s="116"/>
      <c r="F231" s="117" t="s">
        <v>85</v>
      </c>
      <c r="G231" s="116"/>
      <c r="H231" s="118"/>
      <c r="I231" s="119"/>
      <c r="J231" s="100">
        <f>SUBTOTAL(9,J232:J293)</f>
        <v>0</v>
      </c>
      <c r="K231" s="118"/>
      <c r="L231" s="101">
        <f>SUBTOTAL(9,L232:L293)</f>
        <v>1.0224205</v>
      </c>
      <c r="M231" s="118"/>
      <c r="N231" s="101">
        <f>SUBTOTAL(9,N232:N293)</f>
        <v>0.13571999999999998</v>
      </c>
      <c r="O231" s="120"/>
      <c r="P231" s="100">
        <f>SUBTOTAL(9,P232:P293)</f>
        <v>0</v>
      </c>
      <c r="Q231" s="100">
        <f>SUBTOTAL(9,Q232:Q293)</f>
        <v>0</v>
      </c>
      <c r="R231" s="116"/>
      <c r="S231" s="116"/>
      <c r="T231" s="102">
        <f>SUBTOTAL(9,T232:T293)</f>
        <v>11</v>
      </c>
      <c r="U231" s="6"/>
      <c r="V231" s="8"/>
      <c r="W231" s="8"/>
      <c r="X231" s="62"/>
    </row>
    <row r="232" spans="1:27" ht="11.25" outlineLevel="3" x14ac:dyDescent="0.2">
      <c r="A232" s="4"/>
      <c r="B232" s="121"/>
      <c r="C232" s="122">
        <v>50</v>
      </c>
      <c r="D232" s="123" t="s">
        <v>96</v>
      </c>
      <c r="E232" s="124" t="s">
        <v>298</v>
      </c>
      <c r="F232" s="125" t="s">
        <v>299</v>
      </c>
      <c r="G232" s="123" t="s">
        <v>99</v>
      </c>
      <c r="H232" s="126">
        <v>45.239999999999995</v>
      </c>
      <c r="I232" s="127"/>
      <c r="J232" s="128">
        <f>H232*I232</f>
        <v>0</v>
      </c>
      <c r="K232" s="126"/>
      <c r="L232" s="126">
        <f>H232*K232</f>
        <v>0</v>
      </c>
      <c r="M232" s="126">
        <v>3.0000000000000001E-3</v>
      </c>
      <c r="N232" s="126">
        <f>H232*M232</f>
        <v>0.13571999999999998</v>
      </c>
      <c r="O232" s="128">
        <v>21</v>
      </c>
      <c r="P232" s="128">
        <f>J232*(O232/100)</f>
        <v>0</v>
      </c>
      <c r="Q232" s="128">
        <f>J232+P232</f>
        <v>0</v>
      </c>
      <c r="R232" s="129"/>
      <c r="S232" s="129" t="s">
        <v>100</v>
      </c>
      <c r="T232" s="130">
        <v>1</v>
      </c>
      <c r="U232" s="8"/>
      <c r="V232" s="8"/>
      <c r="W232" s="8"/>
      <c r="X232" s="62"/>
    </row>
    <row r="233" spans="1:27" ht="9.75" outlineLevel="4" x14ac:dyDescent="0.2">
      <c r="A233" s="131"/>
      <c r="B233" s="132"/>
      <c r="C233" s="132"/>
      <c r="D233" s="133"/>
      <c r="E233" s="137" t="s">
        <v>1</v>
      </c>
      <c r="F233" s="160" t="s">
        <v>300</v>
      </c>
      <c r="G233" s="160"/>
      <c r="H233" s="161"/>
      <c r="I233" s="162"/>
      <c r="J233" s="163"/>
      <c r="K233" s="135"/>
      <c r="L233" s="135"/>
      <c r="M233" s="135"/>
      <c r="N233" s="135"/>
      <c r="O233" s="136"/>
      <c r="P233" s="136"/>
      <c r="Q233" s="136"/>
      <c r="R233" s="133"/>
      <c r="S233" s="133"/>
      <c r="T233" s="132"/>
      <c r="U233" s="6"/>
      <c r="V233" s="8"/>
      <c r="W233" s="8"/>
      <c r="X233" s="134" t="str">
        <f>F233</f>
        <v>Demontáž povlakových podlahovin lepených ručně s podložkou</v>
      </c>
      <c r="Y233" s="9"/>
      <c r="AA233" s="11"/>
    </row>
    <row r="234" spans="1:27" ht="7.5" customHeight="1" outlineLevel="4" x14ac:dyDescent="0.15">
      <c r="B234" s="71"/>
      <c r="C234" s="71"/>
      <c r="D234" s="62"/>
      <c r="E234" s="62"/>
      <c r="F234" s="63"/>
      <c r="G234" s="62"/>
      <c r="H234" s="67"/>
      <c r="I234" s="106"/>
      <c r="J234" s="65"/>
      <c r="K234" s="67"/>
      <c r="L234" s="67"/>
      <c r="M234" s="67"/>
      <c r="N234" s="67"/>
      <c r="O234" s="65"/>
      <c r="P234" s="65"/>
      <c r="Q234" s="65"/>
      <c r="R234" s="62"/>
      <c r="S234" s="62"/>
      <c r="T234" s="71"/>
      <c r="U234" s="8"/>
      <c r="X234" s="62"/>
    </row>
    <row r="235" spans="1:27" ht="11.25" outlineLevel="4" x14ac:dyDescent="0.2">
      <c r="A235" s="138"/>
      <c r="B235" s="139"/>
      <c r="C235" s="139"/>
      <c r="D235" s="140"/>
      <c r="E235" s="146" t="s">
        <v>2</v>
      </c>
      <c r="F235" s="141" t="s">
        <v>301</v>
      </c>
      <c r="G235" s="140"/>
      <c r="H235" s="142">
        <v>11.55</v>
      </c>
      <c r="I235" s="143"/>
      <c r="J235" s="144"/>
      <c r="K235" s="145"/>
      <c r="L235" s="145"/>
      <c r="M235" s="145"/>
      <c r="N235" s="145"/>
      <c r="O235" s="144"/>
      <c r="P235" s="144"/>
      <c r="Q235" s="144"/>
      <c r="R235" s="140"/>
      <c r="S235" s="140"/>
      <c r="T235" s="139"/>
      <c r="U235" s="6"/>
      <c r="V235" s="8"/>
      <c r="W235" s="8"/>
      <c r="X235" s="62"/>
    </row>
    <row r="236" spans="1:27" ht="11.25" outlineLevel="4" x14ac:dyDescent="0.2">
      <c r="A236" s="138"/>
      <c r="B236" s="139"/>
      <c r="C236" s="139"/>
      <c r="D236" s="140"/>
      <c r="E236" s="146"/>
      <c r="F236" s="141" t="s">
        <v>302</v>
      </c>
      <c r="G236" s="140"/>
      <c r="H236" s="142">
        <v>11.03</v>
      </c>
      <c r="I236" s="143"/>
      <c r="J236" s="144"/>
      <c r="K236" s="145"/>
      <c r="L236" s="145"/>
      <c r="M236" s="145"/>
      <c r="N236" s="145"/>
      <c r="O236" s="144"/>
      <c r="P236" s="144"/>
      <c r="Q236" s="144"/>
      <c r="R236" s="140"/>
      <c r="S236" s="140"/>
      <c r="T236" s="139"/>
      <c r="U236" s="6"/>
      <c r="V236" s="8"/>
      <c r="W236" s="8"/>
      <c r="X236" s="62"/>
    </row>
    <row r="237" spans="1:27" ht="11.25" outlineLevel="4" x14ac:dyDescent="0.2">
      <c r="A237" s="138"/>
      <c r="B237" s="139"/>
      <c r="C237" s="139"/>
      <c r="D237" s="140"/>
      <c r="E237" s="146"/>
      <c r="F237" s="141" t="s">
        <v>303</v>
      </c>
      <c r="G237" s="140"/>
      <c r="H237" s="142">
        <v>22.66</v>
      </c>
      <c r="I237" s="143"/>
      <c r="J237" s="144"/>
      <c r="K237" s="145"/>
      <c r="L237" s="145"/>
      <c r="M237" s="145"/>
      <c r="N237" s="145"/>
      <c r="O237" s="144"/>
      <c r="P237" s="144"/>
      <c r="Q237" s="144"/>
      <c r="R237" s="140"/>
      <c r="S237" s="140"/>
      <c r="T237" s="139"/>
      <c r="U237" s="6"/>
      <c r="V237" s="8"/>
      <c r="W237" s="8"/>
      <c r="X237" s="62"/>
    </row>
    <row r="238" spans="1:27" ht="7.5" customHeight="1" outlineLevel="4" x14ac:dyDescent="0.15">
      <c r="A238" s="8"/>
      <c r="B238" s="71"/>
      <c r="C238" s="71"/>
      <c r="D238" s="62"/>
      <c r="E238" s="62"/>
      <c r="F238" s="105"/>
      <c r="G238" s="62"/>
      <c r="H238" s="67"/>
      <c r="I238" s="106"/>
      <c r="J238" s="65"/>
      <c r="K238" s="67"/>
      <c r="L238" s="67"/>
      <c r="M238" s="67"/>
      <c r="N238" s="67"/>
      <c r="O238" s="65"/>
      <c r="P238" s="65"/>
      <c r="Q238" s="65"/>
      <c r="R238" s="62"/>
      <c r="S238" s="62"/>
      <c r="T238" s="71"/>
      <c r="U238" s="8"/>
      <c r="X238" s="62"/>
    </row>
    <row r="239" spans="1:27" ht="11.25" outlineLevel="3" x14ac:dyDescent="0.2">
      <c r="A239" s="4"/>
      <c r="B239" s="121"/>
      <c r="C239" s="122">
        <v>51</v>
      </c>
      <c r="D239" s="123" t="s">
        <v>96</v>
      </c>
      <c r="E239" s="124" t="s">
        <v>304</v>
      </c>
      <c r="F239" s="125" t="s">
        <v>305</v>
      </c>
      <c r="G239" s="123" t="s">
        <v>99</v>
      </c>
      <c r="H239" s="126">
        <v>45.239999999999995</v>
      </c>
      <c r="I239" s="127"/>
      <c r="J239" s="128">
        <f>H239*I239</f>
        <v>0</v>
      </c>
      <c r="K239" s="126"/>
      <c r="L239" s="126">
        <f>H239*K239</f>
        <v>0</v>
      </c>
      <c r="M239" s="126"/>
      <c r="N239" s="126">
        <f>H239*M239</f>
        <v>0</v>
      </c>
      <c r="O239" s="128">
        <v>21</v>
      </c>
      <c r="P239" s="128">
        <f>J239*(O239/100)</f>
        <v>0</v>
      </c>
      <c r="Q239" s="128">
        <f>J239+P239</f>
        <v>0</v>
      </c>
      <c r="R239" s="129"/>
      <c r="S239" s="129"/>
      <c r="T239" s="130">
        <v>1</v>
      </c>
      <c r="U239" s="8"/>
      <c r="V239" s="8"/>
      <c r="W239" s="8"/>
      <c r="X239" s="62"/>
    </row>
    <row r="240" spans="1:27" ht="9.75" outlineLevel="4" x14ac:dyDescent="0.2">
      <c r="A240" s="131"/>
      <c r="B240" s="132"/>
      <c r="C240" s="132"/>
      <c r="D240" s="133"/>
      <c r="E240" s="137" t="s">
        <v>1</v>
      </c>
      <c r="F240" s="160" t="s">
        <v>306</v>
      </c>
      <c r="G240" s="160"/>
      <c r="H240" s="161"/>
      <c r="I240" s="162"/>
      <c r="J240" s="163"/>
      <c r="K240" s="135"/>
      <c r="L240" s="135"/>
      <c r="M240" s="135"/>
      <c r="N240" s="135"/>
      <c r="O240" s="136"/>
      <c r="P240" s="136"/>
      <c r="Q240" s="136"/>
      <c r="R240" s="133"/>
      <c r="S240" s="133"/>
      <c r="T240" s="132"/>
      <c r="U240" s="6"/>
      <c r="V240" s="8"/>
      <c r="W240" s="8"/>
      <c r="X240" s="134" t="str">
        <f>F240</f>
        <v>Příprava podkladu před provedením dlažby broušení podlah stávajícího podkladu pro odstranění lepidla (po starých krytinách)</v>
      </c>
      <c r="Y240" s="9"/>
      <c r="AA240" s="11"/>
    </row>
    <row r="241" spans="1:27" ht="7.5" customHeight="1" outlineLevel="4" x14ac:dyDescent="0.15">
      <c r="B241" s="71"/>
      <c r="C241" s="71"/>
      <c r="D241" s="62"/>
      <c r="E241" s="62"/>
      <c r="F241" s="63"/>
      <c r="G241" s="62"/>
      <c r="H241" s="67"/>
      <c r="I241" s="106"/>
      <c r="J241" s="65"/>
      <c r="K241" s="67"/>
      <c r="L241" s="67"/>
      <c r="M241" s="67"/>
      <c r="N241" s="67"/>
      <c r="O241" s="65"/>
      <c r="P241" s="65"/>
      <c r="Q241" s="65"/>
      <c r="R241" s="62"/>
      <c r="S241" s="62"/>
      <c r="T241" s="71"/>
      <c r="U241" s="8"/>
      <c r="X241" s="62"/>
    </row>
    <row r="242" spans="1:27" ht="11.25" outlineLevel="3" x14ac:dyDescent="0.2">
      <c r="A242" s="4"/>
      <c r="B242" s="121"/>
      <c r="C242" s="122">
        <v>52</v>
      </c>
      <c r="D242" s="123" t="s">
        <v>96</v>
      </c>
      <c r="E242" s="124" t="s">
        <v>307</v>
      </c>
      <c r="F242" s="125" t="s">
        <v>308</v>
      </c>
      <c r="G242" s="123" t="s">
        <v>99</v>
      </c>
      <c r="H242" s="126">
        <v>88.67</v>
      </c>
      <c r="I242" s="127"/>
      <c r="J242" s="128">
        <f>H242*I242</f>
        <v>0</v>
      </c>
      <c r="K242" s="126">
        <v>2.0000000000000001E-4</v>
      </c>
      <c r="L242" s="126">
        <f>H242*K242</f>
        <v>1.7734E-2</v>
      </c>
      <c r="M242" s="126"/>
      <c r="N242" s="126">
        <f>H242*M242</f>
        <v>0</v>
      </c>
      <c r="O242" s="128">
        <v>21</v>
      </c>
      <c r="P242" s="128">
        <f>J242*(O242/100)</f>
        <v>0</v>
      </c>
      <c r="Q242" s="128">
        <f>J242+P242</f>
        <v>0</v>
      </c>
      <c r="R242" s="129"/>
      <c r="S242" s="129" t="s">
        <v>100</v>
      </c>
      <c r="T242" s="130">
        <v>1</v>
      </c>
      <c r="U242" s="8"/>
      <c r="V242" s="8"/>
      <c r="W242" s="8"/>
      <c r="X242" s="62"/>
    </row>
    <row r="243" spans="1:27" ht="9.75" outlineLevel="4" x14ac:dyDescent="0.2">
      <c r="A243" s="131"/>
      <c r="B243" s="132"/>
      <c r="C243" s="132"/>
      <c r="D243" s="133"/>
      <c r="E243" s="137" t="s">
        <v>1</v>
      </c>
      <c r="F243" s="160" t="s">
        <v>309</v>
      </c>
      <c r="G243" s="160"/>
      <c r="H243" s="161"/>
      <c r="I243" s="162"/>
      <c r="J243" s="163"/>
      <c r="K243" s="135"/>
      <c r="L243" s="135"/>
      <c r="M243" s="135"/>
      <c r="N243" s="135"/>
      <c r="O243" s="136"/>
      <c r="P243" s="136"/>
      <c r="Q243" s="136"/>
      <c r="R243" s="133"/>
      <c r="S243" s="133"/>
      <c r="T243" s="132"/>
      <c r="U243" s="6"/>
      <c r="V243" s="8"/>
      <c r="W243" s="8"/>
      <c r="X243" s="134" t="str">
        <f>F243</f>
        <v>Příprava podkladu povlakových podlah a stěn penetrace neředěná podlah</v>
      </c>
      <c r="Y243" s="9"/>
      <c r="AA243" s="11"/>
    </row>
    <row r="244" spans="1:27" ht="7.5" customHeight="1" outlineLevel="4" x14ac:dyDescent="0.15">
      <c r="B244" s="71"/>
      <c r="C244" s="71"/>
      <c r="D244" s="62"/>
      <c r="E244" s="62"/>
      <c r="F244" s="63"/>
      <c r="G244" s="62"/>
      <c r="H244" s="67"/>
      <c r="I244" s="106"/>
      <c r="J244" s="65"/>
      <c r="K244" s="67"/>
      <c r="L244" s="67"/>
      <c r="M244" s="67"/>
      <c r="N244" s="67"/>
      <c r="O244" s="65"/>
      <c r="P244" s="65"/>
      <c r="Q244" s="65"/>
      <c r="R244" s="62"/>
      <c r="S244" s="62"/>
      <c r="T244" s="71"/>
      <c r="U244" s="8"/>
      <c r="X244" s="62"/>
    </row>
    <row r="245" spans="1:27" ht="11.25" outlineLevel="4" x14ac:dyDescent="0.2">
      <c r="A245" s="138"/>
      <c r="B245" s="139"/>
      <c r="C245" s="139"/>
      <c r="D245" s="140"/>
      <c r="E245" s="146" t="s">
        <v>2</v>
      </c>
      <c r="F245" s="141" t="s">
        <v>301</v>
      </c>
      <c r="G245" s="140"/>
      <c r="H245" s="142">
        <v>11.55</v>
      </c>
      <c r="I245" s="143"/>
      <c r="J245" s="144"/>
      <c r="K245" s="145"/>
      <c r="L245" s="145"/>
      <c r="M245" s="145"/>
      <c r="N245" s="145"/>
      <c r="O245" s="144"/>
      <c r="P245" s="144"/>
      <c r="Q245" s="144"/>
      <c r="R245" s="140"/>
      <c r="S245" s="140"/>
      <c r="T245" s="139"/>
      <c r="U245" s="6"/>
      <c r="V245" s="8"/>
      <c r="W245" s="8"/>
      <c r="X245" s="62"/>
    </row>
    <row r="246" spans="1:27" ht="11.25" outlineLevel="4" x14ac:dyDescent="0.2">
      <c r="A246" s="138"/>
      <c r="B246" s="139"/>
      <c r="C246" s="139"/>
      <c r="D246" s="140"/>
      <c r="E246" s="146"/>
      <c r="F246" s="141" t="s">
        <v>310</v>
      </c>
      <c r="G246" s="140"/>
      <c r="H246" s="142">
        <v>4.9000000000000004</v>
      </c>
      <c r="I246" s="143"/>
      <c r="J246" s="144"/>
      <c r="K246" s="145"/>
      <c r="L246" s="145"/>
      <c r="M246" s="145"/>
      <c r="N246" s="145"/>
      <c r="O246" s="144"/>
      <c r="P246" s="144"/>
      <c r="Q246" s="144"/>
      <c r="R246" s="140"/>
      <c r="S246" s="140"/>
      <c r="T246" s="139"/>
      <c r="U246" s="6"/>
      <c r="V246" s="8"/>
      <c r="W246" s="8"/>
      <c r="X246" s="62"/>
    </row>
    <row r="247" spans="1:27" ht="11.25" outlineLevel="4" x14ac:dyDescent="0.2">
      <c r="A247" s="138"/>
      <c r="B247" s="139"/>
      <c r="C247" s="139"/>
      <c r="D247" s="140"/>
      <c r="E247" s="146"/>
      <c r="F247" s="141" t="s">
        <v>311</v>
      </c>
      <c r="G247" s="140"/>
      <c r="H247" s="142">
        <v>4.68</v>
      </c>
      <c r="I247" s="143"/>
      <c r="J247" s="144"/>
      <c r="K247" s="145"/>
      <c r="L247" s="145"/>
      <c r="M247" s="145"/>
      <c r="N247" s="145"/>
      <c r="O247" s="144"/>
      <c r="P247" s="144"/>
      <c r="Q247" s="144"/>
      <c r="R247" s="140"/>
      <c r="S247" s="140"/>
      <c r="T247" s="139"/>
      <c r="U247" s="6"/>
      <c r="V247" s="8"/>
      <c r="W247" s="8"/>
      <c r="X247" s="62"/>
    </row>
    <row r="248" spans="1:27" ht="11.25" outlineLevel="4" x14ac:dyDescent="0.2">
      <c r="A248" s="138"/>
      <c r="B248" s="139"/>
      <c r="C248" s="139"/>
      <c r="D248" s="140"/>
      <c r="E248" s="146"/>
      <c r="F248" s="141" t="s">
        <v>312</v>
      </c>
      <c r="G248" s="140"/>
      <c r="H248" s="142">
        <v>6.84</v>
      </c>
      <c r="I248" s="143"/>
      <c r="J248" s="144"/>
      <c r="K248" s="145"/>
      <c r="L248" s="145"/>
      <c r="M248" s="145"/>
      <c r="N248" s="145"/>
      <c r="O248" s="144"/>
      <c r="P248" s="144"/>
      <c r="Q248" s="144"/>
      <c r="R248" s="140"/>
      <c r="S248" s="140"/>
      <c r="T248" s="139"/>
      <c r="U248" s="6"/>
      <c r="V248" s="8"/>
      <c r="W248" s="8"/>
      <c r="X248" s="62"/>
    </row>
    <row r="249" spans="1:27" ht="11.25" outlineLevel="4" x14ac:dyDescent="0.2">
      <c r="A249" s="138"/>
      <c r="B249" s="139"/>
      <c r="C249" s="139"/>
      <c r="D249" s="140"/>
      <c r="E249" s="146"/>
      <c r="F249" s="141" t="s">
        <v>313</v>
      </c>
      <c r="G249" s="140"/>
      <c r="H249" s="142">
        <v>4.75</v>
      </c>
      <c r="I249" s="143"/>
      <c r="J249" s="144"/>
      <c r="K249" s="145"/>
      <c r="L249" s="145"/>
      <c r="M249" s="145"/>
      <c r="N249" s="145"/>
      <c r="O249" s="144"/>
      <c r="P249" s="144"/>
      <c r="Q249" s="144"/>
      <c r="R249" s="140"/>
      <c r="S249" s="140"/>
      <c r="T249" s="139"/>
      <c r="U249" s="6"/>
      <c r="V249" s="8"/>
      <c r="W249" s="8"/>
      <c r="X249" s="62"/>
    </row>
    <row r="250" spans="1:27" ht="11.25" outlineLevel="4" x14ac:dyDescent="0.2">
      <c r="A250" s="138"/>
      <c r="B250" s="139"/>
      <c r="C250" s="139"/>
      <c r="D250" s="140"/>
      <c r="E250" s="146"/>
      <c r="F250" s="141" t="s">
        <v>302</v>
      </c>
      <c r="G250" s="140"/>
      <c r="H250" s="142">
        <v>11.03</v>
      </c>
      <c r="I250" s="143"/>
      <c r="J250" s="144"/>
      <c r="K250" s="145"/>
      <c r="L250" s="145"/>
      <c r="M250" s="145"/>
      <c r="N250" s="145"/>
      <c r="O250" s="144"/>
      <c r="P250" s="144"/>
      <c r="Q250" s="144"/>
      <c r="R250" s="140"/>
      <c r="S250" s="140"/>
      <c r="T250" s="139"/>
      <c r="U250" s="6"/>
      <c r="V250" s="8"/>
      <c r="W250" s="8"/>
      <c r="X250" s="62"/>
    </row>
    <row r="251" spans="1:27" ht="11.25" outlineLevel="4" x14ac:dyDescent="0.2">
      <c r="A251" s="138"/>
      <c r="B251" s="139"/>
      <c r="C251" s="139"/>
      <c r="D251" s="140"/>
      <c r="E251" s="146"/>
      <c r="F251" s="141" t="s">
        <v>314</v>
      </c>
      <c r="G251" s="140"/>
      <c r="H251" s="142">
        <v>18.95</v>
      </c>
      <c r="I251" s="143"/>
      <c r="J251" s="144"/>
      <c r="K251" s="145"/>
      <c r="L251" s="145"/>
      <c r="M251" s="145"/>
      <c r="N251" s="145"/>
      <c r="O251" s="144"/>
      <c r="P251" s="144"/>
      <c r="Q251" s="144"/>
      <c r="R251" s="140"/>
      <c r="S251" s="140"/>
      <c r="T251" s="139"/>
      <c r="U251" s="6"/>
      <c r="V251" s="8"/>
      <c r="W251" s="8"/>
      <c r="X251" s="62"/>
    </row>
    <row r="252" spans="1:27" ht="11.25" outlineLevel="4" x14ac:dyDescent="0.2">
      <c r="A252" s="138"/>
      <c r="B252" s="139"/>
      <c r="C252" s="139"/>
      <c r="D252" s="140"/>
      <c r="E252" s="146"/>
      <c r="F252" s="141" t="s">
        <v>315</v>
      </c>
      <c r="G252" s="140"/>
      <c r="H252" s="142">
        <v>3.31</v>
      </c>
      <c r="I252" s="143"/>
      <c r="J252" s="144"/>
      <c r="K252" s="145"/>
      <c r="L252" s="145"/>
      <c r="M252" s="145"/>
      <c r="N252" s="145"/>
      <c r="O252" s="144"/>
      <c r="P252" s="144"/>
      <c r="Q252" s="144"/>
      <c r="R252" s="140"/>
      <c r="S252" s="140"/>
      <c r="T252" s="139"/>
      <c r="U252" s="6"/>
      <c r="V252" s="8"/>
      <c r="W252" s="8"/>
      <c r="X252" s="62"/>
    </row>
    <row r="253" spans="1:27" ht="11.25" outlineLevel="4" x14ac:dyDescent="0.2">
      <c r="A253" s="138"/>
      <c r="B253" s="139"/>
      <c r="C253" s="139"/>
      <c r="D253" s="140"/>
      <c r="E253" s="146"/>
      <c r="F253" s="141" t="s">
        <v>303</v>
      </c>
      <c r="G253" s="140"/>
      <c r="H253" s="142">
        <v>22.66</v>
      </c>
      <c r="I253" s="143"/>
      <c r="J253" s="144"/>
      <c r="K253" s="145"/>
      <c r="L253" s="145"/>
      <c r="M253" s="145"/>
      <c r="N253" s="145"/>
      <c r="O253" s="144"/>
      <c r="P253" s="144"/>
      <c r="Q253" s="144"/>
      <c r="R253" s="140"/>
      <c r="S253" s="140"/>
      <c r="T253" s="139"/>
      <c r="U253" s="6"/>
      <c r="V253" s="8"/>
      <c r="W253" s="8"/>
      <c r="X253" s="62"/>
    </row>
    <row r="254" spans="1:27" ht="7.5" customHeight="1" outlineLevel="4" x14ac:dyDescent="0.15">
      <c r="A254" s="8"/>
      <c r="B254" s="71"/>
      <c r="C254" s="71"/>
      <c r="D254" s="62"/>
      <c r="E254" s="62"/>
      <c r="F254" s="105"/>
      <c r="G254" s="62"/>
      <c r="H254" s="67"/>
      <c r="I254" s="106"/>
      <c r="J254" s="65"/>
      <c r="K254" s="67"/>
      <c r="L254" s="67"/>
      <c r="M254" s="67"/>
      <c r="N254" s="67"/>
      <c r="O254" s="65"/>
      <c r="P254" s="65"/>
      <c r="Q254" s="65"/>
      <c r="R254" s="62"/>
      <c r="S254" s="62"/>
      <c r="T254" s="71"/>
      <c r="U254" s="8"/>
      <c r="X254" s="62"/>
    </row>
    <row r="255" spans="1:27" ht="11.25" outlineLevel="3" x14ac:dyDescent="0.2">
      <c r="A255" s="4"/>
      <c r="B255" s="121"/>
      <c r="C255" s="122">
        <v>53</v>
      </c>
      <c r="D255" s="123" t="s">
        <v>96</v>
      </c>
      <c r="E255" s="124" t="s">
        <v>316</v>
      </c>
      <c r="F255" s="125" t="s">
        <v>317</v>
      </c>
      <c r="G255" s="123" t="s">
        <v>99</v>
      </c>
      <c r="H255" s="126">
        <v>88.67</v>
      </c>
      <c r="I255" s="127"/>
      <c r="J255" s="128">
        <f>H255*I255</f>
        <v>0</v>
      </c>
      <c r="K255" s="126">
        <v>3.0000000000000001E-5</v>
      </c>
      <c r="L255" s="126">
        <f>H255*K255</f>
        <v>2.6601000000000003E-3</v>
      </c>
      <c r="M255" s="126"/>
      <c r="N255" s="126">
        <f>H255*M255</f>
        <v>0</v>
      </c>
      <c r="O255" s="128">
        <v>21</v>
      </c>
      <c r="P255" s="128">
        <f>J255*(O255/100)</f>
        <v>0</v>
      </c>
      <c r="Q255" s="128">
        <f>J255+P255</f>
        <v>0</v>
      </c>
      <c r="R255" s="129"/>
      <c r="S255" s="129" t="s">
        <v>100</v>
      </c>
      <c r="T255" s="130">
        <v>1</v>
      </c>
      <c r="U255" s="8"/>
      <c r="V255" s="8"/>
      <c r="W255" s="8"/>
      <c r="X255" s="62"/>
    </row>
    <row r="256" spans="1:27" ht="9.75" outlineLevel="4" x14ac:dyDescent="0.2">
      <c r="A256" s="131"/>
      <c r="B256" s="132"/>
      <c r="C256" s="132"/>
      <c r="D256" s="133"/>
      <c r="E256" s="137" t="s">
        <v>1</v>
      </c>
      <c r="F256" s="160" t="s">
        <v>318</v>
      </c>
      <c r="G256" s="160"/>
      <c r="H256" s="161"/>
      <c r="I256" s="162"/>
      <c r="J256" s="163"/>
      <c r="K256" s="135"/>
      <c r="L256" s="135"/>
      <c r="M256" s="135"/>
      <c r="N256" s="135"/>
      <c r="O256" s="136"/>
      <c r="P256" s="136"/>
      <c r="Q256" s="136"/>
      <c r="R256" s="133"/>
      <c r="S256" s="133"/>
      <c r="T256" s="132"/>
      <c r="U256" s="6"/>
      <c r="V256" s="8"/>
      <c r="W256" s="8"/>
      <c r="X256" s="134" t="str">
        <f>F256</f>
        <v>Příprava podkladu povlakových podlah a stěn penetrace vodou ředitelná podlah</v>
      </c>
      <c r="Y256" s="9"/>
      <c r="AA256" s="11"/>
    </row>
    <row r="257" spans="1:27" ht="7.5" customHeight="1" outlineLevel="4" x14ac:dyDescent="0.15">
      <c r="B257" s="71"/>
      <c r="C257" s="71"/>
      <c r="D257" s="62"/>
      <c r="E257" s="62"/>
      <c r="F257" s="63"/>
      <c r="G257" s="62"/>
      <c r="H257" s="67"/>
      <c r="I257" s="106"/>
      <c r="J257" s="65"/>
      <c r="K257" s="67"/>
      <c r="L257" s="67"/>
      <c r="M257" s="67"/>
      <c r="N257" s="67"/>
      <c r="O257" s="65"/>
      <c r="P257" s="65"/>
      <c r="Q257" s="65"/>
      <c r="R257" s="62"/>
      <c r="S257" s="62"/>
      <c r="T257" s="71"/>
      <c r="U257" s="8"/>
      <c r="X257" s="62"/>
    </row>
    <row r="258" spans="1:27" ht="22.5" outlineLevel="3" x14ac:dyDescent="0.2">
      <c r="A258" s="4"/>
      <c r="B258" s="121"/>
      <c r="C258" s="122">
        <v>54</v>
      </c>
      <c r="D258" s="123" t="s">
        <v>96</v>
      </c>
      <c r="E258" s="124" t="s">
        <v>319</v>
      </c>
      <c r="F258" s="125" t="s">
        <v>320</v>
      </c>
      <c r="G258" s="123" t="s">
        <v>99</v>
      </c>
      <c r="H258" s="126">
        <v>88.67</v>
      </c>
      <c r="I258" s="127"/>
      <c r="J258" s="128">
        <f>H258*I258</f>
        <v>0</v>
      </c>
      <c r="K258" s="126">
        <v>7.5799999999999999E-3</v>
      </c>
      <c r="L258" s="126">
        <f>H258*K258</f>
        <v>0.67211860000000001</v>
      </c>
      <c r="M258" s="126"/>
      <c r="N258" s="126">
        <f>H258*M258</f>
        <v>0</v>
      </c>
      <c r="O258" s="128">
        <v>21</v>
      </c>
      <c r="P258" s="128">
        <f>J258*(O258/100)</f>
        <v>0</v>
      </c>
      <c r="Q258" s="128">
        <f>J258+P258</f>
        <v>0</v>
      </c>
      <c r="R258" s="129"/>
      <c r="S258" s="129" t="s">
        <v>100</v>
      </c>
      <c r="T258" s="130">
        <v>1</v>
      </c>
      <c r="U258" s="8"/>
      <c r="V258" s="8"/>
      <c r="W258" s="8"/>
      <c r="X258" s="62"/>
    </row>
    <row r="259" spans="1:27" ht="9.75" outlineLevel="4" x14ac:dyDescent="0.2">
      <c r="A259" s="131"/>
      <c r="B259" s="132"/>
      <c r="C259" s="132"/>
      <c r="D259" s="133"/>
      <c r="E259" s="137" t="s">
        <v>1</v>
      </c>
      <c r="F259" s="160" t="s">
        <v>321</v>
      </c>
      <c r="G259" s="160"/>
      <c r="H259" s="161"/>
      <c r="I259" s="162"/>
      <c r="J259" s="163"/>
      <c r="K259" s="135"/>
      <c r="L259" s="135"/>
      <c r="M259" s="135"/>
      <c r="N259" s="135"/>
      <c r="O259" s="136"/>
      <c r="P259" s="136"/>
      <c r="Q259" s="136"/>
      <c r="R259" s="133"/>
      <c r="S259" s="133"/>
      <c r="T259" s="132"/>
      <c r="U259" s="6"/>
      <c r="V259" s="8"/>
      <c r="W259" s="8"/>
      <c r="X259" s="134" t="str">
        <f>F259</f>
        <v>Příprava podkladu povlakových podlah a stěn vyrovnání samonivelační stěrkou podlah min.pevnosti 20 MPa, tloušťky přes 3 do 5 mm</v>
      </c>
      <c r="Y259" s="9"/>
      <c r="AA259" s="11"/>
    </row>
    <row r="260" spans="1:27" ht="7.5" customHeight="1" outlineLevel="4" x14ac:dyDescent="0.15">
      <c r="B260" s="71"/>
      <c r="C260" s="71"/>
      <c r="D260" s="62"/>
      <c r="E260" s="62"/>
      <c r="F260" s="63"/>
      <c r="G260" s="62"/>
      <c r="H260" s="67"/>
      <c r="I260" s="106"/>
      <c r="J260" s="65"/>
      <c r="K260" s="67"/>
      <c r="L260" s="67"/>
      <c r="M260" s="67"/>
      <c r="N260" s="67"/>
      <c r="O260" s="65"/>
      <c r="P260" s="65"/>
      <c r="Q260" s="65"/>
      <c r="R260" s="62"/>
      <c r="S260" s="62"/>
      <c r="T260" s="71"/>
      <c r="U260" s="8"/>
      <c r="X260" s="62"/>
    </row>
    <row r="261" spans="1:27" ht="11.25" outlineLevel="3" x14ac:dyDescent="0.2">
      <c r="A261" s="4"/>
      <c r="B261" s="121"/>
      <c r="C261" s="122">
        <v>55</v>
      </c>
      <c r="D261" s="123" t="s">
        <v>96</v>
      </c>
      <c r="E261" s="124" t="s">
        <v>322</v>
      </c>
      <c r="F261" s="125" t="s">
        <v>323</v>
      </c>
      <c r="G261" s="123" t="s">
        <v>99</v>
      </c>
      <c r="H261" s="126">
        <v>88.67</v>
      </c>
      <c r="I261" s="127"/>
      <c r="J261" s="128">
        <f>H261*I261</f>
        <v>0</v>
      </c>
      <c r="K261" s="126">
        <v>6.9999999999999999E-4</v>
      </c>
      <c r="L261" s="126">
        <f>H261*K261</f>
        <v>6.2068999999999999E-2</v>
      </c>
      <c r="M261" s="126"/>
      <c r="N261" s="126">
        <f>H261*M261</f>
        <v>0</v>
      </c>
      <c r="O261" s="128">
        <v>21</v>
      </c>
      <c r="P261" s="128">
        <f>J261*(O261/100)</f>
        <v>0</v>
      </c>
      <c r="Q261" s="128">
        <f>J261+P261</f>
        <v>0</v>
      </c>
      <c r="R261" s="129"/>
      <c r="S261" s="129" t="s">
        <v>100</v>
      </c>
      <c r="T261" s="130">
        <v>1</v>
      </c>
      <c r="U261" s="8"/>
      <c r="V261" s="8"/>
      <c r="W261" s="8"/>
      <c r="X261" s="62"/>
    </row>
    <row r="262" spans="1:27" ht="9.75" outlineLevel="4" x14ac:dyDescent="0.2">
      <c r="A262" s="131"/>
      <c r="B262" s="132"/>
      <c r="C262" s="132"/>
      <c r="D262" s="133"/>
      <c r="E262" s="137" t="s">
        <v>1</v>
      </c>
      <c r="F262" s="160" t="s">
        <v>324</v>
      </c>
      <c r="G262" s="160"/>
      <c r="H262" s="161"/>
      <c r="I262" s="162"/>
      <c r="J262" s="163"/>
      <c r="K262" s="135"/>
      <c r="L262" s="135"/>
      <c r="M262" s="135"/>
      <c r="N262" s="135"/>
      <c r="O262" s="136"/>
      <c r="P262" s="136"/>
      <c r="Q262" s="136"/>
      <c r="R262" s="133"/>
      <c r="S262" s="133"/>
      <c r="T262" s="132"/>
      <c r="U262" s="6"/>
      <c r="V262" s="8"/>
      <c r="W262" s="8"/>
      <c r="X262" s="134" t="str">
        <f>F262</f>
        <v>Montáž podlahovin z PVC lepením 2-složkovým lepidlem (do vlhkých prostor) z pásů</v>
      </c>
      <c r="Y262" s="9"/>
      <c r="AA262" s="11"/>
    </row>
    <row r="263" spans="1:27" ht="7.5" customHeight="1" outlineLevel="4" x14ac:dyDescent="0.15">
      <c r="B263" s="71"/>
      <c r="C263" s="71"/>
      <c r="D263" s="62"/>
      <c r="E263" s="62"/>
      <c r="F263" s="63"/>
      <c r="G263" s="62"/>
      <c r="H263" s="67"/>
      <c r="I263" s="106"/>
      <c r="J263" s="65"/>
      <c r="K263" s="67"/>
      <c r="L263" s="67"/>
      <c r="M263" s="67"/>
      <c r="N263" s="67"/>
      <c r="O263" s="65"/>
      <c r="P263" s="65"/>
      <c r="Q263" s="65"/>
      <c r="R263" s="62"/>
      <c r="S263" s="62"/>
      <c r="T263" s="71"/>
      <c r="U263" s="8"/>
      <c r="X263" s="62"/>
    </row>
    <row r="264" spans="1:27" ht="22.5" outlineLevel="3" x14ac:dyDescent="0.2">
      <c r="A264" s="4"/>
      <c r="B264" s="121"/>
      <c r="C264" s="122">
        <v>56</v>
      </c>
      <c r="D264" s="123" t="s">
        <v>160</v>
      </c>
      <c r="E264" s="124" t="s">
        <v>325</v>
      </c>
      <c r="F264" s="125" t="s">
        <v>326</v>
      </c>
      <c r="G264" s="123" t="s">
        <v>99</v>
      </c>
      <c r="H264" s="126">
        <v>97.537000000000006</v>
      </c>
      <c r="I264" s="127"/>
      <c r="J264" s="128">
        <f>H264*I264</f>
        <v>0</v>
      </c>
      <c r="K264" s="126">
        <v>2.3999999999999998E-3</v>
      </c>
      <c r="L264" s="126">
        <f>H264*K264</f>
        <v>0.23408879999999999</v>
      </c>
      <c r="M264" s="126"/>
      <c r="N264" s="126">
        <f>H264*M264</f>
        <v>0</v>
      </c>
      <c r="O264" s="128">
        <v>21</v>
      </c>
      <c r="P264" s="128">
        <f>J264*(O264/100)</f>
        <v>0</v>
      </c>
      <c r="Q264" s="128">
        <f>J264+P264</f>
        <v>0</v>
      </c>
      <c r="R264" s="129"/>
      <c r="S264" s="129" t="s">
        <v>100</v>
      </c>
      <c r="T264" s="130">
        <v>1</v>
      </c>
      <c r="U264" s="8"/>
      <c r="V264" s="8"/>
      <c r="W264" s="8"/>
      <c r="X264" s="62"/>
    </row>
    <row r="265" spans="1:27" ht="9.75" outlineLevel="4" x14ac:dyDescent="0.2">
      <c r="A265" s="131"/>
      <c r="B265" s="132"/>
      <c r="C265" s="132"/>
      <c r="D265" s="133"/>
      <c r="E265" s="137" t="s">
        <v>1</v>
      </c>
      <c r="F265" s="160" t="s">
        <v>46</v>
      </c>
      <c r="G265" s="160"/>
      <c r="H265" s="161"/>
      <c r="I265" s="162"/>
      <c r="J265" s="163"/>
      <c r="K265" s="135"/>
      <c r="L265" s="135"/>
      <c r="M265" s="135"/>
      <c r="N265" s="135"/>
      <c r="O265" s="136"/>
      <c r="P265" s="136"/>
      <c r="Q265" s="136"/>
      <c r="R265" s="133"/>
      <c r="S265" s="133"/>
      <c r="T265" s="132"/>
      <c r="U265" s="6"/>
      <c r="V265" s="8"/>
      <c r="W265" s="8"/>
      <c r="X265" s="134" t="str">
        <f>F265</f>
        <v>---</v>
      </c>
      <c r="Y265" s="9"/>
      <c r="AA265" s="11"/>
    </row>
    <row r="266" spans="1:27" ht="7.5" customHeight="1" outlineLevel="4" x14ac:dyDescent="0.15">
      <c r="B266" s="71"/>
      <c r="C266" s="71"/>
      <c r="D266" s="62"/>
      <c r="E266" s="62"/>
      <c r="F266" s="63"/>
      <c r="G266" s="62"/>
      <c r="H266" s="67"/>
      <c r="I266" s="106"/>
      <c r="J266" s="65"/>
      <c r="K266" s="67"/>
      <c r="L266" s="67"/>
      <c r="M266" s="67"/>
      <c r="N266" s="67"/>
      <c r="O266" s="65"/>
      <c r="P266" s="65"/>
      <c r="Q266" s="65"/>
      <c r="R266" s="62"/>
      <c r="S266" s="62"/>
      <c r="T266" s="71"/>
      <c r="U266" s="8"/>
      <c r="X266" s="62"/>
    </row>
    <row r="267" spans="1:27" ht="9.75" outlineLevel="4" x14ac:dyDescent="0.2">
      <c r="A267" s="131"/>
      <c r="B267" s="132"/>
      <c r="C267" s="132"/>
      <c r="D267" s="133"/>
      <c r="E267" s="137" t="s">
        <v>27</v>
      </c>
      <c r="F267" s="149">
        <v>10</v>
      </c>
      <c r="G267" s="133"/>
      <c r="H267" s="147">
        <v>8.8670000000000009</v>
      </c>
      <c r="I267" s="148"/>
      <c r="J267" s="136"/>
      <c r="K267" s="135"/>
      <c r="L267" s="135"/>
      <c r="M267" s="135"/>
      <c r="N267" s="135"/>
      <c r="O267" s="136"/>
      <c r="P267" s="136"/>
      <c r="Q267" s="136"/>
      <c r="R267" s="133"/>
      <c r="S267" s="133"/>
      <c r="T267" s="132"/>
      <c r="U267" s="6"/>
      <c r="V267" s="8"/>
      <c r="W267" s="8"/>
      <c r="X267" s="62"/>
    </row>
    <row r="268" spans="1:27" ht="7.5" customHeight="1" outlineLevel="4" x14ac:dyDescent="0.15">
      <c r="A268" s="8"/>
      <c r="B268" s="71"/>
      <c r="C268" s="71"/>
      <c r="D268" s="62"/>
      <c r="E268" s="62"/>
      <c r="F268" s="105"/>
      <c r="G268" s="62"/>
      <c r="H268" s="67"/>
      <c r="I268" s="106"/>
      <c r="J268" s="65"/>
      <c r="K268" s="67"/>
      <c r="L268" s="67"/>
      <c r="M268" s="67"/>
      <c r="N268" s="67"/>
      <c r="O268" s="65"/>
      <c r="P268" s="65"/>
      <c r="Q268" s="65"/>
      <c r="R268" s="62"/>
      <c r="S268" s="62"/>
      <c r="T268" s="71"/>
      <c r="U268" s="8"/>
      <c r="X268" s="62"/>
    </row>
    <row r="269" spans="1:27" ht="11.25" outlineLevel="3" x14ac:dyDescent="0.2">
      <c r="A269" s="4"/>
      <c r="B269" s="121"/>
      <c r="C269" s="122">
        <v>57</v>
      </c>
      <c r="D269" s="123" t="s">
        <v>96</v>
      </c>
      <c r="E269" s="124" t="s">
        <v>327</v>
      </c>
      <c r="F269" s="125" t="s">
        <v>328</v>
      </c>
      <c r="G269" s="123" t="s">
        <v>131</v>
      </c>
      <c r="H269" s="126">
        <v>50</v>
      </c>
      <c r="I269" s="127"/>
      <c r="J269" s="128">
        <f>H269*I269</f>
        <v>0</v>
      </c>
      <c r="K269" s="126"/>
      <c r="L269" s="126">
        <f>H269*K269</f>
        <v>0</v>
      </c>
      <c r="M269" s="126"/>
      <c r="N269" s="126">
        <f>H269*M269</f>
        <v>0</v>
      </c>
      <c r="O269" s="128">
        <v>21</v>
      </c>
      <c r="P269" s="128">
        <f>J269*(O269/100)</f>
        <v>0</v>
      </c>
      <c r="Q269" s="128">
        <f>J269+P269</f>
        <v>0</v>
      </c>
      <c r="R269" s="129"/>
      <c r="S269" s="129" t="s">
        <v>100</v>
      </c>
      <c r="T269" s="130">
        <v>1</v>
      </c>
      <c r="U269" s="8"/>
      <c r="V269" s="8"/>
      <c r="W269" s="8"/>
      <c r="X269" s="62"/>
    </row>
    <row r="270" spans="1:27" ht="9.75" outlineLevel="4" x14ac:dyDescent="0.2">
      <c r="A270" s="131"/>
      <c r="B270" s="132"/>
      <c r="C270" s="132"/>
      <c r="D270" s="133"/>
      <c r="E270" s="137" t="s">
        <v>1</v>
      </c>
      <c r="F270" s="160" t="s">
        <v>329</v>
      </c>
      <c r="G270" s="160"/>
      <c r="H270" s="161"/>
      <c r="I270" s="162"/>
      <c r="J270" s="163"/>
      <c r="K270" s="135"/>
      <c r="L270" s="135"/>
      <c r="M270" s="135"/>
      <c r="N270" s="135"/>
      <c r="O270" s="136"/>
      <c r="P270" s="136"/>
      <c r="Q270" s="136"/>
      <c r="R270" s="133"/>
      <c r="S270" s="133"/>
      <c r="T270" s="132"/>
      <c r="U270" s="6"/>
      <c r="V270" s="8"/>
      <c r="W270" s="8"/>
      <c r="X270" s="134" t="str">
        <f>F270</f>
        <v>Montáž podlahovin z PVC spoj podlah svařováním za studena</v>
      </c>
      <c r="Y270" s="9"/>
      <c r="AA270" s="11"/>
    </row>
    <row r="271" spans="1:27" ht="7.5" customHeight="1" outlineLevel="4" x14ac:dyDescent="0.15">
      <c r="B271" s="71"/>
      <c r="C271" s="71"/>
      <c r="D271" s="62"/>
      <c r="E271" s="62"/>
      <c r="F271" s="63"/>
      <c r="G271" s="62"/>
      <c r="H271" s="67"/>
      <c r="I271" s="106"/>
      <c r="J271" s="65"/>
      <c r="K271" s="67"/>
      <c r="L271" s="67"/>
      <c r="M271" s="67"/>
      <c r="N271" s="67"/>
      <c r="O271" s="65"/>
      <c r="P271" s="65"/>
      <c r="Q271" s="65"/>
      <c r="R271" s="62"/>
      <c r="S271" s="62"/>
      <c r="T271" s="71"/>
      <c r="U271" s="8"/>
      <c r="X271" s="62"/>
    </row>
    <row r="272" spans="1:27" ht="11.25" outlineLevel="3" x14ac:dyDescent="0.2">
      <c r="A272" s="4"/>
      <c r="B272" s="121"/>
      <c r="C272" s="122">
        <v>58</v>
      </c>
      <c r="D272" s="123" t="s">
        <v>96</v>
      </c>
      <c r="E272" s="124" t="s">
        <v>330</v>
      </c>
      <c r="F272" s="125" t="s">
        <v>331</v>
      </c>
      <c r="G272" s="123" t="s">
        <v>131</v>
      </c>
      <c r="H272" s="126">
        <v>135</v>
      </c>
      <c r="I272" s="127"/>
      <c r="J272" s="128">
        <f>H272*I272</f>
        <v>0</v>
      </c>
      <c r="K272" s="126">
        <v>3.0000000000000001E-5</v>
      </c>
      <c r="L272" s="126">
        <f>H272*K272</f>
        <v>4.0499999999999998E-3</v>
      </c>
      <c r="M272" s="126"/>
      <c r="N272" s="126">
        <f>H272*M272</f>
        <v>0</v>
      </c>
      <c r="O272" s="128">
        <v>21</v>
      </c>
      <c r="P272" s="128">
        <f>J272*(O272/100)</f>
        <v>0</v>
      </c>
      <c r="Q272" s="128">
        <f>J272+P272</f>
        <v>0</v>
      </c>
      <c r="R272" s="129"/>
      <c r="S272" s="129" t="s">
        <v>100</v>
      </c>
      <c r="T272" s="130">
        <v>1</v>
      </c>
      <c r="U272" s="8"/>
      <c r="V272" s="8"/>
      <c r="W272" s="8"/>
      <c r="X272" s="62"/>
    </row>
    <row r="273" spans="1:27" ht="9.75" outlineLevel="4" x14ac:dyDescent="0.2">
      <c r="A273" s="131"/>
      <c r="B273" s="132"/>
      <c r="C273" s="132"/>
      <c r="D273" s="133"/>
      <c r="E273" s="137" t="s">
        <v>1</v>
      </c>
      <c r="F273" s="160" t="s">
        <v>332</v>
      </c>
      <c r="G273" s="160"/>
      <c r="H273" s="161"/>
      <c r="I273" s="162"/>
      <c r="J273" s="163"/>
      <c r="K273" s="135"/>
      <c r="L273" s="135"/>
      <c r="M273" s="135"/>
      <c r="N273" s="135"/>
      <c r="O273" s="136"/>
      <c r="P273" s="136"/>
      <c r="Q273" s="136"/>
      <c r="R273" s="133"/>
      <c r="S273" s="133"/>
      <c r="T273" s="132"/>
      <c r="U273" s="6"/>
      <c r="V273" s="8"/>
      <c r="W273" s="8"/>
      <c r="X273" s="134" t="str">
        <f>F273</f>
        <v>Montáž soklíků lepením obvodových, výšky přes 80 do 100 mm</v>
      </c>
      <c r="Y273" s="9"/>
      <c r="AA273" s="11"/>
    </row>
    <row r="274" spans="1:27" ht="7.5" customHeight="1" outlineLevel="4" x14ac:dyDescent="0.15">
      <c r="B274" s="71"/>
      <c r="C274" s="71"/>
      <c r="D274" s="62"/>
      <c r="E274" s="62"/>
      <c r="F274" s="63"/>
      <c r="G274" s="62"/>
      <c r="H274" s="67"/>
      <c r="I274" s="106"/>
      <c r="J274" s="65"/>
      <c r="K274" s="67"/>
      <c r="L274" s="67"/>
      <c r="M274" s="67"/>
      <c r="N274" s="67"/>
      <c r="O274" s="65"/>
      <c r="P274" s="65"/>
      <c r="Q274" s="65"/>
      <c r="R274" s="62"/>
      <c r="S274" s="62"/>
      <c r="T274" s="71"/>
      <c r="U274" s="8"/>
      <c r="X274" s="62"/>
    </row>
    <row r="275" spans="1:27" ht="11.25" outlineLevel="4" x14ac:dyDescent="0.2">
      <c r="A275" s="138"/>
      <c r="B275" s="139"/>
      <c r="C275" s="139"/>
      <c r="D275" s="140"/>
      <c r="E275" s="146" t="s">
        <v>2</v>
      </c>
      <c r="F275" s="141" t="s">
        <v>274</v>
      </c>
      <c r="G275" s="140"/>
      <c r="H275" s="142">
        <v>13.96</v>
      </c>
      <c r="I275" s="143"/>
      <c r="J275" s="144"/>
      <c r="K275" s="145"/>
      <c r="L275" s="145"/>
      <c r="M275" s="145"/>
      <c r="N275" s="145"/>
      <c r="O275" s="144"/>
      <c r="P275" s="144"/>
      <c r="Q275" s="144"/>
      <c r="R275" s="140"/>
      <c r="S275" s="140"/>
      <c r="T275" s="139"/>
      <c r="U275" s="6"/>
      <c r="V275" s="8"/>
      <c r="W275" s="8"/>
      <c r="X275" s="62"/>
    </row>
    <row r="276" spans="1:27" ht="11.25" outlineLevel="4" x14ac:dyDescent="0.2">
      <c r="A276" s="138"/>
      <c r="B276" s="139"/>
      <c r="C276" s="139"/>
      <c r="D276" s="140"/>
      <c r="E276" s="146"/>
      <c r="F276" s="141" t="s">
        <v>275</v>
      </c>
      <c r="G276" s="140"/>
      <c r="H276" s="142">
        <v>9.18</v>
      </c>
      <c r="I276" s="143"/>
      <c r="J276" s="144"/>
      <c r="K276" s="145"/>
      <c r="L276" s="145"/>
      <c r="M276" s="145"/>
      <c r="N276" s="145"/>
      <c r="O276" s="144"/>
      <c r="P276" s="144"/>
      <c r="Q276" s="144"/>
      <c r="R276" s="140"/>
      <c r="S276" s="140"/>
      <c r="T276" s="139"/>
      <c r="U276" s="6"/>
      <c r="V276" s="8"/>
      <c r="W276" s="8"/>
      <c r="X276" s="62"/>
    </row>
    <row r="277" spans="1:27" ht="11.25" outlineLevel="4" x14ac:dyDescent="0.2">
      <c r="A277" s="138"/>
      <c r="B277" s="139"/>
      <c r="C277" s="139"/>
      <c r="D277" s="140"/>
      <c r="E277" s="146"/>
      <c r="F277" s="141" t="s">
        <v>276</v>
      </c>
      <c r="G277" s="140"/>
      <c r="H277" s="142">
        <v>8.76</v>
      </c>
      <c r="I277" s="143"/>
      <c r="J277" s="144"/>
      <c r="K277" s="145"/>
      <c r="L277" s="145"/>
      <c r="M277" s="145"/>
      <c r="N277" s="145"/>
      <c r="O277" s="144"/>
      <c r="P277" s="144"/>
      <c r="Q277" s="144"/>
      <c r="R277" s="140"/>
      <c r="S277" s="140"/>
      <c r="T277" s="139"/>
      <c r="U277" s="6"/>
      <c r="V277" s="8"/>
      <c r="W277" s="8"/>
      <c r="X277" s="62"/>
    </row>
    <row r="278" spans="1:27" ht="11.25" outlineLevel="4" x14ac:dyDescent="0.2">
      <c r="A278" s="138"/>
      <c r="B278" s="139"/>
      <c r="C278" s="139"/>
      <c r="D278" s="140"/>
      <c r="E278" s="146"/>
      <c r="F278" s="141" t="s">
        <v>277</v>
      </c>
      <c r="G278" s="140"/>
      <c r="H278" s="142">
        <v>14.78</v>
      </c>
      <c r="I278" s="143"/>
      <c r="J278" s="144"/>
      <c r="K278" s="145"/>
      <c r="L278" s="145"/>
      <c r="M278" s="145"/>
      <c r="N278" s="145"/>
      <c r="O278" s="144"/>
      <c r="P278" s="144"/>
      <c r="Q278" s="144"/>
      <c r="R278" s="140"/>
      <c r="S278" s="140"/>
      <c r="T278" s="139"/>
      <c r="U278" s="6"/>
      <c r="V278" s="8"/>
      <c r="W278" s="8"/>
      <c r="X278" s="62"/>
    </row>
    <row r="279" spans="1:27" ht="11.25" outlineLevel="4" x14ac:dyDescent="0.2">
      <c r="A279" s="138"/>
      <c r="B279" s="139"/>
      <c r="C279" s="139"/>
      <c r="D279" s="140"/>
      <c r="E279" s="146"/>
      <c r="F279" s="141" t="s">
        <v>278</v>
      </c>
      <c r="G279" s="140"/>
      <c r="H279" s="142">
        <v>13.61</v>
      </c>
      <c r="I279" s="143"/>
      <c r="J279" s="144"/>
      <c r="K279" s="145"/>
      <c r="L279" s="145"/>
      <c r="M279" s="145"/>
      <c r="N279" s="145"/>
      <c r="O279" s="144"/>
      <c r="P279" s="144"/>
      <c r="Q279" s="144"/>
      <c r="R279" s="140"/>
      <c r="S279" s="140"/>
      <c r="T279" s="139"/>
      <c r="U279" s="6"/>
      <c r="V279" s="8"/>
      <c r="W279" s="8"/>
      <c r="X279" s="62"/>
    </row>
    <row r="280" spans="1:27" ht="11.25" outlineLevel="4" x14ac:dyDescent="0.2">
      <c r="A280" s="138"/>
      <c r="B280" s="139"/>
      <c r="C280" s="139"/>
      <c r="D280" s="140"/>
      <c r="E280" s="146"/>
      <c r="F280" s="141" t="s">
        <v>279</v>
      </c>
      <c r="G280" s="140"/>
      <c r="H280" s="142">
        <v>9.0299999999999994</v>
      </c>
      <c r="I280" s="143"/>
      <c r="J280" s="144"/>
      <c r="K280" s="145"/>
      <c r="L280" s="145"/>
      <c r="M280" s="145"/>
      <c r="N280" s="145"/>
      <c r="O280" s="144"/>
      <c r="P280" s="144"/>
      <c r="Q280" s="144"/>
      <c r="R280" s="140"/>
      <c r="S280" s="140"/>
      <c r="T280" s="139"/>
      <c r="U280" s="6"/>
      <c r="V280" s="8"/>
      <c r="W280" s="8"/>
      <c r="X280" s="62"/>
    </row>
    <row r="281" spans="1:27" ht="11.25" outlineLevel="4" x14ac:dyDescent="0.2">
      <c r="A281" s="138"/>
      <c r="B281" s="139"/>
      <c r="C281" s="139"/>
      <c r="D281" s="140"/>
      <c r="E281" s="146"/>
      <c r="F281" s="141" t="s">
        <v>280</v>
      </c>
      <c r="G281" s="140"/>
      <c r="H281" s="142">
        <v>30.63</v>
      </c>
      <c r="I281" s="143"/>
      <c r="J281" s="144"/>
      <c r="K281" s="145"/>
      <c r="L281" s="145"/>
      <c r="M281" s="145"/>
      <c r="N281" s="145"/>
      <c r="O281" s="144"/>
      <c r="P281" s="144"/>
      <c r="Q281" s="144"/>
      <c r="R281" s="140"/>
      <c r="S281" s="140"/>
      <c r="T281" s="139"/>
      <c r="U281" s="6"/>
      <c r="V281" s="8"/>
      <c r="W281" s="8"/>
      <c r="X281" s="62"/>
    </row>
    <row r="282" spans="1:27" ht="11.25" outlineLevel="4" x14ac:dyDescent="0.2">
      <c r="A282" s="138"/>
      <c r="B282" s="139"/>
      <c r="C282" s="139"/>
      <c r="D282" s="140"/>
      <c r="E282" s="146"/>
      <c r="F282" s="141" t="s">
        <v>281</v>
      </c>
      <c r="G282" s="140"/>
      <c r="H282" s="142">
        <v>8.0500000000000007</v>
      </c>
      <c r="I282" s="143"/>
      <c r="J282" s="144"/>
      <c r="K282" s="145"/>
      <c r="L282" s="145"/>
      <c r="M282" s="145"/>
      <c r="N282" s="145"/>
      <c r="O282" s="144"/>
      <c r="P282" s="144"/>
      <c r="Q282" s="144"/>
      <c r="R282" s="140"/>
      <c r="S282" s="140"/>
      <c r="T282" s="139"/>
      <c r="U282" s="6"/>
      <c r="V282" s="8"/>
      <c r="W282" s="8"/>
      <c r="X282" s="62"/>
    </row>
    <row r="283" spans="1:27" ht="11.25" outlineLevel="4" x14ac:dyDescent="0.2">
      <c r="A283" s="138"/>
      <c r="B283" s="139"/>
      <c r="C283" s="139"/>
      <c r="D283" s="140"/>
      <c r="E283" s="146"/>
      <c r="F283" s="141" t="s">
        <v>282</v>
      </c>
      <c r="G283" s="140"/>
      <c r="H283" s="142">
        <v>27</v>
      </c>
      <c r="I283" s="143"/>
      <c r="J283" s="144"/>
      <c r="K283" s="145"/>
      <c r="L283" s="145"/>
      <c r="M283" s="145"/>
      <c r="N283" s="145"/>
      <c r="O283" s="144"/>
      <c r="P283" s="144"/>
      <c r="Q283" s="144"/>
      <c r="R283" s="140"/>
      <c r="S283" s="140"/>
      <c r="T283" s="139"/>
      <c r="U283" s="6"/>
      <c r="V283" s="8"/>
      <c r="W283" s="8"/>
      <c r="X283" s="62"/>
    </row>
    <row r="284" spans="1:27" ht="7.5" customHeight="1" outlineLevel="4" x14ac:dyDescent="0.15">
      <c r="A284" s="8"/>
      <c r="B284" s="71"/>
      <c r="C284" s="71"/>
      <c r="D284" s="62"/>
      <c r="E284" s="62"/>
      <c r="F284" s="105"/>
      <c r="G284" s="62"/>
      <c r="H284" s="67"/>
      <c r="I284" s="106"/>
      <c r="J284" s="65"/>
      <c r="K284" s="67"/>
      <c r="L284" s="67"/>
      <c r="M284" s="67"/>
      <c r="N284" s="67"/>
      <c r="O284" s="65"/>
      <c r="P284" s="65"/>
      <c r="Q284" s="65"/>
      <c r="R284" s="62"/>
      <c r="S284" s="62"/>
      <c r="T284" s="71"/>
      <c r="U284" s="8"/>
      <c r="X284" s="62"/>
    </row>
    <row r="285" spans="1:27" ht="11.25" outlineLevel="3" x14ac:dyDescent="0.2">
      <c r="A285" s="4"/>
      <c r="B285" s="121"/>
      <c r="C285" s="122">
        <v>59</v>
      </c>
      <c r="D285" s="123" t="s">
        <v>160</v>
      </c>
      <c r="E285" s="124" t="s">
        <v>333</v>
      </c>
      <c r="F285" s="125" t="s">
        <v>334</v>
      </c>
      <c r="G285" s="123" t="s">
        <v>131</v>
      </c>
      <c r="H285" s="126">
        <v>148.5</v>
      </c>
      <c r="I285" s="127"/>
      <c r="J285" s="128">
        <f>H285*I285</f>
        <v>0</v>
      </c>
      <c r="K285" s="126">
        <v>2.0000000000000001E-4</v>
      </c>
      <c r="L285" s="126">
        <f>H285*K285</f>
        <v>2.9700000000000001E-2</v>
      </c>
      <c r="M285" s="126"/>
      <c r="N285" s="126">
        <f>H285*M285</f>
        <v>0</v>
      </c>
      <c r="O285" s="128">
        <v>21</v>
      </c>
      <c r="P285" s="128">
        <f>J285*(O285/100)</f>
        <v>0</v>
      </c>
      <c r="Q285" s="128">
        <f>J285+P285</f>
        <v>0</v>
      </c>
      <c r="R285" s="129"/>
      <c r="S285" s="129" t="s">
        <v>100</v>
      </c>
      <c r="T285" s="130">
        <v>1</v>
      </c>
      <c r="U285" s="8"/>
      <c r="V285" s="8"/>
      <c r="W285" s="8"/>
      <c r="X285" s="62"/>
    </row>
    <row r="286" spans="1:27" ht="9.75" outlineLevel="4" x14ac:dyDescent="0.2">
      <c r="A286" s="131"/>
      <c r="B286" s="132"/>
      <c r="C286" s="132"/>
      <c r="D286" s="133"/>
      <c r="E286" s="137" t="s">
        <v>1</v>
      </c>
      <c r="F286" s="160" t="s">
        <v>46</v>
      </c>
      <c r="G286" s="160"/>
      <c r="H286" s="161"/>
      <c r="I286" s="162"/>
      <c r="J286" s="163"/>
      <c r="K286" s="135"/>
      <c r="L286" s="135"/>
      <c r="M286" s="135"/>
      <c r="N286" s="135"/>
      <c r="O286" s="136"/>
      <c r="P286" s="136"/>
      <c r="Q286" s="136"/>
      <c r="R286" s="133"/>
      <c r="S286" s="133"/>
      <c r="T286" s="132"/>
      <c r="U286" s="6"/>
      <c r="V286" s="8"/>
      <c r="W286" s="8"/>
      <c r="X286" s="134" t="str">
        <f>F286</f>
        <v>---</v>
      </c>
      <c r="Y286" s="9"/>
      <c r="AA286" s="11"/>
    </row>
    <row r="287" spans="1:27" ht="7.5" customHeight="1" outlineLevel="4" x14ac:dyDescent="0.15">
      <c r="B287" s="71"/>
      <c r="C287" s="71"/>
      <c r="D287" s="62"/>
      <c r="E287" s="62"/>
      <c r="F287" s="63"/>
      <c r="G287" s="62"/>
      <c r="H287" s="67"/>
      <c r="I287" s="106"/>
      <c r="J287" s="65"/>
      <c r="K287" s="67"/>
      <c r="L287" s="67"/>
      <c r="M287" s="67"/>
      <c r="N287" s="67"/>
      <c r="O287" s="65"/>
      <c r="P287" s="65"/>
      <c r="Q287" s="65"/>
      <c r="R287" s="62"/>
      <c r="S287" s="62"/>
      <c r="T287" s="71"/>
      <c r="U287" s="8"/>
      <c r="X287" s="62"/>
    </row>
    <row r="288" spans="1:27" ht="9.75" outlineLevel="4" x14ac:dyDescent="0.2">
      <c r="A288" s="131"/>
      <c r="B288" s="132"/>
      <c r="C288" s="132"/>
      <c r="D288" s="133"/>
      <c r="E288" s="137" t="s">
        <v>27</v>
      </c>
      <c r="F288" s="149">
        <v>10</v>
      </c>
      <c r="G288" s="133"/>
      <c r="H288" s="147">
        <v>13.5</v>
      </c>
      <c r="I288" s="148"/>
      <c r="J288" s="136"/>
      <c r="K288" s="135"/>
      <c r="L288" s="135"/>
      <c r="M288" s="135"/>
      <c r="N288" s="135"/>
      <c r="O288" s="136"/>
      <c r="P288" s="136"/>
      <c r="Q288" s="136"/>
      <c r="R288" s="133"/>
      <c r="S288" s="133"/>
      <c r="T288" s="132"/>
      <c r="U288" s="6"/>
      <c r="V288" s="8"/>
      <c r="W288" s="8"/>
      <c r="X288" s="62"/>
    </row>
    <row r="289" spans="1:27" ht="7.5" customHeight="1" outlineLevel="4" x14ac:dyDescent="0.15">
      <c r="A289" s="8"/>
      <c r="B289" s="71"/>
      <c r="C289" s="71"/>
      <c r="D289" s="62"/>
      <c r="E289" s="62"/>
      <c r="F289" s="105"/>
      <c r="G289" s="62"/>
      <c r="H289" s="67"/>
      <c r="I289" s="106"/>
      <c r="J289" s="65"/>
      <c r="K289" s="67"/>
      <c r="L289" s="67"/>
      <c r="M289" s="67"/>
      <c r="N289" s="67"/>
      <c r="O289" s="65"/>
      <c r="P289" s="65"/>
      <c r="Q289" s="65"/>
      <c r="R289" s="62"/>
      <c r="S289" s="62"/>
      <c r="T289" s="71"/>
      <c r="U289" s="8"/>
      <c r="X289" s="62"/>
    </row>
    <row r="290" spans="1:27" ht="11.25" outlineLevel="3" x14ac:dyDescent="0.2">
      <c r="A290" s="4"/>
      <c r="B290" s="121"/>
      <c r="C290" s="122">
        <v>60</v>
      </c>
      <c r="D290" s="123" t="s">
        <v>96</v>
      </c>
      <c r="E290" s="124" t="s">
        <v>335</v>
      </c>
      <c r="F290" s="125" t="s">
        <v>336</v>
      </c>
      <c r="G290" s="123" t="s">
        <v>180</v>
      </c>
      <c r="H290" s="126">
        <v>2.2599999999999998</v>
      </c>
      <c r="I290" s="127"/>
      <c r="J290" s="128">
        <f>H290*I290</f>
        <v>0</v>
      </c>
      <c r="K290" s="126"/>
      <c r="L290" s="126">
        <f>H290*K290</f>
        <v>0</v>
      </c>
      <c r="M290" s="126"/>
      <c r="N290" s="126">
        <f>H290*M290</f>
        <v>0</v>
      </c>
      <c r="O290" s="128">
        <v>21</v>
      </c>
      <c r="P290" s="128">
        <f>J290*(O290/100)</f>
        <v>0</v>
      </c>
      <c r="Q290" s="128">
        <f>J290+P290</f>
        <v>0</v>
      </c>
      <c r="R290" s="129"/>
      <c r="S290" s="129" t="s">
        <v>100</v>
      </c>
      <c r="T290" s="130">
        <v>1</v>
      </c>
      <c r="U290" s="8"/>
      <c r="V290" s="8"/>
      <c r="W290" s="8"/>
      <c r="X290" s="62"/>
    </row>
    <row r="291" spans="1:27" ht="9.75" outlineLevel="4" x14ac:dyDescent="0.2">
      <c r="A291" s="131"/>
      <c r="B291" s="132"/>
      <c r="C291" s="132"/>
      <c r="D291" s="133"/>
      <c r="E291" s="137" t="s">
        <v>1</v>
      </c>
      <c r="F291" s="160" t="s">
        <v>337</v>
      </c>
      <c r="G291" s="160"/>
      <c r="H291" s="161"/>
      <c r="I291" s="162"/>
      <c r="J291" s="163"/>
      <c r="K291" s="135"/>
      <c r="L291" s="135"/>
      <c r="M291" s="135"/>
      <c r="N291" s="135"/>
      <c r="O291" s="136"/>
      <c r="P291" s="136"/>
      <c r="Q291" s="136"/>
      <c r="R291" s="133"/>
      <c r="S291" s="133"/>
      <c r="T291" s="132"/>
      <c r="U291" s="6"/>
      <c r="V291" s="8"/>
      <c r="W291" s="8"/>
      <c r="X291" s="134" t="str">
        <f>F291</f>
        <v>Přesun hmot pro podlahy povlakové stanovený procentní sazbou (%) z ceny vodorovná dopravní vzdálenost do 50 m základní v objektech výšky do 6 m</v>
      </c>
      <c r="Y291" s="9"/>
      <c r="AA291" s="11"/>
    </row>
    <row r="292" spans="1:27" ht="7.5" customHeight="1" outlineLevel="4" x14ac:dyDescent="0.15">
      <c r="B292" s="71"/>
      <c r="C292" s="71"/>
      <c r="D292" s="62"/>
      <c r="E292" s="62"/>
      <c r="F292" s="63"/>
      <c r="G292" s="62"/>
      <c r="H292" s="67"/>
      <c r="I292" s="106"/>
      <c r="J292" s="65"/>
      <c r="K292" s="67"/>
      <c r="L292" s="67"/>
      <c r="M292" s="67"/>
      <c r="N292" s="67"/>
      <c r="O292" s="65"/>
      <c r="P292" s="65"/>
      <c r="Q292" s="65"/>
      <c r="R292" s="62"/>
      <c r="S292" s="62"/>
      <c r="T292" s="71"/>
      <c r="U292" s="8"/>
      <c r="X292" s="62"/>
    </row>
    <row r="293" spans="1:27" outlineLevel="3" x14ac:dyDescent="0.15">
      <c r="B293" s="6"/>
      <c r="C293" s="6"/>
      <c r="D293" s="6"/>
      <c r="E293" s="6"/>
      <c r="F293" s="6"/>
      <c r="G293" s="6"/>
      <c r="H293" s="6"/>
      <c r="I293" s="8"/>
      <c r="J293" s="8"/>
      <c r="K293" s="6"/>
      <c r="L293" s="6"/>
      <c r="M293" s="6"/>
      <c r="N293" s="6"/>
      <c r="O293" s="6"/>
      <c r="P293" s="8"/>
      <c r="Q293" s="8"/>
      <c r="R293" s="8"/>
      <c r="S293" s="6"/>
      <c r="T293" s="6"/>
      <c r="X293" s="6"/>
    </row>
    <row r="294" spans="1:27" ht="11.25" outlineLevel="2" x14ac:dyDescent="0.2">
      <c r="A294" s="98" t="s">
        <v>86</v>
      </c>
      <c r="B294" s="102">
        <v>3</v>
      </c>
      <c r="C294" s="115"/>
      <c r="D294" s="116" t="s">
        <v>95</v>
      </c>
      <c r="E294" s="116"/>
      <c r="F294" s="117" t="s">
        <v>87</v>
      </c>
      <c r="G294" s="116"/>
      <c r="H294" s="118"/>
      <c r="I294" s="119"/>
      <c r="J294" s="100">
        <f>SUBTOTAL(9,J295:J376)</f>
        <v>0</v>
      </c>
      <c r="K294" s="118"/>
      <c r="L294" s="101">
        <f>SUBTOTAL(9,L295:L376)</f>
        <v>5.7039250399999988</v>
      </c>
      <c r="M294" s="118"/>
      <c r="N294" s="101">
        <f>SUBTOTAL(9,N295:N376)</f>
        <v>15.295919999999999</v>
      </c>
      <c r="O294" s="120"/>
      <c r="P294" s="100">
        <f>SUBTOTAL(9,P295:P376)</f>
        <v>0</v>
      </c>
      <c r="Q294" s="100">
        <f>SUBTOTAL(9,Q295:Q376)</f>
        <v>0</v>
      </c>
      <c r="R294" s="116"/>
      <c r="S294" s="116"/>
      <c r="T294" s="102">
        <f>SUBTOTAL(9,T295:T376)</f>
        <v>11</v>
      </c>
      <c r="U294" s="6"/>
      <c r="V294" s="8"/>
      <c r="W294" s="8"/>
      <c r="X294" s="62"/>
    </row>
    <row r="295" spans="1:27" ht="11.25" outlineLevel="3" x14ac:dyDescent="0.2">
      <c r="A295" s="4"/>
      <c r="B295" s="121"/>
      <c r="C295" s="122">
        <v>61</v>
      </c>
      <c r="D295" s="123" t="s">
        <v>96</v>
      </c>
      <c r="E295" s="124" t="s">
        <v>338</v>
      </c>
      <c r="F295" s="125" t="s">
        <v>339</v>
      </c>
      <c r="G295" s="123" t="s">
        <v>99</v>
      </c>
      <c r="H295" s="126">
        <v>187.67999999999998</v>
      </c>
      <c r="I295" s="127"/>
      <c r="J295" s="128">
        <f>H295*I295</f>
        <v>0</v>
      </c>
      <c r="K295" s="126"/>
      <c r="L295" s="126">
        <f>H295*K295</f>
        <v>0</v>
      </c>
      <c r="M295" s="126">
        <v>8.1500000000000003E-2</v>
      </c>
      <c r="N295" s="126">
        <f>H295*M295</f>
        <v>15.295919999999999</v>
      </c>
      <c r="O295" s="128">
        <v>21</v>
      </c>
      <c r="P295" s="128">
        <f>J295*(O295/100)</f>
        <v>0</v>
      </c>
      <c r="Q295" s="128">
        <f>J295+P295</f>
        <v>0</v>
      </c>
      <c r="R295" s="129"/>
      <c r="S295" s="129" t="s">
        <v>100</v>
      </c>
      <c r="T295" s="130">
        <v>1</v>
      </c>
      <c r="U295" s="8"/>
      <c r="V295" s="8"/>
      <c r="W295" s="8"/>
      <c r="X295" s="62"/>
    </row>
    <row r="296" spans="1:27" ht="9.75" outlineLevel="4" x14ac:dyDescent="0.2">
      <c r="A296" s="131"/>
      <c r="B296" s="132"/>
      <c r="C296" s="132"/>
      <c r="D296" s="133"/>
      <c r="E296" s="137" t="s">
        <v>1</v>
      </c>
      <c r="F296" s="160" t="s">
        <v>340</v>
      </c>
      <c r="G296" s="160"/>
      <c r="H296" s="161"/>
      <c r="I296" s="162"/>
      <c r="J296" s="163"/>
      <c r="K296" s="135"/>
      <c r="L296" s="135"/>
      <c r="M296" s="135"/>
      <c r="N296" s="135"/>
      <c r="O296" s="136"/>
      <c r="P296" s="136"/>
      <c r="Q296" s="136"/>
      <c r="R296" s="133"/>
      <c r="S296" s="133"/>
      <c r="T296" s="132"/>
      <c r="U296" s="6"/>
      <c r="V296" s="8"/>
      <c r="W296" s="8"/>
      <c r="X296" s="134" t="str">
        <f>F296</f>
        <v>Demontáž obkladů z dlaždic keramických kladených do malty</v>
      </c>
      <c r="Y296" s="9"/>
      <c r="AA296" s="11"/>
    </row>
    <row r="297" spans="1:27" ht="7.5" customHeight="1" outlineLevel="4" x14ac:dyDescent="0.15">
      <c r="B297" s="71"/>
      <c r="C297" s="71"/>
      <c r="D297" s="62"/>
      <c r="E297" s="62"/>
      <c r="F297" s="63"/>
      <c r="G297" s="62"/>
      <c r="H297" s="67"/>
      <c r="I297" s="106"/>
      <c r="J297" s="65"/>
      <c r="K297" s="67"/>
      <c r="L297" s="67"/>
      <c r="M297" s="67"/>
      <c r="N297" s="67"/>
      <c r="O297" s="65"/>
      <c r="P297" s="65"/>
      <c r="Q297" s="65"/>
      <c r="R297" s="62"/>
      <c r="S297" s="62"/>
      <c r="T297" s="71"/>
      <c r="U297" s="8"/>
      <c r="X297" s="62"/>
    </row>
    <row r="298" spans="1:27" ht="11.25" outlineLevel="4" x14ac:dyDescent="0.2">
      <c r="A298" s="138"/>
      <c r="B298" s="139"/>
      <c r="C298" s="139"/>
      <c r="D298" s="140"/>
      <c r="E298" s="146" t="s">
        <v>2</v>
      </c>
      <c r="F298" s="141" t="s">
        <v>341</v>
      </c>
      <c r="G298" s="140"/>
      <c r="H298" s="142">
        <v>23.9</v>
      </c>
      <c r="I298" s="143"/>
      <c r="J298" s="144"/>
      <c r="K298" s="145"/>
      <c r="L298" s="145"/>
      <c r="M298" s="145"/>
      <c r="N298" s="145"/>
      <c r="O298" s="144"/>
      <c r="P298" s="144"/>
      <c r="Q298" s="144"/>
      <c r="R298" s="140"/>
      <c r="S298" s="140"/>
      <c r="T298" s="139"/>
      <c r="U298" s="6"/>
      <c r="V298" s="8"/>
      <c r="W298" s="8"/>
      <c r="X298" s="62"/>
    </row>
    <row r="299" spans="1:27" ht="11.25" outlineLevel="4" x14ac:dyDescent="0.2">
      <c r="A299" s="138"/>
      <c r="B299" s="139"/>
      <c r="C299" s="139"/>
      <c r="D299" s="140"/>
      <c r="E299" s="146"/>
      <c r="F299" s="141" t="s">
        <v>342</v>
      </c>
      <c r="G299" s="140"/>
      <c r="H299" s="142">
        <v>13.9</v>
      </c>
      <c r="I299" s="143"/>
      <c r="J299" s="144"/>
      <c r="K299" s="145"/>
      <c r="L299" s="145"/>
      <c r="M299" s="145"/>
      <c r="N299" s="145"/>
      <c r="O299" s="144"/>
      <c r="P299" s="144"/>
      <c r="Q299" s="144"/>
      <c r="R299" s="140"/>
      <c r="S299" s="140"/>
      <c r="T299" s="139"/>
      <c r="U299" s="6"/>
      <c r="V299" s="8"/>
      <c r="W299" s="8"/>
      <c r="X299" s="62"/>
    </row>
    <row r="300" spans="1:27" ht="11.25" outlineLevel="4" x14ac:dyDescent="0.2">
      <c r="A300" s="138"/>
      <c r="B300" s="139"/>
      <c r="C300" s="139"/>
      <c r="D300" s="140"/>
      <c r="E300" s="146"/>
      <c r="F300" s="141" t="s">
        <v>343</v>
      </c>
      <c r="G300" s="140"/>
      <c r="H300" s="142">
        <v>39.200000000000003</v>
      </c>
      <c r="I300" s="143"/>
      <c r="J300" s="144"/>
      <c r="K300" s="145"/>
      <c r="L300" s="145"/>
      <c r="M300" s="145"/>
      <c r="N300" s="145"/>
      <c r="O300" s="144"/>
      <c r="P300" s="144"/>
      <c r="Q300" s="144"/>
      <c r="R300" s="140"/>
      <c r="S300" s="140"/>
      <c r="T300" s="139"/>
      <c r="U300" s="6"/>
      <c r="V300" s="8"/>
      <c r="W300" s="8"/>
      <c r="X300" s="62"/>
    </row>
    <row r="301" spans="1:27" ht="11.25" outlineLevel="4" x14ac:dyDescent="0.2">
      <c r="A301" s="138"/>
      <c r="B301" s="139"/>
      <c r="C301" s="139"/>
      <c r="D301" s="140"/>
      <c r="E301" s="146"/>
      <c r="F301" s="141" t="s">
        <v>344</v>
      </c>
      <c r="G301" s="140"/>
      <c r="H301" s="142">
        <v>24.72</v>
      </c>
      <c r="I301" s="143"/>
      <c r="J301" s="144"/>
      <c r="K301" s="145"/>
      <c r="L301" s="145"/>
      <c r="M301" s="145"/>
      <c r="N301" s="145"/>
      <c r="O301" s="144"/>
      <c r="P301" s="144"/>
      <c r="Q301" s="144"/>
      <c r="R301" s="140"/>
      <c r="S301" s="140"/>
      <c r="T301" s="139"/>
      <c r="U301" s="6"/>
      <c r="V301" s="8"/>
      <c r="W301" s="8"/>
      <c r="X301" s="62"/>
    </row>
    <row r="302" spans="1:27" ht="11.25" outlineLevel="4" x14ac:dyDescent="0.2">
      <c r="A302" s="138"/>
      <c r="B302" s="139"/>
      <c r="C302" s="139"/>
      <c r="D302" s="140"/>
      <c r="E302" s="146"/>
      <c r="F302" s="141" t="s">
        <v>345</v>
      </c>
      <c r="G302" s="140"/>
      <c r="H302" s="142">
        <v>13.9</v>
      </c>
      <c r="I302" s="143"/>
      <c r="J302" s="144"/>
      <c r="K302" s="145"/>
      <c r="L302" s="145"/>
      <c r="M302" s="145"/>
      <c r="N302" s="145"/>
      <c r="O302" s="144"/>
      <c r="P302" s="144"/>
      <c r="Q302" s="144"/>
      <c r="R302" s="140"/>
      <c r="S302" s="140"/>
      <c r="T302" s="139"/>
      <c r="U302" s="6"/>
      <c r="V302" s="8"/>
      <c r="W302" s="8"/>
      <c r="X302" s="62"/>
    </row>
    <row r="303" spans="1:27" ht="11.25" outlineLevel="4" x14ac:dyDescent="0.2">
      <c r="A303" s="138"/>
      <c r="B303" s="139"/>
      <c r="C303" s="139"/>
      <c r="D303" s="140"/>
      <c r="E303" s="146"/>
      <c r="F303" s="141" t="s">
        <v>346</v>
      </c>
      <c r="G303" s="140"/>
      <c r="H303" s="142">
        <v>13.96</v>
      </c>
      <c r="I303" s="143"/>
      <c r="J303" s="144"/>
      <c r="K303" s="145"/>
      <c r="L303" s="145"/>
      <c r="M303" s="145"/>
      <c r="N303" s="145"/>
      <c r="O303" s="144"/>
      <c r="P303" s="144"/>
      <c r="Q303" s="144"/>
      <c r="R303" s="140"/>
      <c r="S303" s="140"/>
      <c r="T303" s="139"/>
      <c r="U303" s="6"/>
      <c r="V303" s="8"/>
      <c r="W303" s="8"/>
      <c r="X303" s="62"/>
    </row>
    <row r="304" spans="1:27" ht="11.25" outlineLevel="4" x14ac:dyDescent="0.2">
      <c r="A304" s="138"/>
      <c r="B304" s="139"/>
      <c r="C304" s="139"/>
      <c r="D304" s="140"/>
      <c r="E304" s="146"/>
      <c r="F304" s="141" t="s">
        <v>347</v>
      </c>
      <c r="G304" s="140"/>
      <c r="H304" s="142">
        <v>20.6</v>
      </c>
      <c r="I304" s="143"/>
      <c r="J304" s="144"/>
      <c r="K304" s="145"/>
      <c r="L304" s="145"/>
      <c r="M304" s="145"/>
      <c r="N304" s="145"/>
      <c r="O304" s="144"/>
      <c r="P304" s="144"/>
      <c r="Q304" s="144"/>
      <c r="R304" s="140"/>
      <c r="S304" s="140"/>
      <c r="T304" s="139"/>
      <c r="U304" s="6"/>
      <c r="V304" s="8"/>
      <c r="W304" s="8"/>
      <c r="X304" s="62"/>
    </row>
    <row r="305" spans="1:27" ht="11.25" outlineLevel="4" x14ac:dyDescent="0.2">
      <c r="A305" s="138"/>
      <c r="B305" s="139"/>
      <c r="C305" s="139"/>
      <c r="D305" s="140"/>
      <c r="E305" s="146"/>
      <c r="F305" s="141" t="s">
        <v>348</v>
      </c>
      <c r="G305" s="140"/>
      <c r="H305" s="142">
        <v>7</v>
      </c>
      <c r="I305" s="143"/>
      <c r="J305" s="144"/>
      <c r="K305" s="145"/>
      <c r="L305" s="145"/>
      <c r="M305" s="145"/>
      <c r="N305" s="145"/>
      <c r="O305" s="144"/>
      <c r="P305" s="144"/>
      <c r="Q305" s="144"/>
      <c r="R305" s="140"/>
      <c r="S305" s="140"/>
      <c r="T305" s="139"/>
      <c r="U305" s="6"/>
      <c r="V305" s="8"/>
      <c r="W305" s="8"/>
      <c r="X305" s="62"/>
    </row>
    <row r="306" spans="1:27" ht="11.25" outlineLevel="4" x14ac:dyDescent="0.2">
      <c r="A306" s="138"/>
      <c r="B306" s="139"/>
      <c r="C306" s="139"/>
      <c r="D306" s="140"/>
      <c r="E306" s="146"/>
      <c r="F306" s="141" t="s">
        <v>349</v>
      </c>
      <c r="G306" s="140"/>
      <c r="H306" s="142">
        <v>8.1999999999999993</v>
      </c>
      <c r="I306" s="143"/>
      <c r="J306" s="144"/>
      <c r="K306" s="145"/>
      <c r="L306" s="145"/>
      <c r="M306" s="145"/>
      <c r="N306" s="145"/>
      <c r="O306" s="144"/>
      <c r="P306" s="144"/>
      <c r="Q306" s="144"/>
      <c r="R306" s="140"/>
      <c r="S306" s="140"/>
      <c r="T306" s="139"/>
      <c r="U306" s="6"/>
      <c r="V306" s="8"/>
      <c r="W306" s="8"/>
      <c r="X306" s="62"/>
    </row>
    <row r="307" spans="1:27" ht="11.25" outlineLevel="4" x14ac:dyDescent="0.2">
      <c r="A307" s="138"/>
      <c r="B307" s="139"/>
      <c r="C307" s="139"/>
      <c r="D307" s="140"/>
      <c r="E307" s="146"/>
      <c r="F307" s="141" t="s">
        <v>350</v>
      </c>
      <c r="G307" s="140"/>
      <c r="H307" s="142">
        <v>7.7</v>
      </c>
      <c r="I307" s="143"/>
      <c r="J307" s="144"/>
      <c r="K307" s="145"/>
      <c r="L307" s="145"/>
      <c r="M307" s="145"/>
      <c r="N307" s="145"/>
      <c r="O307" s="144"/>
      <c r="P307" s="144"/>
      <c r="Q307" s="144"/>
      <c r="R307" s="140"/>
      <c r="S307" s="140"/>
      <c r="T307" s="139"/>
      <c r="U307" s="6"/>
      <c r="V307" s="8"/>
      <c r="W307" s="8"/>
      <c r="X307" s="62"/>
    </row>
    <row r="308" spans="1:27" ht="11.25" outlineLevel="4" x14ac:dyDescent="0.2">
      <c r="A308" s="138"/>
      <c r="B308" s="139"/>
      <c r="C308" s="139"/>
      <c r="D308" s="140"/>
      <c r="E308" s="146"/>
      <c r="F308" s="141" t="s">
        <v>351</v>
      </c>
      <c r="G308" s="140"/>
      <c r="H308" s="142">
        <v>14.6</v>
      </c>
      <c r="I308" s="143"/>
      <c r="J308" s="144"/>
      <c r="K308" s="145"/>
      <c r="L308" s="145"/>
      <c r="M308" s="145"/>
      <c r="N308" s="145"/>
      <c r="O308" s="144"/>
      <c r="P308" s="144"/>
      <c r="Q308" s="144"/>
      <c r="R308" s="140"/>
      <c r="S308" s="140"/>
      <c r="T308" s="139"/>
      <c r="U308" s="6"/>
      <c r="V308" s="8"/>
      <c r="W308" s="8"/>
      <c r="X308" s="62"/>
    </row>
    <row r="309" spans="1:27" ht="7.5" customHeight="1" outlineLevel="4" x14ac:dyDescent="0.15">
      <c r="A309" s="8"/>
      <c r="B309" s="71"/>
      <c r="C309" s="71"/>
      <c r="D309" s="62"/>
      <c r="E309" s="62"/>
      <c r="F309" s="105"/>
      <c r="G309" s="62"/>
      <c r="H309" s="67"/>
      <c r="I309" s="106"/>
      <c r="J309" s="65"/>
      <c r="K309" s="67"/>
      <c r="L309" s="67"/>
      <c r="M309" s="67"/>
      <c r="N309" s="67"/>
      <c r="O309" s="65"/>
      <c r="P309" s="65"/>
      <c r="Q309" s="65"/>
      <c r="R309" s="62"/>
      <c r="S309" s="62"/>
      <c r="T309" s="71"/>
      <c r="U309" s="8"/>
      <c r="X309" s="62"/>
    </row>
    <row r="310" spans="1:27" ht="11.25" outlineLevel="3" x14ac:dyDescent="0.2">
      <c r="A310" s="4"/>
      <c r="B310" s="121"/>
      <c r="C310" s="122">
        <v>62</v>
      </c>
      <c r="D310" s="123" t="s">
        <v>96</v>
      </c>
      <c r="E310" s="124" t="s">
        <v>352</v>
      </c>
      <c r="F310" s="125" t="s">
        <v>353</v>
      </c>
      <c r="G310" s="123" t="s">
        <v>99</v>
      </c>
      <c r="H310" s="126">
        <v>187.67999999999998</v>
      </c>
      <c r="I310" s="127"/>
      <c r="J310" s="128">
        <f>H310*I310</f>
        <v>0</v>
      </c>
      <c r="K310" s="126">
        <v>4.4999999999999997E-3</v>
      </c>
      <c r="L310" s="126">
        <f>H310*K310</f>
        <v>0.84455999999999987</v>
      </c>
      <c r="M310" s="126"/>
      <c r="N310" s="126">
        <f>H310*M310</f>
        <v>0</v>
      </c>
      <c r="O310" s="128">
        <v>21</v>
      </c>
      <c r="P310" s="128">
        <f>J310*(O310/100)</f>
        <v>0</v>
      </c>
      <c r="Q310" s="128">
        <f>J310+P310</f>
        <v>0</v>
      </c>
      <c r="R310" s="129"/>
      <c r="S310" s="129" t="s">
        <v>100</v>
      </c>
      <c r="T310" s="130">
        <v>1</v>
      </c>
      <c r="U310" s="8"/>
      <c r="V310" s="8"/>
      <c r="W310" s="8"/>
      <c r="X310" s="62"/>
    </row>
    <row r="311" spans="1:27" ht="9.75" outlineLevel="4" x14ac:dyDescent="0.2">
      <c r="A311" s="131"/>
      <c r="B311" s="132"/>
      <c r="C311" s="132"/>
      <c r="D311" s="133"/>
      <c r="E311" s="137" t="s">
        <v>1</v>
      </c>
      <c r="F311" s="160" t="s">
        <v>354</v>
      </c>
      <c r="G311" s="160"/>
      <c r="H311" s="161"/>
      <c r="I311" s="162"/>
      <c r="J311" s="163"/>
      <c r="K311" s="135"/>
      <c r="L311" s="135"/>
      <c r="M311" s="135"/>
      <c r="N311" s="135"/>
      <c r="O311" s="136"/>
      <c r="P311" s="136"/>
      <c r="Q311" s="136"/>
      <c r="R311" s="133"/>
      <c r="S311" s="133"/>
      <c r="T311" s="132"/>
      <c r="U311" s="6"/>
      <c r="V311" s="8"/>
      <c r="W311" s="8"/>
      <c r="X311" s="134" t="str">
        <f>F311</f>
        <v>Příprava podkladu před provedením obkladu celoplošné vyrovnání podkladu stěrkou, tloušťky 3 mm</v>
      </c>
      <c r="Y311" s="9"/>
      <c r="AA311" s="11"/>
    </row>
    <row r="312" spans="1:27" ht="7.5" customHeight="1" outlineLevel="4" x14ac:dyDescent="0.15">
      <c r="B312" s="71"/>
      <c r="C312" s="71"/>
      <c r="D312" s="62"/>
      <c r="E312" s="62"/>
      <c r="F312" s="63"/>
      <c r="G312" s="62"/>
      <c r="H312" s="67"/>
      <c r="I312" s="106"/>
      <c r="J312" s="65"/>
      <c r="K312" s="67"/>
      <c r="L312" s="67"/>
      <c r="M312" s="67"/>
      <c r="N312" s="67"/>
      <c r="O312" s="65"/>
      <c r="P312" s="65"/>
      <c r="Q312" s="65"/>
      <c r="R312" s="62"/>
      <c r="S312" s="62"/>
      <c r="T312" s="71"/>
      <c r="U312" s="8"/>
      <c r="X312" s="62"/>
    </row>
    <row r="313" spans="1:27" ht="11.25" outlineLevel="3" x14ac:dyDescent="0.2">
      <c r="A313" s="4"/>
      <c r="B313" s="121"/>
      <c r="C313" s="122">
        <v>63</v>
      </c>
      <c r="D313" s="123" t="s">
        <v>96</v>
      </c>
      <c r="E313" s="124" t="s">
        <v>355</v>
      </c>
      <c r="F313" s="125" t="s">
        <v>356</v>
      </c>
      <c r="G313" s="123" t="s">
        <v>99</v>
      </c>
      <c r="H313" s="126">
        <v>187.67999999999998</v>
      </c>
      <c r="I313" s="127"/>
      <c r="J313" s="128">
        <f>H313*I313</f>
        <v>0</v>
      </c>
      <c r="K313" s="126">
        <v>2.9999999999999997E-4</v>
      </c>
      <c r="L313" s="126">
        <f>H313*K313</f>
        <v>5.6303999999999986E-2</v>
      </c>
      <c r="M313" s="126"/>
      <c r="N313" s="126">
        <f>H313*M313</f>
        <v>0</v>
      </c>
      <c r="O313" s="128">
        <v>21</v>
      </c>
      <c r="P313" s="128">
        <f>J313*(O313/100)</f>
        <v>0</v>
      </c>
      <c r="Q313" s="128">
        <f>J313+P313</f>
        <v>0</v>
      </c>
      <c r="R313" s="129"/>
      <c r="S313" s="129" t="s">
        <v>100</v>
      </c>
      <c r="T313" s="130">
        <v>1</v>
      </c>
      <c r="U313" s="8"/>
      <c r="V313" s="8"/>
      <c r="W313" s="8"/>
      <c r="X313" s="62"/>
    </row>
    <row r="314" spans="1:27" ht="9.75" outlineLevel="4" x14ac:dyDescent="0.2">
      <c r="A314" s="131"/>
      <c r="B314" s="132"/>
      <c r="C314" s="132"/>
      <c r="D314" s="133"/>
      <c r="E314" s="137" t="s">
        <v>1</v>
      </c>
      <c r="F314" s="160" t="s">
        <v>357</v>
      </c>
      <c r="G314" s="160"/>
      <c r="H314" s="161"/>
      <c r="I314" s="162"/>
      <c r="J314" s="163"/>
      <c r="K314" s="135"/>
      <c r="L314" s="135"/>
      <c r="M314" s="135"/>
      <c r="N314" s="135"/>
      <c r="O314" s="136"/>
      <c r="P314" s="136"/>
      <c r="Q314" s="136"/>
      <c r="R314" s="133"/>
      <c r="S314" s="133"/>
      <c r="T314" s="132"/>
      <c r="U314" s="6"/>
      <c r="V314" s="8"/>
      <c r="W314" s="8"/>
      <c r="X314" s="134" t="str">
        <f>F314</f>
        <v>Příprava podkladu před provedením obkladu nátěr penetrační na stěnu</v>
      </c>
      <c r="Y314" s="9"/>
      <c r="AA314" s="11"/>
    </row>
    <row r="315" spans="1:27" ht="7.5" customHeight="1" outlineLevel="4" x14ac:dyDescent="0.15">
      <c r="B315" s="71"/>
      <c r="C315" s="71"/>
      <c r="D315" s="62"/>
      <c r="E315" s="62"/>
      <c r="F315" s="63"/>
      <c r="G315" s="62"/>
      <c r="H315" s="67"/>
      <c r="I315" s="106"/>
      <c r="J315" s="65"/>
      <c r="K315" s="67"/>
      <c r="L315" s="67"/>
      <c r="M315" s="67"/>
      <c r="N315" s="67"/>
      <c r="O315" s="65"/>
      <c r="P315" s="65"/>
      <c r="Q315" s="65"/>
      <c r="R315" s="62"/>
      <c r="S315" s="62"/>
      <c r="T315" s="71"/>
      <c r="U315" s="8"/>
      <c r="X315" s="62"/>
    </row>
    <row r="316" spans="1:27" ht="11.25" outlineLevel="3" x14ac:dyDescent="0.2">
      <c r="A316" s="4"/>
      <c r="B316" s="121"/>
      <c r="C316" s="122">
        <v>64</v>
      </c>
      <c r="D316" s="123" t="s">
        <v>96</v>
      </c>
      <c r="E316" s="124" t="s">
        <v>358</v>
      </c>
      <c r="F316" s="125" t="s">
        <v>359</v>
      </c>
      <c r="G316" s="123" t="s">
        <v>99</v>
      </c>
      <c r="H316" s="126">
        <v>187.67999999999998</v>
      </c>
      <c r="I316" s="127"/>
      <c r="J316" s="128">
        <f>H316*I316</f>
        <v>0</v>
      </c>
      <c r="K316" s="126">
        <v>6.0000000000000001E-3</v>
      </c>
      <c r="L316" s="126">
        <f>H316*K316</f>
        <v>1.12608</v>
      </c>
      <c r="M316" s="126"/>
      <c r="N316" s="126">
        <f>H316*M316</f>
        <v>0</v>
      </c>
      <c r="O316" s="128">
        <v>21</v>
      </c>
      <c r="P316" s="128">
        <f>J316*(O316/100)</f>
        <v>0</v>
      </c>
      <c r="Q316" s="128">
        <f>J316+P316</f>
        <v>0</v>
      </c>
      <c r="R316" s="129"/>
      <c r="S316" s="129" t="s">
        <v>100</v>
      </c>
      <c r="T316" s="130">
        <v>1</v>
      </c>
      <c r="U316" s="8"/>
      <c r="V316" s="8"/>
      <c r="W316" s="8"/>
      <c r="X316" s="62"/>
    </row>
    <row r="317" spans="1:27" ht="9.75" outlineLevel="4" x14ac:dyDescent="0.2">
      <c r="A317" s="131"/>
      <c r="B317" s="132"/>
      <c r="C317" s="132"/>
      <c r="D317" s="133"/>
      <c r="E317" s="137" t="s">
        <v>1</v>
      </c>
      <c r="F317" s="160" t="s">
        <v>360</v>
      </c>
      <c r="G317" s="160"/>
      <c r="H317" s="161"/>
      <c r="I317" s="162"/>
      <c r="J317" s="163"/>
      <c r="K317" s="135"/>
      <c r="L317" s="135"/>
      <c r="M317" s="135"/>
      <c r="N317" s="135"/>
      <c r="O317" s="136"/>
      <c r="P317" s="136"/>
      <c r="Q317" s="136"/>
      <c r="R317" s="133"/>
      <c r="S317" s="133"/>
      <c r="T317" s="132"/>
      <c r="U317" s="6"/>
      <c r="V317" s="8"/>
      <c r="W317" s="8"/>
      <c r="X317" s="134" t="str">
        <f>F317</f>
        <v>Montáž keramických obkladů stěn lepených cementovým flexibilním lepidlem hladkých přes 9 do 12 ks/m2</v>
      </c>
      <c r="Y317" s="9"/>
      <c r="AA317" s="11"/>
    </row>
    <row r="318" spans="1:27" ht="7.5" customHeight="1" outlineLevel="4" x14ac:dyDescent="0.15">
      <c r="B318" s="71"/>
      <c r="C318" s="71"/>
      <c r="D318" s="62"/>
      <c r="E318" s="62"/>
      <c r="F318" s="63"/>
      <c r="G318" s="62"/>
      <c r="H318" s="67"/>
      <c r="I318" s="106"/>
      <c r="J318" s="65"/>
      <c r="K318" s="67"/>
      <c r="L318" s="67"/>
      <c r="M318" s="67"/>
      <c r="N318" s="67"/>
      <c r="O318" s="65"/>
      <c r="P318" s="65"/>
      <c r="Q318" s="65"/>
      <c r="R318" s="62"/>
      <c r="S318" s="62"/>
      <c r="T318" s="71"/>
      <c r="U318" s="8"/>
      <c r="X318" s="62"/>
    </row>
    <row r="319" spans="1:27" ht="11.25" outlineLevel="3" x14ac:dyDescent="0.2">
      <c r="A319" s="4"/>
      <c r="B319" s="121"/>
      <c r="C319" s="122">
        <v>65</v>
      </c>
      <c r="D319" s="123" t="s">
        <v>160</v>
      </c>
      <c r="E319" s="124" t="s">
        <v>361</v>
      </c>
      <c r="F319" s="125" t="s">
        <v>362</v>
      </c>
      <c r="G319" s="123" t="s">
        <v>99</v>
      </c>
      <c r="H319" s="126">
        <v>197.06399999999999</v>
      </c>
      <c r="I319" s="127"/>
      <c r="J319" s="128">
        <f>H319*I319</f>
        <v>0</v>
      </c>
      <c r="K319" s="126">
        <v>1.771E-2</v>
      </c>
      <c r="L319" s="126">
        <f>H319*K319</f>
        <v>3.4900034399999997</v>
      </c>
      <c r="M319" s="126"/>
      <c r="N319" s="126">
        <f>H319*M319</f>
        <v>0</v>
      </c>
      <c r="O319" s="128">
        <v>21</v>
      </c>
      <c r="P319" s="128">
        <f>J319*(O319/100)</f>
        <v>0</v>
      </c>
      <c r="Q319" s="128">
        <f>J319+P319</f>
        <v>0</v>
      </c>
      <c r="R319" s="129"/>
      <c r="S319" s="129" t="s">
        <v>100</v>
      </c>
      <c r="T319" s="130">
        <v>1</v>
      </c>
      <c r="U319" s="8"/>
      <c r="V319" s="8"/>
      <c r="W319" s="8"/>
      <c r="X319" s="62"/>
    </row>
    <row r="320" spans="1:27" ht="9.75" outlineLevel="4" x14ac:dyDescent="0.2">
      <c r="A320" s="131"/>
      <c r="B320" s="132"/>
      <c r="C320" s="132"/>
      <c r="D320" s="133"/>
      <c r="E320" s="137" t="s">
        <v>1</v>
      </c>
      <c r="F320" s="160" t="s">
        <v>46</v>
      </c>
      <c r="G320" s="160"/>
      <c r="H320" s="161"/>
      <c r="I320" s="162"/>
      <c r="J320" s="163"/>
      <c r="K320" s="135"/>
      <c r="L320" s="135"/>
      <c r="M320" s="135"/>
      <c r="N320" s="135"/>
      <c r="O320" s="136"/>
      <c r="P320" s="136"/>
      <c r="Q320" s="136"/>
      <c r="R320" s="133"/>
      <c r="S320" s="133"/>
      <c r="T320" s="132"/>
      <c r="U320" s="6"/>
      <c r="V320" s="8"/>
      <c r="W320" s="8"/>
      <c r="X320" s="134" t="str">
        <f>F320</f>
        <v>---</v>
      </c>
      <c r="Y320" s="9"/>
      <c r="AA320" s="11"/>
    </row>
    <row r="321" spans="1:27" ht="7.5" customHeight="1" outlineLevel="4" x14ac:dyDescent="0.15">
      <c r="B321" s="71"/>
      <c r="C321" s="71"/>
      <c r="D321" s="62"/>
      <c r="E321" s="62"/>
      <c r="F321" s="63"/>
      <c r="G321" s="62"/>
      <c r="H321" s="67"/>
      <c r="I321" s="106"/>
      <c r="J321" s="65"/>
      <c r="K321" s="67"/>
      <c r="L321" s="67"/>
      <c r="M321" s="67"/>
      <c r="N321" s="67"/>
      <c r="O321" s="65"/>
      <c r="P321" s="65"/>
      <c r="Q321" s="65"/>
      <c r="R321" s="62"/>
      <c r="S321" s="62"/>
      <c r="T321" s="71"/>
      <c r="U321" s="8"/>
      <c r="X321" s="62"/>
    </row>
    <row r="322" spans="1:27" ht="9.75" outlineLevel="4" x14ac:dyDescent="0.2">
      <c r="A322" s="131"/>
      <c r="B322" s="132"/>
      <c r="C322" s="132"/>
      <c r="D322" s="133"/>
      <c r="E322" s="137" t="s">
        <v>27</v>
      </c>
      <c r="F322" s="149">
        <v>5</v>
      </c>
      <c r="G322" s="133"/>
      <c r="H322" s="147">
        <v>9.3839999999999986</v>
      </c>
      <c r="I322" s="148"/>
      <c r="J322" s="136"/>
      <c r="K322" s="135"/>
      <c r="L322" s="135"/>
      <c r="M322" s="135"/>
      <c r="N322" s="135"/>
      <c r="O322" s="136"/>
      <c r="P322" s="136"/>
      <c r="Q322" s="136"/>
      <c r="R322" s="133"/>
      <c r="S322" s="133"/>
      <c r="T322" s="132"/>
      <c r="U322" s="6"/>
      <c r="V322" s="8"/>
      <c r="W322" s="8"/>
      <c r="X322" s="62"/>
    </row>
    <row r="323" spans="1:27" ht="7.5" customHeight="1" outlineLevel="4" x14ac:dyDescent="0.15">
      <c r="A323" s="8"/>
      <c r="B323" s="71"/>
      <c r="C323" s="71"/>
      <c r="D323" s="62"/>
      <c r="E323" s="62"/>
      <c r="F323" s="105"/>
      <c r="G323" s="62"/>
      <c r="H323" s="67"/>
      <c r="I323" s="106"/>
      <c r="J323" s="65"/>
      <c r="K323" s="67"/>
      <c r="L323" s="67"/>
      <c r="M323" s="67"/>
      <c r="N323" s="67"/>
      <c r="O323" s="65"/>
      <c r="P323" s="65"/>
      <c r="Q323" s="65"/>
      <c r="R323" s="62"/>
      <c r="S323" s="62"/>
      <c r="T323" s="71"/>
      <c r="U323" s="8"/>
      <c r="X323" s="62"/>
    </row>
    <row r="324" spans="1:27" ht="11.25" outlineLevel="3" x14ac:dyDescent="0.2">
      <c r="A324" s="4"/>
      <c r="B324" s="121"/>
      <c r="C324" s="122">
        <v>66</v>
      </c>
      <c r="D324" s="123" t="s">
        <v>96</v>
      </c>
      <c r="E324" s="124" t="s">
        <v>363</v>
      </c>
      <c r="F324" s="125" t="s">
        <v>364</v>
      </c>
      <c r="G324" s="123" t="s">
        <v>131</v>
      </c>
      <c r="H324" s="126">
        <v>119.84</v>
      </c>
      <c r="I324" s="127"/>
      <c r="J324" s="128">
        <f>H324*I324</f>
        <v>0</v>
      </c>
      <c r="K324" s="126">
        <v>2.0000000000000001E-4</v>
      </c>
      <c r="L324" s="126">
        <f>H324*K324</f>
        <v>2.3968000000000003E-2</v>
      </c>
      <c r="M324" s="126"/>
      <c r="N324" s="126">
        <f>H324*M324</f>
        <v>0</v>
      </c>
      <c r="O324" s="128">
        <v>21</v>
      </c>
      <c r="P324" s="128">
        <f>J324*(O324/100)</f>
        <v>0</v>
      </c>
      <c r="Q324" s="128">
        <f>J324+P324</f>
        <v>0</v>
      </c>
      <c r="R324" s="129"/>
      <c r="S324" s="129" t="s">
        <v>100</v>
      </c>
      <c r="T324" s="130">
        <v>1</v>
      </c>
      <c r="U324" s="8"/>
      <c r="V324" s="8"/>
      <c r="W324" s="8"/>
      <c r="X324" s="62"/>
    </row>
    <row r="325" spans="1:27" ht="9.75" outlineLevel="4" x14ac:dyDescent="0.2">
      <c r="A325" s="131"/>
      <c r="B325" s="132"/>
      <c r="C325" s="132"/>
      <c r="D325" s="133"/>
      <c r="E325" s="137" t="s">
        <v>1</v>
      </c>
      <c r="F325" s="160" t="s">
        <v>365</v>
      </c>
      <c r="G325" s="160"/>
      <c r="H325" s="161"/>
      <c r="I325" s="162"/>
      <c r="J325" s="163"/>
      <c r="K325" s="135"/>
      <c r="L325" s="135"/>
      <c r="M325" s="135"/>
      <c r="N325" s="135"/>
      <c r="O325" s="136"/>
      <c r="P325" s="136"/>
      <c r="Q325" s="136"/>
      <c r="R325" s="133"/>
      <c r="S325" s="133"/>
      <c r="T325" s="132"/>
      <c r="U325" s="6"/>
      <c r="V325" s="8"/>
      <c r="W325" s="8"/>
      <c r="X325" s="134" t="str">
        <f>F325</f>
        <v>Obklad - dokončující práce montáž profilu lepeného flexibilním cementovým rychletuhnoucím lepidlem rohového</v>
      </c>
      <c r="Y325" s="9"/>
      <c r="AA325" s="11"/>
    </row>
    <row r="326" spans="1:27" ht="7.5" customHeight="1" outlineLevel="4" x14ac:dyDescent="0.15">
      <c r="B326" s="71"/>
      <c r="C326" s="71"/>
      <c r="D326" s="62"/>
      <c r="E326" s="62"/>
      <c r="F326" s="63"/>
      <c r="G326" s="62"/>
      <c r="H326" s="67"/>
      <c r="I326" s="106"/>
      <c r="J326" s="65"/>
      <c r="K326" s="67"/>
      <c r="L326" s="67"/>
      <c r="M326" s="67"/>
      <c r="N326" s="67"/>
      <c r="O326" s="65"/>
      <c r="P326" s="65"/>
      <c r="Q326" s="65"/>
      <c r="R326" s="62"/>
      <c r="S326" s="62"/>
      <c r="T326" s="71"/>
      <c r="U326" s="8"/>
      <c r="X326" s="62"/>
    </row>
    <row r="327" spans="1:27" ht="11.25" outlineLevel="4" x14ac:dyDescent="0.2">
      <c r="A327" s="138"/>
      <c r="B327" s="139"/>
      <c r="C327" s="139"/>
      <c r="D327" s="140"/>
      <c r="E327" s="146" t="s">
        <v>2</v>
      </c>
      <c r="F327" s="141" t="s">
        <v>261</v>
      </c>
      <c r="G327" s="140"/>
      <c r="H327" s="142">
        <v>11.95</v>
      </c>
      <c r="I327" s="143"/>
      <c r="J327" s="144"/>
      <c r="K327" s="145"/>
      <c r="L327" s="145"/>
      <c r="M327" s="145"/>
      <c r="N327" s="145"/>
      <c r="O327" s="144"/>
      <c r="P327" s="144"/>
      <c r="Q327" s="144"/>
      <c r="R327" s="140"/>
      <c r="S327" s="140"/>
      <c r="T327" s="139"/>
      <c r="U327" s="6"/>
      <c r="V327" s="8"/>
      <c r="W327" s="8"/>
      <c r="X327" s="62"/>
    </row>
    <row r="328" spans="1:27" ht="11.25" outlineLevel="4" x14ac:dyDescent="0.2">
      <c r="A328" s="138"/>
      <c r="B328" s="139"/>
      <c r="C328" s="139"/>
      <c r="D328" s="140"/>
      <c r="E328" s="146"/>
      <c r="F328" s="141" t="s">
        <v>366</v>
      </c>
      <c r="G328" s="140"/>
      <c r="H328" s="142">
        <v>10.95</v>
      </c>
      <c r="I328" s="143"/>
      <c r="J328" s="144"/>
      <c r="K328" s="145"/>
      <c r="L328" s="145"/>
      <c r="M328" s="145"/>
      <c r="N328" s="145"/>
      <c r="O328" s="144"/>
      <c r="P328" s="144"/>
      <c r="Q328" s="144"/>
      <c r="R328" s="140"/>
      <c r="S328" s="140"/>
      <c r="T328" s="139"/>
      <c r="U328" s="6"/>
      <c r="V328" s="8"/>
      <c r="W328" s="8"/>
      <c r="X328" s="62"/>
    </row>
    <row r="329" spans="1:27" ht="11.25" outlineLevel="4" x14ac:dyDescent="0.2">
      <c r="A329" s="138"/>
      <c r="B329" s="139"/>
      <c r="C329" s="139"/>
      <c r="D329" s="140"/>
      <c r="E329" s="146"/>
      <c r="F329" s="141" t="s">
        <v>263</v>
      </c>
      <c r="G329" s="140"/>
      <c r="H329" s="142">
        <v>19.600000000000001</v>
      </c>
      <c r="I329" s="143"/>
      <c r="J329" s="144"/>
      <c r="K329" s="145"/>
      <c r="L329" s="145"/>
      <c r="M329" s="145"/>
      <c r="N329" s="145"/>
      <c r="O329" s="144"/>
      <c r="P329" s="144"/>
      <c r="Q329" s="144"/>
      <c r="R329" s="140"/>
      <c r="S329" s="140"/>
      <c r="T329" s="139"/>
      <c r="U329" s="6"/>
      <c r="V329" s="8"/>
      <c r="W329" s="8"/>
      <c r="X329" s="62"/>
    </row>
    <row r="330" spans="1:27" ht="11.25" outlineLevel="4" x14ac:dyDescent="0.2">
      <c r="A330" s="138"/>
      <c r="B330" s="139"/>
      <c r="C330" s="139"/>
      <c r="D330" s="140"/>
      <c r="E330" s="146"/>
      <c r="F330" s="141" t="s">
        <v>264</v>
      </c>
      <c r="G330" s="140"/>
      <c r="H330" s="142">
        <v>12.36</v>
      </c>
      <c r="I330" s="143"/>
      <c r="J330" s="144"/>
      <c r="K330" s="145"/>
      <c r="L330" s="145"/>
      <c r="M330" s="145"/>
      <c r="N330" s="145"/>
      <c r="O330" s="144"/>
      <c r="P330" s="144"/>
      <c r="Q330" s="144"/>
      <c r="R330" s="140"/>
      <c r="S330" s="140"/>
      <c r="T330" s="139"/>
      <c r="U330" s="6"/>
      <c r="V330" s="8"/>
      <c r="W330" s="8"/>
      <c r="X330" s="62"/>
    </row>
    <row r="331" spans="1:27" ht="11.25" outlineLevel="4" x14ac:dyDescent="0.2">
      <c r="A331" s="138"/>
      <c r="B331" s="139"/>
      <c r="C331" s="139"/>
      <c r="D331" s="140"/>
      <c r="E331" s="146"/>
      <c r="F331" s="141" t="s">
        <v>367</v>
      </c>
      <c r="G331" s="140"/>
      <c r="H331" s="142">
        <v>10.95</v>
      </c>
      <c r="I331" s="143"/>
      <c r="J331" s="144"/>
      <c r="K331" s="145"/>
      <c r="L331" s="145"/>
      <c r="M331" s="145"/>
      <c r="N331" s="145"/>
      <c r="O331" s="144"/>
      <c r="P331" s="144"/>
      <c r="Q331" s="144"/>
      <c r="R331" s="140"/>
      <c r="S331" s="140"/>
      <c r="T331" s="139"/>
      <c r="U331" s="6"/>
      <c r="V331" s="8"/>
      <c r="W331" s="8"/>
      <c r="X331" s="62"/>
    </row>
    <row r="332" spans="1:27" ht="11.25" outlineLevel="4" x14ac:dyDescent="0.2">
      <c r="A332" s="138"/>
      <c r="B332" s="139"/>
      <c r="C332" s="139"/>
      <c r="D332" s="140"/>
      <c r="E332" s="146"/>
      <c r="F332" s="141" t="s">
        <v>368</v>
      </c>
      <c r="G332" s="140"/>
      <c r="H332" s="142">
        <v>10.98</v>
      </c>
      <c r="I332" s="143"/>
      <c r="J332" s="144"/>
      <c r="K332" s="145"/>
      <c r="L332" s="145"/>
      <c r="M332" s="145"/>
      <c r="N332" s="145"/>
      <c r="O332" s="144"/>
      <c r="P332" s="144"/>
      <c r="Q332" s="144"/>
      <c r="R332" s="140"/>
      <c r="S332" s="140"/>
      <c r="T332" s="139"/>
      <c r="U332" s="6"/>
      <c r="V332" s="8"/>
      <c r="W332" s="8"/>
      <c r="X332" s="62"/>
    </row>
    <row r="333" spans="1:27" ht="11.25" outlineLevel="4" x14ac:dyDescent="0.2">
      <c r="A333" s="138"/>
      <c r="B333" s="139"/>
      <c r="C333" s="139"/>
      <c r="D333" s="140"/>
      <c r="E333" s="146"/>
      <c r="F333" s="141" t="s">
        <v>369</v>
      </c>
      <c r="G333" s="140"/>
      <c r="H333" s="142">
        <v>20.3</v>
      </c>
      <c r="I333" s="143"/>
      <c r="J333" s="144"/>
      <c r="K333" s="145"/>
      <c r="L333" s="145"/>
      <c r="M333" s="145"/>
      <c r="N333" s="145"/>
      <c r="O333" s="144"/>
      <c r="P333" s="144"/>
      <c r="Q333" s="144"/>
      <c r="R333" s="140"/>
      <c r="S333" s="140"/>
      <c r="T333" s="139"/>
      <c r="U333" s="6"/>
      <c r="V333" s="8"/>
      <c r="W333" s="8"/>
      <c r="X333" s="62"/>
    </row>
    <row r="334" spans="1:27" ht="11.25" outlineLevel="4" x14ac:dyDescent="0.2">
      <c r="A334" s="138"/>
      <c r="B334" s="139"/>
      <c r="C334" s="139"/>
      <c r="D334" s="140"/>
      <c r="E334" s="146"/>
      <c r="F334" s="141" t="s">
        <v>268</v>
      </c>
      <c r="G334" s="140"/>
      <c r="H334" s="142">
        <v>3.5</v>
      </c>
      <c r="I334" s="143"/>
      <c r="J334" s="144"/>
      <c r="K334" s="145"/>
      <c r="L334" s="145"/>
      <c r="M334" s="145"/>
      <c r="N334" s="145"/>
      <c r="O334" s="144"/>
      <c r="P334" s="144"/>
      <c r="Q334" s="144"/>
      <c r="R334" s="140"/>
      <c r="S334" s="140"/>
      <c r="T334" s="139"/>
      <c r="U334" s="6"/>
      <c r="V334" s="8"/>
      <c r="W334" s="8"/>
      <c r="X334" s="62"/>
    </row>
    <row r="335" spans="1:27" ht="11.25" outlineLevel="4" x14ac:dyDescent="0.2">
      <c r="A335" s="138"/>
      <c r="B335" s="139"/>
      <c r="C335" s="139"/>
      <c r="D335" s="140"/>
      <c r="E335" s="146"/>
      <c r="F335" s="141" t="s">
        <v>269</v>
      </c>
      <c r="G335" s="140"/>
      <c r="H335" s="142">
        <v>4.0999999999999996</v>
      </c>
      <c r="I335" s="143"/>
      <c r="J335" s="144"/>
      <c r="K335" s="145"/>
      <c r="L335" s="145"/>
      <c r="M335" s="145"/>
      <c r="N335" s="145"/>
      <c r="O335" s="144"/>
      <c r="P335" s="144"/>
      <c r="Q335" s="144"/>
      <c r="R335" s="140"/>
      <c r="S335" s="140"/>
      <c r="T335" s="139"/>
      <c r="U335" s="6"/>
      <c r="V335" s="8"/>
      <c r="W335" s="8"/>
      <c r="X335" s="62"/>
    </row>
    <row r="336" spans="1:27" ht="11.25" outlineLevel="4" x14ac:dyDescent="0.2">
      <c r="A336" s="138"/>
      <c r="B336" s="139"/>
      <c r="C336" s="139"/>
      <c r="D336" s="140"/>
      <c r="E336" s="146"/>
      <c r="F336" s="141" t="s">
        <v>270</v>
      </c>
      <c r="G336" s="140"/>
      <c r="H336" s="142">
        <v>3.85</v>
      </c>
      <c r="I336" s="143"/>
      <c r="J336" s="144"/>
      <c r="K336" s="145"/>
      <c r="L336" s="145"/>
      <c r="M336" s="145"/>
      <c r="N336" s="145"/>
      <c r="O336" s="144"/>
      <c r="P336" s="144"/>
      <c r="Q336" s="144"/>
      <c r="R336" s="140"/>
      <c r="S336" s="140"/>
      <c r="T336" s="139"/>
      <c r="U336" s="6"/>
      <c r="V336" s="8"/>
      <c r="W336" s="8"/>
      <c r="X336" s="62"/>
    </row>
    <row r="337" spans="1:27" ht="11.25" outlineLevel="4" x14ac:dyDescent="0.2">
      <c r="A337" s="138"/>
      <c r="B337" s="139"/>
      <c r="C337" s="139"/>
      <c r="D337" s="140"/>
      <c r="E337" s="146"/>
      <c r="F337" s="141" t="s">
        <v>370</v>
      </c>
      <c r="G337" s="140"/>
      <c r="H337" s="142">
        <v>11.3</v>
      </c>
      <c r="I337" s="143"/>
      <c r="J337" s="144"/>
      <c r="K337" s="145"/>
      <c r="L337" s="145"/>
      <c r="M337" s="145"/>
      <c r="N337" s="145"/>
      <c r="O337" s="144"/>
      <c r="P337" s="144"/>
      <c r="Q337" s="144"/>
      <c r="R337" s="140"/>
      <c r="S337" s="140"/>
      <c r="T337" s="139"/>
      <c r="U337" s="6"/>
      <c r="V337" s="8"/>
      <c r="W337" s="8"/>
      <c r="X337" s="62"/>
    </row>
    <row r="338" spans="1:27" ht="7.5" customHeight="1" outlineLevel="4" x14ac:dyDescent="0.15">
      <c r="A338" s="8"/>
      <c r="B338" s="71"/>
      <c r="C338" s="71"/>
      <c r="D338" s="62"/>
      <c r="E338" s="62"/>
      <c r="F338" s="105"/>
      <c r="G338" s="62"/>
      <c r="H338" s="67"/>
      <c r="I338" s="106"/>
      <c r="J338" s="65"/>
      <c r="K338" s="67"/>
      <c r="L338" s="67"/>
      <c r="M338" s="67"/>
      <c r="N338" s="67"/>
      <c r="O338" s="65"/>
      <c r="P338" s="65"/>
      <c r="Q338" s="65"/>
      <c r="R338" s="62"/>
      <c r="S338" s="62"/>
      <c r="T338" s="71"/>
      <c r="U338" s="8"/>
      <c r="X338" s="62"/>
    </row>
    <row r="339" spans="1:27" ht="11.25" outlineLevel="3" x14ac:dyDescent="0.2">
      <c r="A339" s="4"/>
      <c r="B339" s="121"/>
      <c r="C339" s="122">
        <v>67</v>
      </c>
      <c r="D339" s="123" t="s">
        <v>160</v>
      </c>
      <c r="E339" s="124" t="s">
        <v>371</v>
      </c>
      <c r="F339" s="125" t="s">
        <v>372</v>
      </c>
      <c r="G339" s="123" t="s">
        <v>131</v>
      </c>
      <c r="H339" s="126">
        <v>125.83199999999999</v>
      </c>
      <c r="I339" s="127"/>
      <c r="J339" s="128">
        <f>H339*I339</f>
        <v>0</v>
      </c>
      <c r="K339" s="126">
        <v>2.9999999999999997E-4</v>
      </c>
      <c r="L339" s="126">
        <f>H339*K339</f>
        <v>3.7749599999999994E-2</v>
      </c>
      <c r="M339" s="126"/>
      <c r="N339" s="126">
        <f>H339*M339</f>
        <v>0</v>
      </c>
      <c r="O339" s="128">
        <v>21</v>
      </c>
      <c r="P339" s="128">
        <f>J339*(O339/100)</f>
        <v>0</v>
      </c>
      <c r="Q339" s="128">
        <f>J339+P339</f>
        <v>0</v>
      </c>
      <c r="R339" s="129"/>
      <c r="S339" s="129" t="s">
        <v>100</v>
      </c>
      <c r="T339" s="130">
        <v>1</v>
      </c>
      <c r="U339" s="8"/>
      <c r="V339" s="8"/>
      <c r="W339" s="8"/>
      <c r="X339" s="62"/>
    </row>
    <row r="340" spans="1:27" ht="9.75" outlineLevel="4" x14ac:dyDescent="0.2">
      <c r="A340" s="131"/>
      <c r="B340" s="132"/>
      <c r="C340" s="132"/>
      <c r="D340" s="133"/>
      <c r="E340" s="137" t="s">
        <v>1</v>
      </c>
      <c r="F340" s="160" t="s">
        <v>46</v>
      </c>
      <c r="G340" s="160"/>
      <c r="H340" s="161"/>
      <c r="I340" s="162"/>
      <c r="J340" s="163"/>
      <c r="K340" s="135"/>
      <c r="L340" s="135"/>
      <c r="M340" s="135"/>
      <c r="N340" s="135"/>
      <c r="O340" s="136"/>
      <c r="P340" s="136"/>
      <c r="Q340" s="136"/>
      <c r="R340" s="133"/>
      <c r="S340" s="133"/>
      <c r="T340" s="132"/>
      <c r="U340" s="6"/>
      <c r="V340" s="8"/>
      <c r="W340" s="8"/>
      <c r="X340" s="134" t="str">
        <f>F340</f>
        <v>---</v>
      </c>
      <c r="Y340" s="9"/>
      <c r="AA340" s="11"/>
    </row>
    <row r="341" spans="1:27" ht="7.5" customHeight="1" outlineLevel="4" x14ac:dyDescent="0.15">
      <c r="B341" s="71"/>
      <c r="C341" s="71"/>
      <c r="D341" s="62"/>
      <c r="E341" s="62"/>
      <c r="F341" s="63"/>
      <c r="G341" s="62"/>
      <c r="H341" s="67"/>
      <c r="I341" s="106"/>
      <c r="J341" s="65"/>
      <c r="K341" s="67"/>
      <c r="L341" s="67"/>
      <c r="M341" s="67"/>
      <c r="N341" s="67"/>
      <c r="O341" s="65"/>
      <c r="P341" s="65"/>
      <c r="Q341" s="65"/>
      <c r="R341" s="62"/>
      <c r="S341" s="62"/>
      <c r="T341" s="71"/>
      <c r="U341" s="8"/>
      <c r="X341" s="62"/>
    </row>
    <row r="342" spans="1:27" ht="9.75" outlineLevel="4" x14ac:dyDescent="0.2">
      <c r="A342" s="131"/>
      <c r="B342" s="132"/>
      <c r="C342" s="132"/>
      <c r="D342" s="133"/>
      <c r="E342" s="137" t="s">
        <v>27</v>
      </c>
      <c r="F342" s="149">
        <v>5</v>
      </c>
      <c r="G342" s="133"/>
      <c r="H342" s="147">
        <v>5.9919999999999991</v>
      </c>
      <c r="I342" s="148"/>
      <c r="J342" s="136"/>
      <c r="K342" s="135"/>
      <c r="L342" s="135"/>
      <c r="M342" s="135"/>
      <c r="N342" s="135"/>
      <c r="O342" s="136"/>
      <c r="P342" s="136"/>
      <c r="Q342" s="136"/>
      <c r="R342" s="133"/>
      <c r="S342" s="133"/>
      <c r="T342" s="132"/>
      <c r="U342" s="6"/>
      <c r="V342" s="8"/>
      <c r="W342" s="8"/>
      <c r="X342" s="62"/>
    </row>
    <row r="343" spans="1:27" ht="7.5" customHeight="1" outlineLevel="4" x14ac:dyDescent="0.15">
      <c r="A343" s="8"/>
      <c r="B343" s="71"/>
      <c r="C343" s="71"/>
      <c r="D343" s="62"/>
      <c r="E343" s="62"/>
      <c r="F343" s="105"/>
      <c r="G343" s="62"/>
      <c r="H343" s="67"/>
      <c r="I343" s="106"/>
      <c r="J343" s="65"/>
      <c r="K343" s="67"/>
      <c r="L343" s="67"/>
      <c r="M343" s="67"/>
      <c r="N343" s="67"/>
      <c r="O343" s="65"/>
      <c r="P343" s="65"/>
      <c r="Q343" s="65"/>
      <c r="R343" s="62"/>
      <c r="S343" s="62"/>
      <c r="T343" s="71"/>
      <c r="U343" s="8"/>
      <c r="X343" s="62"/>
    </row>
    <row r="344" spans="1:27" ht="11.25" outlineLevel="3" x14ac:dyDescent="0.2">
      <c r="A344" s="4"/>
      <c r="B344" s="121"/>
      <c r="C344" s="122">
        <v>68</v>
      </c>
      <c r="D344" s="123" t="s">
        <v>96</v>
      </c>
      <c r="E344" s="124" t="s">
        <v>373</v>
      </c>
      <c r="F344" s="125" t="s">
        <v>374</v>
      </c>
      <c r="G344" s="123" t="s">
        <v>131</v>
      </c>
      <c r="H344" s="126">
        <v>116</v>
      </c>
      <c r="I344" s="127"/>
      <c r="J344" s="128">
        <f>H344*I344</f>
        <v>0</v>
      </c>
      <c r="K344" s="126">
        <v>9.0000000000000006E-5</v>
      </c>
      <c r="L344" s="126">
        <f>H344*K344</f>
        <v>1.0440000000000001E-2</v>
      </c>
      <c r="M344" s="126"/>
      <c r="N344" s="126">
        <f>H344*M344</f>
        <v>0</v>
      </c>
      <c r="O344" s="128">
        <v>21</v>
      </c>
      <c r="P344" s="128">
        <f>J344*(O344/100)</f>
        <v>0</v>
      </c>
      <c r="Q344" s="128">
        <f>J344+P344</f>
        <v>0</v>
      </c>
      <c r="R344" s="129"/>
      <c r="S344" s="129" t="s">
        <v>100</v>
      </c>
      <c r="T344" s="130">
        <v>1</v>
      </c>
      <c r="U344" s="8"/>
      <c r="V344" s="8"/>
      <c r="W344" s="8"/>
      <c r="X344" s="62"/>
    </row>
    <row r="345" spans="1:27" ht="9.75" outlineLevel="4" x14ac:dyDescent="0.2">
      <c r="A345" s="131"/>
      <c r="B345" s="132"/>
      <c r="C345" s="132"/>
      <c r="D345" s="133"/>
      <c r="E345" s="137" t="s">
        <v>1</v>
      </c>
      <c r="F345" s="160" t="s">
        <v>375</v>
      </c>
      <c r="G345" s="160"/>
      <c r="H345" s="161"/>
      <c r="I345" s="162"/>
      <c r="J345" s="163"/>
      <c r="K345" s="135"/>
      <c r="L345" s="135"/>
      <c r="M345" s="135"/>
      <c r="N345" s="135"/>
      <c r="O345" s="136"/>
      <c r="P345" s="136"/>
      <c r="Q345" s="136"/>
      <c r="R345" s="133"/>
      <c r="S345" s="133"/>
      <c r="T345" s="132"/>
      <c r="U345" s="6"/>
      <c r="V345" s="8"/>
      <c r="W345" s="8"/>
      <c r="X345" s="134" t="str">
        <f>F345</f>
        <v>Obklad - dokončující práce ostatní práce spárování silikonem</v>
      </c>
      <c r="Y345" s="9"/>
      <c r="AA345" s="11"/>
    </row>
    <row r="346" spans="1:27" ht="7.5" customHeight="1" outlineLevel="4" x14ac:dyDescent="0.15">
      <c r="B346" s="71"/>
      <c r="C346" s="71"/>
      <c r="D346" s="62"/>
      <c r="E346" s="62"/>
      <c r="F346" s="63"/>
      <c r="G346" s="62"/>
      <c r="H346" s="67"/>
      <c r="I346" s="106"/>
      <c r="J346" s="65"/>
      <c r="K346" s="67"/>
      <c r="L346" s="67"/>
      <c r="M346" s="67"/>
      <c r="N346" s="67"/>
      <c r="O346" s="65"/>
      <c r="P346" s="65"/>
      <c r="Q346" s="65"/>
      <c r="R346" s="62"/>
      <c r="S346" s="62"/>
      <c r="T346" s="71"/>
      <c r="U346" s="8"/>
      <c r="X346" s="62"/>
    </row>
    <row r="347" spans="1:27" ht="11.25" outlineLevel="4" x14ac:dyDescent="0.2">
      <c r="A347" s="138"/>
      <c r="B347" s="139"/>
      <c r="C347" s="139"/>
      <c r="D347" s="140"/>
      <c r="E347" s="146" t="s">
        <v>2</v>
      </c>
      <c r="F347" s="141" t="s">
        <v>376</v>
      </c>
      <c r="G347" s="140"/>
      <c r="H347" s="142">
        <v>8</v>
      </c>
      <c r="I347" s="143"/>
      <c r="J347" s="144"/>
      <c r="K347" s="145"/>
      <c r="L347" s="145"/>
      <c r="M347" s="145"/>
      <c r="N347" s="145"/>
      <c r="O347" s="144"/>
      <c r="P347" s="144"/>
      <c r="Q347" s="144"/>
      <c r="R347" s="140"/>
      <c r="S347" s="140"/>
      <c r="T347" s="139"/>
      <c r="U347" s="6"/>
      <c r="V347" s="8"/>
      <c r="W347" s="8"/>
      <c r="X347" s="62"/>
    </row>
    <row r="348" spans="1:27" ht="11.25" outlineLevel="4" x14ac:dyDescent="0.2">
      <c r="A348" s="138"/>
      <c r="B348" s="139"/>
      <c r="C348" s="139"/>
      <c r="D348" s="140"/>
      <c r="E348" s="146"/>
      <c r="F348" s="141" t="s">
        <v>377</v>
      </c>
      <c r="G348" s="140"/>
      <c r="H348" s="142">
        <v>12</v>
      </c>
      <c r="I348" s="143"/>
      <c r="J348" s="144"/>
      <c r="K348" s="145"/>
      <c r="L348" s="145"/>
      <c r="M348" s="145"/>
      <c r="N348" s="145"/>
      <c r="O348" s="144"/>
      <c r="P348" s="144"/>
      <c r="Q348" s="144"/>
      <c r="R348" s="140"/>
      <c r="S348" s="140"/>
      <c r="T348" s="139"/>
      <c r="U348" s="6"/>
      <c r="V348" s="8"/>
      <c r="W348" s="8"/>
      <c r="X348" s="62"/>
    </row>
    <row r="349" spans="1:27" ht="11.25" outlineLevel="4" x14ac:dyDescent="0.2">
      <c r="A349" s="138"/>
      <c r="B349" s="139"/>
      <c r="C349" s="139"/>
      <c r="D349" s="140"/>
      <c r="E349" s="146"/>
      <c r="F349" s="141" t="s">
        <v>378</v>
      </c>
      <c r="G349" s="140"/>
      <c r="H349" s="142">
        <v>18</v>
      </c>
      <c r="I349" s="143"/>
      <c r="J349" s="144"/>
      <c r="K349" s="145"/>
      <c r="L349" s="145"/>
      <c r="M349" s="145"/>
      <c r="N349" s="145"/>
      <c r="O349" s="144"/>
      <c r="P349" s="144"/>
      <c r="Q349" s="144"/>
      <c r="R349" s="140"/>
      <c r="S349" s="140"/>
      <c r="T349" s="139"/>
      <c r="U349" s="6"/>
      <c r="V349" s="8"/>
      <c r="W349" s="8"/>
      <c r="X349" s="62"/>
    </row>
    <row r="350" spans="1:27" ht="11.25" outlineLevel="4" x14ac:dyDescent="0.2">
      <c r="A350" s="138"/>
      <c r="B350" s="139"/>
      <c r="C350" s="139"/>
      <c r="D350" s="140"/>
      <c r="E350" s="146"/>
      <c r="F350" s="141" t="s">
        <v>379</v>
      </c>
      <c r="G350" s="140"/>
      <c r="H350" s="142">
        <v>8</v>
      </c>
      <c r="I350" s="143"/>
      <c r="J350" s="144"/>
      <c r="K350" s="145"/>
      <c r="L350" s="145"/>
      <c r="M350" s="145"/>
      <c r="N350" s="145"/>
      <c r="O350" s="144"/>
      <c r="P350" s="144"/>
      <c r="Q350" s="144"/>
      <c r="R350" s="140"/>
      <c r="S350" s="140"/>
      <c r="T350" s="139"/>
      <c r="U350" s="6"/>
      <c r="V350" s="8"/>
      <c r="W350" s="8"/>
      <c r="X350" s="62"/>
    </row>
    <row r="351" spans="1:27" ht="11.25" outlineLevel="4" x14ac:dyDescent="0.2">
      <c r="A351" s="138"/>
      <c r="B351" s="139"/>
      <c r="C351" s="139"/>
      <c r="D351" s="140"/>
      <c r="E351" s="146"/>
      <c r="F351" s="141" t="s">
        <v>380</v>
      </c>
      <c r="G351" s="140"/>
      <c r="H351" s="142">
        <v>12</v>
      </c>
      <c r="I351" s="143"/>
      <c r="J351" s="144"/>
      <c r="K351" s="145"/>
      <c r="L351" s="145"/>
      <c r="M351" s="145"/>
      <c r="N351" s="145"/>
      <c r="O351" s="144"/>
      <c r="P351" s="144"/>
      <c r="Q351" s="144"/>
      <c r="R351" s="140"/>
      <c r="S351" s="140"/>
      <c r="T351" s="139"/>
      <c r="U351" s="6"/>
      <c r="V351" s="8"/>
      <c r="W351" s="8"/>
      <c r="X351" s="62"/>
    </row>
    <row r="352" spans="1:27" ht="11.25" outlineLevel="4" x14ac:dyDescent="0.2">
      <c r="A352" s="138"/>
      <c r="B352" s="139"/>
      <c r="C352" s="139"/>
      <c r="D352" s="140"/>
      <c r="E352" s="146"/>
      <c r="F352" s="141" t="s">
        <v>381</v>
      </c>
      <c r="G352" s="140"/>
      <c r="H352" s="142">
        <v>8</v>
      </c>
      <c r="I352" s="143"/>
      <c r="J352" s="144"/>
      <c r="K352" s="145"/>
      <c r="L352" s="145"/>
      <c r="M352" s="145"/>
      <c r="N352" s="145"/>
      <c r="O352" s="144"/>
      <c r="P352" s="144"/>
      <c r="Q352" s="144"/>
      <c r="R352" s="140"/>
      <c r="S352" s="140"/>
      <c r="T352" s="139"/>
      <c r="U352" s="6"/>
      <c r="V352" s="8"/>
      <c r="W352" s="8"/>
      <c r="X352" s="62"/>
    </row>
    <row r="353" spans="1:27" ht="11.25" outlineLevel="4" x14ac:dyDescent="0.2">
      <c r="A353" s="138"/>
      <c r="B353" s="139"/>
      <c r="C353" s="139"/>
      <c r="D353" s="140"/>
      <c r="E353" s="146"/>
      <c r="F353" s="141" t="s">
        <v>382</v>
      </c>
      <c r="G353" s="140"/>
      <c r="H353" s="142">
        <v>14</v>
      </c>
      <c r="I353" s="143"/>
      <c r="J353" s="144"/>
      <c r="K353" s="145"/>
      <c r="L353" s="145"/>
      <c r="M353" s="145"/>
      <c r="N353" s="145"/>
      <c r="O353" s="144"/>
      <c r="P353" s="144"/>
      <c r="Q353" s="144"/>
      <c r="R353" s="140"/>
      <c r="S353" s="140"/>
      <c r="T353" s="139"/>
      <c r="U353" s="6"/>
      <c r="V353" s="8"/>
      <c r="W353" s="8"/>
      <c r="X353" s="62"/>
    </row>
    <row r="354" spans="1:27" ht="11.25" outlineLevel="4" x14ac:dyDescent="0.2">
      <c r="A354" s="138"/>
      <c r="B354" s="139"/>
      <c r="C354" s="139"/>
      <c r="D354" s="140"/>
      <c r="E354" s="146"/>
      <c r="F354" s="141" t="s">
        <v>383</v>
      </c>
      <c r="G354" s="140"/>
      <c r="H354" s="142">
        <v>8</v>
      </c>
      <c r="I354" s="143"/>
      <c r="J354" s="144"/>
      <c r="K354" s="145"/>
      <c r="L354" s="145"/>
      <c r="M354" s="145"/>
      <c r="N354" s="145"/>
      <c r="O354" s="144"/>
      <c r="P354" s="144"/>
      <c r="Q354" s="144"/>
      <c r="R354" s="140"/>
      <c r="S354" s="140"/>
      <c r="T354" s="139"/>
      <c r="U354" s="6"/>
      <c r="V354" s="8"/>
      <c r="W354" s="8"/>
      <c r="X354" s="62"/>
    </row>
    <row r="355" spans="1:27" ht="11.25" outlineLevel="4" x14ac:dyDescent="0.2">
      <c r="A355" s="138"/>
      <c r="B355" s="139"/>
      <c r="C355" s="139"/>
      <c r="D355" s="140"/>
      <c r="E355" s="146"/>
      <c r="F355" s="141" t="s">
        <v>384</v>
      </c>
      <c r="G355" s="140"/>
      <c r="H355" s="142">
        <v>8</v>
      </c>
      <c r="I355" s="143"/>
      <c r="J355" s="144"/>
      <c r="K355" s="145"/>
      <c r="L355" s="145"/>
      <c r="M355" s="145"/>
      <c r="N355" s="145"/>
      <c r="O355" s="144"/>
      <c r="P355" s="144"/>
      <c r="Q355" s="144"/>
      <c r="R355" s="140"/>
      <c r="S355" s="140"/>
      <c r="T355" s="139"/>
      <c r="U355" s="6"/>
      <c r="V355" s="8"/>
      <c r="W355" s="8"/>
      <c r="X355" s="62"/>
    </row>
    <row r="356" spans="1:27" ht="11.25" outlineLevel="4" x14ac:dyDescent="0.2">
      <c r="A356" s="138"/>
      <c r="B356" s="139"/>
      <c r="C356" s="139"/>
      <c r="D356" s="140"/>
      <c r="E356" s="146"/>
      <c r="F356" s="141" t="s">
        <v>385</v>
      </c>
      <c r="G356" s="140"/>
      <c r="H356" s="142">
        <v>8</v>
      </c>
      <c r="I356" s="143"/>
      <c r="J356" s="144"/>
      <c r="K356" s="145"/>
      <c r="L356" s="145"/>
      <c r="M356" s="145"/>
      <c r="N356" s="145"/>
      <c r="O356" s="144"/>
      <c r="P356" s="144"/>
      <c r="Q356" s="144"/>
      <c r="R356" s="140"/>
      <c r="S356" s="140"/>
      <c r="T356" s="139"/>
      <c r="U356" s="6"/>
      <c r="V356" s="8"/>
      <c r="W356" s="8"/>
      <c r="X356" s="62"/>
    </row>
    <row r="357" spans="1:27" ht="11.25" outlineLevel="4" x14ac:dyDescent="0.2">
      <c r="A357" s="138"/>
      <c r="B357" s="139"/>
      <c r="C357" s="139"/>
      <c r="D357" s="140"/>
      <c r="E357" s="146"/>
      <c r="F357" s="141" t="s">
        <v>386</v>
      </c>
      <c r="G357" s="140"/>
      <c r="H357" s="142">
        <v>12</v>
      </c>
      <c r="I357" s="143"/>
      <c r="J357" s="144"/>
      <c r="K357" s="145"/>
      <c r="L357" s="145"/>
      <c r="M357" s="145"/>
      <c r="N357" s="145"/>
      <c r="O357" s="144"/>
      <c r="P357" s="144"/>
      <c r="Q357" s="144"/>
      <c r="R357" s="140"/>
      <c r="S357" s="140"/>
      <c r="T357" s="139"/>
      <c r="U357" s="6"/>
      <c r="V357" s="8"/>
      <c r="W357" s="8"/>
      <c r="X357" s="62"/>
    </row>
    <row r="358" spans="1:27" ht="7.5" customHeight="1" outlineLevel="4" x14ac:dyDescent="0.15">
      <c r="A358" s="8"/>
      <c r="B358" s="71"/>
      <c r="C358" s="71"/>
      <c r="D358" s="62"/>
      <c r="E358" s="62"/>
      <c r="F358" s="105"/>
      <c r="G358" s="62"/>
      <c r="H358" s="67"/>
      <c r="I358" s="106"/>
      <c r="J358" s="65"/>
      <c r="K358" s="67"/>
      <c r="L358" s="67"/>
      <c r="M358" s="67"/>
      <c r="N358" s="67"/>
      <c r="O358" s="65"/>
      <c r="P358" s="65"/>
      <c r="Q358" s="65"/>
      <c r="R358" s="62"/>
      <c r="S358" s="62"/>
      <c r="T358" s="71"/>
      <c r="U358" s="8"/>
      <c r="X358" s="62"/>
    </row>
    <row r="359" spans="1:27" ht="11.25" outlineLevel="3" x14ac:dyDescent="0.2">
      <c r="A359" s="4"/>
      <c r="B359" s="121"/>
      <c r="C359" s="122">
        <v>69</v>
      </c>
      <c r="D359" s="123" t="s">
        <v>96</v>
      </c>
      <c r="E359" s="124" t="s">
        <v>387</v>
      </c>
      <c r="F359" s="125" t="s">
        <v>388</v>
      </c>
      <c r="G359" s="123" t="s">
        <v>99</v>
      </c>
      <c r="H359" s="126">
        <v>33</v>
      </c>
      <c r="I359" s="127"/>
      <c r="J359" s="128">
        <f>H359*I359</f>
        <v>0</v>
      </c>
      <c r="K359" s="126">
        <v>1.5E-3</v>
      </c>
      <c r="L359" s="126">
        <f>H359*K359</f>
        <v>4.9500000000000002E-2</v>
      </c>
      <c r="M359" s="126"/>
      <c r="N359" s="126">
        <f>H359*M359</f>
        <v>0</v>
      </c>
      <c r="O359" s="128">
        <v>21</v>
      </c>
      <c r="P359" s="128">
        <f>J359*(O359/100)</f>
        <v>0</v>
      </c>
      <c r="Q359" s="128">
        <f>J359+P359</f>
        <v>0</v>
      </c>
      <c r="R359" s="129"/>
      <c r="S359" s="129" t="s">
        <v>100</v>
      </c>
      <c r="T359" s="130">
        <v>1</v>
      </c>
      <c r="U359" s="8"/>
      <c r="V359" s="8"/>
      <c r="W359" s="8"/>
      <c r="X359" s="62"/>
    </row>
    <row r="360" spans="1:27" ht="9.75" outlineLevel="4" x14ac:dyDescent="0.2">
      <c r="A360" s="131"/>
      <c r="B360" s="132"/>
      <c r="C360" s="132"/>
      <c r="D360" s="133"/>
      <c r="E360" s="137" t="s">
        <v>1</v>
      </c>
      <c r="F360" s="160" t="s">
        <v>389</v>
      </c>
      <c r="G360" s="160"/>
      <c r="H360" s="161"/>
      <c r="I360" s="162"/>
      <c r="J360" s="163"/>
      <c r="K360" s="135"/>
      <c r="L360" s="135"/>
      <c r="M360" s="135"/>
      <c r="N360" s="135"/>
      <c r="O360" s="136"/>
      <c r="P360" s="136"/>
      <c r="Q360" s="136"/>
      <c r="R360" s="133"/>
      <c r="S360" s="133"/>
      <c r="T360" s="132"/>
      <c r="U360" s="6"/>
      <c r="V360" s="8"/>
      <c r="W360" s="8"/>
      <c r="X360" s="134" t="str">
        <f>F360</f>
        <v>Izolace stěny pod obklad izolace nátěrem nebo stěrkou ve dvou vrstvách</v>
      </c>
      <c r="Y360" s="9"/>
      <c r="AA360" s="11"/>
    </row>
    <row r="361" spans="1:27" ht="7.5" customHeight="1" outlineLevel="4" x14ac:dyDescent="0.15">
      <c r="B361" s="71"/>
      <c r="C361" s="71"/>
      <c r="D361" s="62"/>
      <c r="E361" s="62"/>
      <c r="F361" s="63"/>
      <c r="G361" s="62"/>
      <c r="H361" s="67"/>
      <c r="I361" s="106"/>
      <c r="J361" s="65"/>
      <c r="K361" s="67"/>
      <c r="L361" s="67"/>
      <c r="M361" s="67"/>
      <c r="N361" s="67"/>
      <c r="O361" s="65"/>
      <c r="P361" s="65"/>
      <c r="Q361" s="65"/>
      <c r="R361" s="62"/>
      <c r="S361" s="62"/>
      <c r="T361" s="71"/>
      <c r="U361" s="8"/>
      <c r="X361" s="62"/>
    </row>
    <row r="362" spans="1:27" ht="11.25" outlineLevel="4" x14ac:dyDescent="0.2">
      <c r="A362" s="138"/>
      <c r="B362" s="139"/>
      <c r="C362" s="139"/>
      <c r="D362" s="140"/>
      <c r="E362" s="146" t="s">
        <v>2</v>
      </c>
      <c r="F362" s="141" t="s">
        <v>390</v>
      </c>
      <c r="G362" s="140"/>
      <c r="H362" s="142">
        <v>7</v>
      </c>
      <c r="I362" s="143"/>
      <c r="J362" s="144"/>
      <c r="K362" s="145"/>
      <c r="L362" s="145"/>
      <c r="M362" s="145"/>
      <c r="N362" s="145"/>
      <c r="O362" s="144"/>
      <c r="P362" s="144"/>
      <c r="Q362" s="144"/>
      <c r="R362" s="140"/>
      <c r="S362" s="140"/>
      <c r="T362" s="139"/>
      <c r="U362" s="6"/>
      <c r="V362" s="8"/>
      <c r="W362" s="8"/>
      <c r="X362" s="62"/>
    </row>
    <row r="363" spans="1:27" ht="11.25" outlineLevel="4" x14ac:dyDescent="0.2">
      <c r="A363" s="138"/>
      <c r="B363" s="139"/>
      <c r="C363" s="139"/>
      <c r="D363" s="140"/>
      <c r="E363" s="146"/>
      <c r="F363" s="141" t="s">
        <v>391</v>
      </c>
      <c r="G363" s="140"/>
      <c r="H363" s="142">
        <v>6.8</v>
      </c>
      <c r="I363" s="143"/>
      <c r="J363" s="144"/>
      <c r="K363" s="145"/>
      <c r="L363" s="145"/>
      <c r="M363" s="145"/>
      <c r="N363" s="145"/>
      <c r="O363" s="144"/>
      <c r="P363" s="144"/>
      <c r="Q363" s="144"/>
      <c r="R363" s="140"/>
      <c r="S363" s="140"/>
      <c r="T363" s="139"/>
      <c r="U363" s="6"/>
      <c r="V363" s="8"/>
      <c r="W363" s="8"/>
      <c r="X363" s="62"/>
    </row>
    <row r="364" spans="1:27" ht="11.25" outlineLevel="4" x14ac:dyDescent="0.2">
      <c r="A364" s="138"/>
      <c r="B364" s="139"/>
      <c r="C364" s="139"/>
      <c r="D364" s="140"/>
      <c r="E364" s="146"/>
      <c r="F364" s="141" t="s">
        <v>392</v>
      </c>
      <c r="G364" s="140"/>
      <c r="H364" s="142">
        <v>19.200000000000003</v>
      </c>
      <c r="I364" s="143"/>
      <c r="J364" s="144"/>
      <c r="K364" s="145"/>
      <c r="L364" s="145"/>
      <c r="M364" s="145"/>
      <c r="N364" s="145"/>
      <c r="O364" s="144"/>
      <c r="P364" s="144"/>
      <c r="Q364" s="144"/>
      <c r="R364" s="140"/>
      <c r="S364" s="140"/>
      <c r="T364" s="139"/>
      <c r="U364" s="6"/>
      <c r="V364" s="8"/>
      <c r="W364" s="8"/>
      <c r="X364" s="62"/>
    </row>
    <row r="365" spans="1:27" ht="7.5" customHeight="1" outlineLevel="4" x14ac:dyDescent="0.15">
      <c r="A365" s="8"/>
      <c r="B365" s="71"/>
      <c r="C365" s="71"/>
      <c r="D365" s="62"/>
      <c r="E365" s="62"/>
      <c r="F365" s="105"/>
      <c r="G365" s="62"/>
      <c r="H365" s="67"/>
      <c r="I365" s="106"/>
      <c r="J365" s="65"/>
      <c r="K365" s="67"/>
      <c r="L365" s="67"/>
      <c r="M365" s="67"/>
      <c r="N365" s="67"/>
      <c r="O365" s="65"/>
      <c r="P365" s="65"/>
      <c r="Q365" s="65"/>
      <c r="R365" s="62"/>
      <c r="S365" s="62"/>
      <c r="T365" s="71"/>
      <c r="U365" s="8"/>
      <c r="X365" s="62"/>
    </row>
    <row r="366" spans="1:27" ht="11.25" outlineLevel="3" x14ac:dyDescent="0.2">
      <c r="A366" s="4"/>
      <c r="B366" s="121"/>
      <c r="C366" s="122">
        <v>70</v>
      </c>
      <c r="D366" s="123" t="s">
        <v>96</v>
      </c>
      <c r="E366" s="124" t="s">
        <v>393</v>
      </c>
      <c r="F366" s="125" t="s">
        <v>394</v>
      </c>
      <c r="G366" s="123" t="s">
        <v>131</v>
      </c>
      <c r="H366" s="126">
        <v>46</v>
      </c>
      <c r="I366" s="127"/>
      <c r="J366" s="128">
        <f>H366*I366</f>
        <v>0</v>
      </c>
      <c r="K366" s="126">
        <v>1.42E-3</v>
      </c>
      <c r="L366" s="126">
        <f>H366*K366</f>
        <v>6.5320000000000003E-2</v>
      </c>
      <c r="M366" s="126"/>
      <c r="N366" s="126">
        <f>H366*M366</f>
        <v>0</v>
      </c>
      <c r="O366" s="128">
        <v>21</v>
      </c>
      <c r="P366" s="128">
        <f>J366*(O366/100)</f>
        <v>0</v>
      </c>
      <c r="Q366" s="128">
        <f>J366+P366</f>
        <v>0</v>
      </c>
      <c r="R366" s="129"/>
      <c r="S366" s="129" t="s">
        <v>100</v>
      </c>
      <c r="T366" s="130">
        <v>1</v>
      </c>
      <c r="U366" s="8"/>
      <c r="V366" s="8"/>
      <c r="W366" s="8"/>
      <c r="X366" s="62"/>
    </row>
    <row r="367" spans="1:27" ht="9.75" outlineLevel="4" x14ac:dyDescent="0.2">
      <c r="A367" s="131"/>
      <c r="B367" s="132"/>
      <c r="C367" s="132"/>
      <c r="D367" s="133"/>
      <c r="E367" s="137" t="s">
        <v>1</v>
      </c>
      <c r="F367" s="160" t="s">
        <v>395</v>
      </c>
      <c r="G367" s="160"/>
      <c r="H367" s="161"/>
      <c r="I367" s="162"/>
      <c r="J367" s="163"/>
      <c r="K367" s="135"/>
      <c r="L367" s="135"/>
      <c r="M367" s="135"/>
      <c r="N367" s="135"/>
      <c r="O367" s="136"/>
      <c r="P367" s="136"/>
      <c r="Q367" s="136"/>
      <c r="R367" s="133"/>
      <c r="S367" s="133"/>
      <c r="T367" s="132"/>
      <c r="U367" s="6"/>
      <c r="V367" s="8"/>
      <c r="W367" s="8"/>
      <c r="X367" s="134" t="str">
        <f>F367</f>
        <v>Izolace stěny pod obklad izolace těsnícími izolačními pásy mezi podlahou a stěnu</v>
      </c>
      <c r="Y367" s="9"/>
      <c r="AA367" s="11"/>
    </row>
    <row r="368" spans="1:27" ht="7.5" customHeight="1" outlineLevel="4" x14ac:dyDescent="0.15">
      <c r="B368" s="71"/>
      <c r="C368" s="71"/>
      <c r="D368" s="62"/>
      <c r="E368" s="62"/>
      <c r="F368" s="63"/>
      <c r="G368" s="62"/>
      <c r="H368" s="67"/>
      <c r="I368" s="106"/>
      <c r="J368" s="65"/>
      <c r="K368" s="67"/>
      <c r="L368" s="67"/>
      <c r="M368" s="67"/>
      <c r="N368" s="67"/>
      <c r="O368" s="65"/>
      <c r="P368" s="65"/>
      <c r="Q368" s="65"/>
      <c r="R368" s="62"/>
      <c r="S368" s="62"/>
      <c r="T368" s="71"/>
      <c r="U368" s="8"/>
      <c r="X368" s="62"/>
    </row>
    <row r="369" spans="1:27" ht="11.25" outlineLevel="4" x14ac:dyDescent="0.2">
      <c r="A369" s="138"/>
      <c r="B369" s="139"/>
      <c r="C369" s="139"/>
      <c r="D369" s="140"/>
      <c r="E369" s="146" t="s">
        <v>2</v>
      </c>
      <c r="F369" s="141" t="s">
        <v>396</v>
      </c>
      <c r="G369" s="140"/>
      <c r="H369" s="142">
        <v>13.6</v>
      </c>
      <c r="I369" s="143"/>
      <c r="J369" s="144"/>
      <c r="K369" s="145"/>
      <c r="L369" s="145"/>
      <c r="M369" s="145"/>
      <c r="N369" s="145"/>
      <c r="O369" s="144"/>
      <c r="P369" s="144"/>
      <c r="Q369" s="144"/>
      <c r="R369" s="140"/>
      <c r="S369" s="140"/>
      <c r="T369" s="139"/>
      <c r="U369" s="6"/>
      <c r="V369" s="8"/>
      <c r="W369" s="8"/>
      <c r="X369" s="62"/>
    </row>
    <row r="370" spans="1:27" ht="11.25" outlineLevel="4" x14ac:dyDescent="0.2">
      <c r="A370" s="138"/>
      <c r="B370" s="139"/>
      <c r="C370" s="139"/>
      <c r="D370" s="140"/>
      <c r="E370" s="146"/>
      <c r="F370" s="141" t="s">
        <v>397</v>
      </c>
      <c r="G370" s="140"/>
      <c r="H370" s="142">
        <v>9.6</v>
      </c>
      <c r="I370" s="143"/>
      <c r="J370" s="144"/>
      <c r="K370" s="145"/>
      <c r="L370" s="145"/>
      <c r="M370" s="145"/>
      <c r="N370" s="145"/>
      <c r="O370" s="144"/>
      <c r="P370" s="144"/>
      <c r="Q370" s="144"/>
      <c r="R370" s="140"/>
      <c r="S370" s="140"/>
      <c r="T370" s="139"/>
      <c r="U370" s="6"/>
      <c r="V370" s="8"/>
      <c r="W370" s="8"/>
      <c r="X370" s="62"/>
    </row>
    <row r="371" spans="1:27" ht="11.25" outlineLevel="4" x14ac:dyDescent="0.2">
      <c r="A371" s="138"/>
      <c r="B371" s="139"/>
      <c r="C371" s="139"/>
      <c r="D371" s="140"/>
      <c r="E371" s="146"/>
      <c r="F371" s="141" t="s">
        <v>398</v>
      </c>
      <c r="G371" s="140"/>
      <c r="H371" s="142">
        <v>22.8</v>
      </c>
      <c r="I371" s="143"/>
      <c r="J371" s="144"/>
      <c r="K371" s="145"/>
      <c r="L371" s="145"/>
      <c r="M371" s="145"/>
      <c r="N371" s="145"/>
      <c r="O371" s="144"/>
      <c r="P371" s="144"/>
      <c r="Q371" s="144"/>
      <c r="R371" s="140"/>
      <c r="S371" s="140"/>
      <c r="T371" s="139"/>
      <c r="U371" s="6"/>
      <c r="V371" s="8"/>
      <c r="W371" s="8"/>
      <c r="X371" s="62"/>
    </row>
    <row r="372" spans="1:27" ht="7.5" customHeight="1" outlineLevel="4" x14ac:dyDescent="0.15">
      <c r="A372" s="8"/>
      <c r="B372" s="71"/>
      <c r="C372" s="71"/>
      <c r="D372" s="62"/>
      <c r="E372" s="62"/>
      <c r="F372" s="105"/>
      <c r="G372" s="62"/>
      <c r="H372" s="67"/>
      <c r="I372" s="106"/>
      <c r="J372" s="65"/>
      <c r="K372" s="67"/>
      <c r="L372" s="67"/>
      <c r="M372" s="67"/>
      <c r="N372" s="67"/>
      <c r="O372" s="65"/>
      <c r="P372" s="65"/>
      <c r="Q372" s="65"/>
      <c r="R372" s="62"/>
      <c r="S372" s="62"/>
      <c r="T372" s="71"/>
      <c r="U372" s="8"/>
      <c r="X372" s="62"/>
    </row>
    <row r="373" spans="1:27" ht="11.25" outlineLevel="3" x14ac:dyDescent="0.2">
      <c r="A373" s="4"/>
      <c r="B373" s="121"/>
      <c r="C373" s="122">
        <v>71</v>
      </c>
      <c r="D373" s="123" t="s">
        <v>96</v>
      </c>
      <c r="E373" s="124" t="s">
        <v>399</v>
      </c>
      <c r="F373" s="125" t="s">
        <v>400</v>
      </c>
      <c r="G373" s="123" t="s">
        <v>180</v>
      </c>
      <c r="H373" s="126">
        <v>1.54</v>
      </c>
      <c r="I373" s="127"/>
      <c r="J373" s="128">
        <f>H373*I373</f>
        <v>0</v>
      </c>
      <c r="K373" s="126"/>
      <c r="L373" s="126">
        <f>H373*K373</f>
        <v>0</v>
      </c>
      <c r="M373" s="126"/>
      <c r="N373" s="126">
        <f>H373*M373</f>
        <v>0</v>
      </c>
      <c r="O373" s="128">
        <v>21</v>
      </c>
      <c r="P373" s="128">
        <f>J373*(O373/100)</f>
        <v>0</v>
      </c>
      <c r="Q373" s="128">
        <f>J373+P373</f>
        <v>0</v>
      </c>
      <c r="R373" s="129"/>
      <c r="S373" s="129" t="s">
        <v>100</v>
      </c>
      <c r="T373" s="130">
        <v>1</v>
      </c>
      <c r="U373" s="8"/>
      <c r="V373" s="8"/>
      <c r="W373" s="8"/>
      <c r="X373" s="62"/>
    </row>
    <row r="374" spans="1:27" ht="9.75" outlineLevel="4" x14ac:dyDescent="0.2">
      <c r="A374" s="131"/>
      <c r="B374" s="132"/>
      <c r="C374" s="132"/>
      <c r="D374" s="133"/>
      <c r="E374" s="137" t="s">
        <v>1</v>
      </c>
      <c r="F374" s="160" t="s">
        <v>401</v>
      </c>
      <c r="G374" s="160"/>
      <c r="H374" s="161"/>
      <c r="I374" s="162"/>
      <c r="J374" s="163"/>
      <c r="K374" s="135"/>
      <c r="L374" s="135"/>
      <c r="M374" s="135"/>
      <c r="N374" s="135"/>
      <c r="O374" s="136"/>
      <c r="P374" s="136"/>
      <c r="Q374" s="136"/>
      <c r="R374" s="133"/>
      <c r="S374" s="133"/>
      <c r="T374" s="132"/>
      <c r="U374" s="6"/>
      <c r="V374" s="8"/>
      <c r="W374" s="8"/>
      <c r="X374" s="134" t="str">
        <f>F374</f>
        <v>Přesun hmot pro obklady keramické stanovený procentní sazbou (%) z ceny vodorovná dopravní vzdálenost do 50 m základní v objektech výšky do 6 m</v>
      </c>
      <c r="Y374" s="9"/>
      <c r="AA374" s="11"/>
    </row>
    <row r="375" spans="1:27" ht="7.5" customHeight="1" outlineLevel="4" x14ac:dyDescent="0.15">
      <c r="B375" s="71"/>
      <c r="C375" s="71"/>
      <c r="D375" s="62"/>
      <c r="E375" s="62"/>
      <c r="F375" s="63"/>
      <c r="G375" s="62"/>
      <c r="H375" s="67"/>
      <c r="I375" s="106"/>
      <c r="J375" s="65"/>
      <c r="K375" s="67"/>
      <c r="L375" s="67"/>
      <c r="M375" s="67"/>
      <c r="N375" s="67"/>
      <c r="O375" s="65"/>
      <c r="P375" s="65"/>
      <c r="Q375" s="65"/>
      <c r="R375" s="62"/>
      <c r="S375" s="62"/>
      <c r="T375" s="71"/>
      <c r="U375" s="8"/>
      <c r="X375" s="62"/>
    </row>
    <row r="376" spans="1:27" outlineLevel="3" x14ac:dyDescent="0.15">
      <c r="B376" s="6"/>
      <c r="C376" s="6"/>
      <c r="D376" s="6"/>
      <c r="E376" s="6"/>
      <c r="F376" s="6"/>
      <c r="G376" s="6"/>
      <c r="H376" s="6"/>
      <c r="I376" s="8"/>
      <c r="J376" s="8"/>
      <c r="K376" s="6"/>
      <c r="L376" s="6"/>
      <c r="M376" s="6"/>
      <c r="N376" s="6"/>
      <c r="O376" s="6"/>
      <c r="P376" s="8"/>
      <c r="Q376" s="8"/>
      <c r="R376" s="8"/>
      <c r="S376" s="6"/>
      <c r="T376" s="6"/>
      <c r="X376" s="6"/>
    </row>
    <row r="377" spans="1:27" ht="11.25" outlineLevel="2" x14ac:dyDescent="0.2">
      <c r="A377" s="98" t="s">
        <v>88</v>
      </c>
      <c r="B377" s="102">
        <v>3</v>
      </c>
      <c r="C377" s="115"/>
      <c r="D377" s="116" t="s">
        <v>95</v>
      </c>
      <c r="E377" s="116"/>
      <c r="F377" s="117" t="s">
        <v>89</v>
      </c>
      <c r="G377" s="116"/>
      <c r="H377" s="118"/>
      <c r="I377" s="119"/>
      <c r="J377" s="100">
        <f>SUBTOTAL(9,J378:J417)</f>
        <v>0</v>
      </c>
      <c r="K377" s="118"/>
      <c r="L377" s="101">
        <f>SUBTOTAL(9,L378:L417)</f>
        <v>1.1193782500000002</v>
      </c>
      <c r="M377" s="118"/>
      <c r="N377" s="101">
        <f>SUBTOTAL(9,N378:N417)</f>
        <v>0.23044950500000003</v>
      </c>
      <c r="O377" s="120"/>
      <c r="P377" s="100">
        <f>SUBTOTAL(9,P378:P417)</f>
        <v>0</v>
      </c>
      <c r="Q377" s="100">
        <f>SUBTOTAL(9,Q378:Q417)</f>
        <v>0</v>
      </c>
      <c r="R377" s="116"/>
      <c r="S377" s="116"/>
      <c r="T377" s="102">
        <f>SUBTOTAL(9,T378:T417)</f>
        <v>6</v>
      </c>
      <c r="U377" s="6"/>
      <c r="V377" s="8"/>
      <c r="W377" s="8"/>
      <c r="X377" s="62"/>
    </row>
    <row r="378" spans="1:27" ht="11.25" outlineLevel="3" x14ac:dyDescent="0.2">
      <c r="A378" s="4"/>
      <c r="B378" s="121"/>
      <c r="C378" s="122">
        <v>72</v>
      </c>
      <c r="D378" s="123" t="s">
        <v>96</v>
      </c>
      <c r="E378" s="124" t="s">
        <v>402</v>
      </c>
      <c r="F378" s="125" t="s">
        <v>403</v>
      </c>
      <c r="G378" s="123" t="s">
        <v>99</v>
      </c>
      <c r="H378" s="126">
        <v>743.38550000000009</v>
      </c>
      <c r="I378" s="127"/>
      <c r="J378" s="128">
        <f>H378*I378</f>
        <v>0</v>
      </c>
      <c r="K378" s="126">
        <v>1E-3</v>
      </c>
      <c r="L378" s="126">
        <f>H378*K378</f>
        <v>0.74338550000000014</v>
      </c>
      <c r="M378" s="126">
        <v>3.1E-4</v>
      </c>
      <c r="N378" s="126">
        <f>H378*M378</f>
        <v>0.23044950500000003</v>
      </c>
      <c r="O378" s="128">
        <v>21</v>
      </c>
      <c r="P378" s="128">
        <f>J378*(O378/100)</f>
        <v>0</v>
      </c>
      <c r="Q378" s="128">
        <f>J378+P378</f>
        <v>0</v>
      </c>
      <c r="R378" s="129"/>
      <c r="S378" s="129" t="s">
        <v>100</v>
      </c>
      <c r="T378" s="130">
        <v>1</v>
      </c>
      <c r="U378" s="8"/>
      <c r="V378" s="8"/>
      <c r="W378" s="8"/>
      <c r="X378" s="62"/>
    </row>
    <row r="379" spans="1:27" ht="9.75" outlineLevel="4" x14ac:dyDescent="0.2">
      <c r="A379" s="131"/>
      <c r="B379" s="132"/>
      <c r="C379" s="132"/>
      <c r="D379" s="133"/>
      <c r="E379" s="137" t="s">
        <v>1</v>
      </c>
      <c r="F379" s="160" t="s">
        <v>404</v>
      </c>
      <c r="G379" s="160"/>
      <c r="H379" s="161"/>
      <c r="I379" s="162"/>
      <c r="J379" s="163"/>
      <c r="K379" s="135"/>
      <c r="L379" s="135"/>
      <c r="M379" s="135"/>
      <c r="N379" s="135"/>
      <c r="O379" s="136"/>
      <c r="P379" s="136"/>
      <c r="Q379" s="136"/>
      <c r="R379" s="133"/>
      <c r="S379" s="133"/>
      <c r="T379" s="132"/>
      <c r="U379" s="6"/>
      <c r="V379" s="8"/>
      <c r="W379" s="8"/>
      <c r="X379" s="134" t="str">
        <f>F379</f>
        <v>Oškrabání malby v místnostech výšky do 3,80 m</v>
      </c>
      <c r="Y379" s="9"/>
      <c r="AA379" s="11"/>
    </row>
    <row r="380" spans="1:27" ht="7.5" customHeight="1" outlineLevel="4" x14ac:dyDescent="0.15">
      <c r="B380" s="71"/>
      <c r="C380" s="71"/>
      <c r="D380" s="62"/>
      <c r="E380" s="62"/>
      <c r="F380" s="63"/>
      <c r="G380" s="62"/>
      <c r="H380" s="67"/>
      <c r="I380" s="106"/>
      <c r="J380" s="65"/>
      <c r="K380" s="67"/>
      <c r="L380" s="67"/>
      <c r="M380" s="67"/>
      <c r="N380" s="67"/>
      <c r="O380" s="65"/>
      <c r="P380" s="65"/>
      <c r="Q380" s="65"/>
      <c r="R380" s="62"/>
      <c r="S380" s="62"/>
      <c r="T380" s="71"/>
      <c r="U380" s="8"/>
      <c r="X380" s="62"/>
    </row>
    <row r="381" spans="1:27" ht="11.25" outlineLevel="4" x14ac:dyDescent="0.2">
      <c r="A381" s="138"/>
      <c r="B381" s="139"/>
      <c r="C381" s="139"/>
      <c r="D381" s="140"/>
      <c r="E381" s="146" t="s">
        <v>2</v>
      </c>
      <c r="F381" s="141" t="s">
        <v>405</v>
      </c>
      <c r="G381" s="140"/>
      <c r="H381" s="142">
        <v>33.9925</v>
      </c>
      <c r="I381" s="143"/>
      <c r="J381" s="144"/>
      <c r="K381" s="145"/>
      <c r="L381" s="145"/>
      <c r="M381" s="145"/>
      <c r="N381" s="145"/>
      <c r="O381" s="144"/>
      <c r="P381" s="144"/>
      <c r="Q381" s="144"/>
      <c r="R381" s="140"/>
      <c r="S381" s="140"/>
      <c r="T381" s="139"/>
      <c r="U381" s="6"/>
      <c r="V381" s="8"/>
      <c r="W381" s="8"/>
      <c r="X381" s="62"/>
    </row>
    <row r="382" spans="1:27" ht="11.25" outlineLevel="4" x14ac:dyDescent="0.2">
      <c r="A382" s="138"/>
      <c r="B382" s="139"/>
      <c r="C382" s="139"/>
      <c r="D382" s="140"/>
      <c r="E382" s="146"/>
      <c r="F382" s="141" t="s">
        <v>406</v>
      </c>
      <c r="G382" s="140"/>
      <c r="H382" s="142">
        <v>15.9655</v>
      </c>
      <c r="I382" s="143"/>
      <c r="J382" s="144"/>
      <c r="K382" s="145"/>
      <c r="L382" s="145"/>
      <c r="M382" s="145"/>
      <c r="N382" s="145"/>
      <c r="O382" s="144"/>
      <c r="P382" s="144"/>
      <c r="Q382" s="144"/>
      <c r="R382" s="140"/>
      <c r="S382" s="140"/>
      <c r="T382" s="139"/>
      <c r="U382" s="6"/>
      <c r="V382" s="8"/>
      <c r="W382" s="8"/>
      <c r="X382" s="62"/>
    </row>
    <row r="383" spans="1:27" ht="11.25" outlineLevel="4" x14ac:dyDescent="0.2">
      <c r="A383" s="138"/>
      <c r="B383" s="139"/>
      <c r="C383" s="139"/>
      <c r="D383" s="140"/>
      <c r="E383" s="146"/>
      <c r="F383" s="141" t="s">
        <v>407</v>
      </c>
      <c r="G383" s="140"/>
      <c r="H383" s="142">
        <v>49.08</v>
      </c>
      <c r="I383" s="143"/>
      <c r="J383" s="144"/>
      <c r="K383" s="145"/>
      <c r="L383" s="145"/>
      <c r="M383" s="145"/>
      <c r="N383" s="145"/>
      <c r="O383" s="144"/>
      <c r="P383" s="144"/>
      <c r="Q383" s="144"/>
      <c r="R383" s="140"/>
      <c r="S383" s="140"/>
      <c r="T383" s="139"/>
      <c r="U383" s="6"/>
      <c r="V383" s="8"/>
      <c r="W383" s="8"/>
      <c r="X383" s="62"/>
    </row>
    <row r="384" spans="1:27" ht="11.25" outlineLevel="4" x14ac:dyDescent="0.2">
      <c r="A384" s="138"/>
      <c r="B384" s="139"/>
      <c r="C384" s="139"/>
      <c r="D384" s="140"/>
      <c r="E384" s="146"/>
      <c r="F384" s="141" t="s">
        <v>408</v>
      </c>
      <c r="G384" s="140"/>
      <c r="H384" s="142">
        <v>35.185999999999993</v>
      </c>
      <c r="I384" s="143"/>
      <c r="J384" s="144"/>
      <c r="K384" s="145"/>
      <c r="L384" s="145"/>
      <c r="M384" s="145"/>
      <c r="N384" s="145"/>
      <c r="O384" s="144"/>
      <c r="P384" s="144"/>
      <c r="Q384" s="144"/>
      <c r="R384" s="140"/>
      <c r="S384" s="140"/>
      <c r="T384" s="139"/>
      <c r="U384" s="6"/>
      <c r="V384" s="8"/>
      <c r="W384" s="8"/>
      <c r="X384" s="62"/>
    </row>
    <row r="385" spans="1:24" ht="11.25" outlineLevel="4" x14ac:dyDescent="0.2">
      <c r="A385" s="138"/>
      <c r="B385" s="139"/>
      <c r="C385" s="139"/>
      <c r="D385" s="140"/>
      <c r="E385" s="146"/>
      <c r="F385" s="141" t="s">
        <v>409</v>
      </c>
      <c r="G385" s="140"/>
      <c r="H385" s="142">
        <v>15.9655</v>
      </c>
      <c r="I385" s="143"/>
      <c r="J385" s="144"/>
      <c r="K385" s="145"/>
      <c r="L385" s="145"/>
      <c r="M385" s="145"/>
      <c r="N385" s="145"/>
      <c r="O385" s="144"/>
      <c r="P385" s="144"/>
      <c r="Q385" s="144"/>
      <c r="R385" s="140"/>
      <c r="S385" s="140"/>
      <c r="T385" s="139"/>
      <c r="U385" s="6"/>
      <c r="V385" s="8"/>
      <c r="W385" s="8"/>
      <c r="X385" s="62"/>
    </row>
    <row r="386" spans="1:24" ht="11.25" outlineLevel="4" x14ac:dyDescent="0.2">
      <c r="A386" s="138"/>
      <c r="B386" s="139"/>
      <c r="C386" s="139"/>
      <c r="D386" s="140"/>
      <c r="E386" s="146"/>
      <c r="F386" s="141" t="s">
        <v>410</v>
      </c>
      <c r="G386" s="140"/>
      <c r="H386" s="142">
        <v>18.265000000000001</v>
      </c>
      <c r="I386" s="143"/>
      <c r="J386" s="144"/>
      <c r="K386" s="145"/>
      <c r="L386" s="145"/>
      <c r="M386" s="145"/>
      <c r="N386" s="145"/>
      <c r="O386" s="144"/>
      <c r="P386" s="144"/>
      <c r="Q386" s="144"/>
      <c r="R386" s="140"/>
      <c r="S386" s="140"/>
      <c r="T386" s="139"/>
      <c r="U386" s="6"/>
      <c r="V386" s="8"/>
      <c r="W386" s="8"/>
      <c r="X386" s="62"/>
    </row>
    <row r="387" spans="1:24" ht="11.25" outlineLevel="4" x14ac:dyDescent="0.2">
      <c r="A387" s="138"/>
      <c r="B387" s="139"/>
      <c r="C387" s="139"/>
      <c r="D387" s="140"/>
      <c r="E387" s="146"/>
      <c r="F387" s="141" t="s">
        <v>411</v>
      </c>
      <c r="G387" s="140"/>
      <c r="H387" s="142">
        <v>26.226000000000003</v>
      </c>
      <c r="I387" s="143"/>
      <c r="J387" s="144"/>
      <c r="K387" s="145"/>
      <c r="L387" s="145"/>
      <c r="M387" s="145"/>
      <c r="N387" s="145"/>
      <c r="O387" s="144"/>
      <c r="P387" s="144"/>
      <c r="Q387" s="144"/>
      <c r="R387" s="140"/>
      <c r="S387" s="140"/>
      <c r="T387" s="139"/>
      <c r="U387" s="6"/>
      <c r="V387" s="8"/>
      <c r="W387" s="8"/>
      <c r="X387" s="62"/>
    </row>
    <row r="388" spans="1:24" ht="11.25" outlineLevel="4" x14ac:dyDescent="0.2">
      <c r="A388" s="138"/>
      <c r="B388" s="139"/>
      <c r="C388" s="139"/>
      <c r="D388" s="140"/>
      <c r="E388" s="146"/>
      <c r="F388" s="141" t="s">
        <v>412</v>
      </c>
      <c r="G388" s="140"/>
      <c r="H388" s="142">
        <v>8.7000000000000011</v>
      </c>
      <c r="I388" s="143"/>
      <c r="J388" s="144"/>
      <c r="K388" s="145"/>
      <c r="L388" s="145"/>
      <c r="M388" s="145"/>
      <c r="N388" s="145"/>
      <c r="O388" s="144"/>
      <c r="P388" s="144"/>
      <c r="Q388" s="144"/>
      <c r="R388" s="140"/>
      <c r="S388" s="140"/>
      <c r="T388" s="139"/>
      <c r="U388" s="6"/>
      <c r="V388" s="8"/>
      <c r="W388" s="8"/>
      <c r="X388" s="62"/>
    </row>
    <row r="389" spans="1:24" ht="11.25" outlineLevel="4" x14ac:dyDescent="0.2">
      <c r="A389" s="138"/>
      <c r="B389" s="139"/>
      <c r="C389" s="139"/>
      <c r="D389" s="140"/>
      <c r="E389" s="146"/>
      <c r="F389" s="141" t="s">
        <v>413</v>
      </c>
      <c r="G389" s="140"/>
      <c r="H389" s="142">
        <v>9.9599999999999991</v>
      </c>
      <c r="I389" s="143"/>
      <c r="J389" s="144"/>
      <c r="K389" s="145"/>
      <c r="L389" s="145"/>
      <c r="M389" s="145"/>
      <c r="N389" s="145"/>
      <c r="O389" s="144"/>
      <c r="P389" s="144"/>
      <c r="Q389" s="144"/>
      <c r="R389" s="140"/>
      <c r="S389" s="140"/>
      <c r="T389" s="139"/>
      <c r="U389" s="6"/>
      <c r="V389" s="8"/>
      <c r="W389" s="8"/>
      <c r="X389" s="62"/>
    </row>
    <row r="390" spans="1:24" ht="11.25" outlineLevel="4" x14ac:dyDescent="0.2">
      <c r="A390" s="138"/>
      <c r="B390" s="139"/>
      <c r="C390" s="139"/>
      <c r="D390" s="140"/>
      <c r="E390" s="146"/>
      <c r="F390" s="141" t="s">
        <v>414</v>
      </c>
      <c r="G390" s="140"/>
      <c r="H390" s="142">
        <v>9.3450000000000006</v>
      </c>
      <c r="I390" s="143"/>
      <c r="J390" s="144"/>
      <c r="K390" s="145"/>
      <c r="L390" s="145"/>
      <c r="M390" s="145"/>
      <c r="N390" s="145"/>
      <c r="O390" s="144"/>
      <c r="P390" s="144"/>
      <c r="Q390" s="144"/>
      <c r="R390" s="140"/>
      <c r="S390" s="140"/>
      <c r="T390" s="139"/>
      <c r="U390" s="6"/>
      <c r="V390" s="8"/>
      <c r="W390" s="8"/>
      <c r="X390" s="62"/>
    </row>
    <row r="391" spans="1:24" ht="11.25" outlineLevel="4" x14ac:dyDescent="0.2">
      <c r="A391" s="138"/>
      <c r="B391" s="139"/>
      <c r="C391" s="139"/>
      <c r="D391" s="140"/>
      <c r="E391" s="146"/>
      <c r="F391" s="141" t="s">
        <v>415</v>
      </c>
      <c r="G391" s="140"/>
      <c r="H391" s="142">
        <v>17.579999999999998</v>
      </c>
      <c r="I391" s="143"/>
      <c r="J391" s="144"/>
      <c r="K391" s="145"/>
      <c r="L391" s="145"/>
      <c r="M391" s="145"/>
      <c r="N391" s="145"/>
      <c r="O391" s="144"/>
      <c r="P391" s="144"/>
      <c r="Q391" s="144"/>
      <c r="R391" s="140"/>
      <c r="S391" s="140"/>
      <c r="T391" s="139"/>
      <c r="U391" s="6"/>
      <c r="V391" s="8"/>
      <c r="W391" s="8"/>
      <c r="X391" s="62"/>
    </row>
    <row r="392" spans="1:24" ht="11.25" outlineLevel="4" x14ac:dyDescent="0.2">
      <c r="A392" s="138"/>
      <c r="B392" s="139"/>
      <c r="C392" s="139"/>
      <c r="D392" s="140"/>
      <c r="E392" s="146"/>
      <c r="F392" s="141" t="s">
        <v>416</v>
      </c>
      <c r="G392" s="140"/>
      <c r="H392" s="142">
        <v>54.826000000000008</v>
      </c>
      <c r="I392" s="143"/>
      <c r="J392" s="144"/>
      <c r="K392" s="145"/>
      <c r="L392" s="145"/>
      <c r="M392" s="145"/>
      <c r="N392" s="145"/>
      <c r="O392" s="144"/>
      <c r="P392" s="144"/>
      <c r="Q392" s="144"/>
      <c r="R392" s="140"/>
      <c r="S392" s="140"/>
      <c r="T392" s="139"/>
      <c r="U392" s="6"/>
      <c r="V392" s="8"/>
      <c r="W392" s="8"/>
      <c r="X392" s="62"/>
    </row>
    <row r="393" spans="1:24" ht="11.25" outlineLevel="4" x14ac:dyDescent="0.2">
      <c r="A393" s="138"/>
      <c r="B393" s="139"/>
      <c r="C393" s="139"/>
      <c r="D393" s="140"/>
      <c r="E393" s="146"/>
      <c r="F393" s="141" t="s">
        <v>417</v>
      </c>
      <c r="G393" s="140"/>
      <c r="H393" s="142">
        <v>33.357999999999997</v>
      </c>
      <c r="I393" s="143"/>
      <c r="J393" s="144"/>
      <c r="K393" s="145"/>
      <c r="L393" s="145"/>
      <c r="M393" s="145"/>
      <c r="N393" s="145"/>
      <c r="O393" s="144"/>
      <c r="P393" s="144"/>
      <c r="Q393" s="144"/>
      <c r="R393" s="140"/>
      <c r="S393" s="140"/>
      <c r="T393" s="139"/>
      <c r="U393" s="6"/>
      <c r="V393" s="8"/>
      <c r="W393" s="8"/>
      <c r="X393" s="62"/>
    </row>
    <row r="394" spans="1:24" ht="11.25" outlineLevel="4" x14ac:dyDescent="0.2">
      <c r="A394" s="138"/>
      <c r="B394" s="139"/>
      <c r="C394" s="139"/>
      <c r="D394" s="140"/>
      <c r="E394" s="146"/>
      <c r="F394" s="141" t="s">
        <v>418</v>
      </c>
      <c r="G394" s="140"/>
      <c r="H394" s="142">
        <v>31.835999999999999</v>
      </c>
      <c r="I394" s="143"/>
      <c r="J394" s="144"/>
      <c r="K394" s="145"/>
      <c r="L394" s="145"/>
      <c r="M394" s="145"/>
      <c r="N394" s="145"/>
      <c r="O394" s="144"/>
      <c r="P394" s="144"/>
      <c r="Q394" s="144"/>
      <c r="R394" s="140"/>
      <c r="S394" s="140"/>
      <c r="T394" s="139"/>
      <c r="U394" s="6"/>
      <c r="V394" s="8"/>
      <c r="W394" s="8"/>
      <c r="X394" s="62"/>
    </row>
    <row r="395" spans="1:24" ht="11.25" outlineLevel="4" x14ac:dyDescent="0.2">
      <c r="A395" s="138"/>
      <c r="B395" s="139"/>
      <c r="C395" s="139"/>
      <c r="D395" s="140"/>
      <c r="E395" s="146"/>
      <c r="F395" s="141" t="s">
        <v>419</v>
      </c>
      <c r="G395" s="140"/>
      <c r="H395" s="142">
        <v>52.658000000000001</v>
      </c>
      <c r="I395" s="143"/>
      <c r="J395" s="144"/>
      <c r="K395" s="145"/>
      <c r="L395" s="145"/>
      <c r="M395" s="145"/>
      <c r="N395" s="145"/>
      <c r="O395" s="144"/>
      <c r="P395" s="144"/>
      <c r="Q395" s="144"/>
      <c r="R395" s="140"/>
      <c r="S395" s="140"/>
      <c r="T395" s="139"/>
      <c r="U395" s="6"/>
      <c r="V395" s="8"/>
      <c r="W395" s="8"/>
      <c r="X395" s="62"/>
    </row>
    <row r="396" spans="1:24" ht="11.25" outlineLevel="4" x14ac:dyDescent="0.2">
      <c r="A396" s="138"/>
      <c r="B396" s="139"/>
      <c r="C396" s="139"/>
      <c r="D396" s="140"/>
      <c r="E396" s="146"/>
      <c r="F396" s="141" t="s">
        <v>420</v>
      </c>
      <c r="G396" s="140"/>
      <c r="H396" s="142">
        <v>53.221000000000004</v>
      </c>
      <c r="I396" s="143"/>
      <c r="J396" s="144"/>
      <c r="K396" s="145"/>
      <c r="L396" s="145"/>
      <c r="M396" s="145"/>
      <c r="N396" s="145"/>
      <c r="O396" s="144"/>
      <c r="P396" s="144"/>
      <c r="Q396" s="144"/>
      <c r="R396" s="140"/>
      <c r="S396" s="140"/>
      <c r="T396" s="139"/>
      <c r="U396" s="6"/>
      <c r="V396" s="8"/>
      <c r="W396" s="8"/>
      <c r="X396" s="62"/>
    </row>
    <row r="397" spans="1:24" ht="11.25" outlineLevel="4" x14ac:dyDescent="0.2">
      <c r="A397" s="138"/>
      <c r="B397" s="139"/>
      <c r="C397" s="139"/>
      <c r="D397" s="140"/>
      <c r="E397" s="146"/>
      <c r="F397" s="141" t="s">
        <v>421</v>
      </c>
      <c r="G397" s="140"/>
      <c r="H397" s="142">
        <v>32.742999999999995</v>
      </c>
      <c r="I397" s="143"/>
      <c r="J397" s="144"/>
      <c r="K397" s="145"/>
      <c r="L397" s="145"/>
      <c r="M397" s="145"/>
      <c r="N397" s="145"/>
      <c r="O397" s="144"/>
      <c r="P397" s="144"/>
      <c r="Q397" s="144"/>
      <c r="R397" s="140"/>
      <c r="S397" s="140"/>
      <c r="T397" s="139"/>
      <c r="U397" s="6"/>
      <c r="V397" s="8"/>
      <c r="W397" s="8"/>
      <c r="X397" s="62"/>
    </row>
    <row r="398" spans="1:24" ht="11.25" outlineLevel="4" x14ac:dyDescent="0.2">
      <c r="A398" s="138"/>
      <c r="B398" s="139"/>
      <c r="C398" s="139"/>
      <c r="D398" s="140"/>
      <c r="E398" s="146"/>
      <c r="F398" s="141" t="s">
        <v>422</v>
      </c>
      <c r="G398" s="140"/>
      <c r="H398" s="142">
        <v>113.90300000000001</v>
      </c>
      <c r="I398" s="143"/>
      <c r="J398" s="144"/>
      <c r="K398" s="145"/>
      <c r="L398" s="145"/>
      <c r="M398" s="145"/>
      <c r="N398" s="145"/>
      <c r="O398" s="144"/>
      <c r="P398" s="144"/>
      <c r="Q398" s="144"/>
      <c r="R398" s="140"/>
      <c r="S398" s="140"/>
      <c r="T398" s="139"/>
      <c r="U398" s="6"/>
      <c r="V398" s="8"/>
      <c r="W398" s="8"/>
      <c r="X398" s="62"/>
    </row>
    <row r="399" spans="1:24" ht="11.25" outlineLevel="4" x14ac:dyDescent="0.2">
      <c r="A399" s="138"/>
      <c r="B399" s="139"/>
      <c r="C399" s="139"/>
      <c r="D399" s="140"/>
      <c r="E399" s="146"/>
      <c r="F399" s="141" t="s">
        <v>423</v>
      </c>
      <c r="G399" s="140"/>
      <c r="H399" s="142">
        <v>28.265000000000001</v>
      </c>
      <c r="I399" s="143"/>
      <c r="J399" s="144"/>
      <c r="K399" s="145"/>
      <c r="L399" s="145"/>
      <c r="M399" s="145"/>
      <c r="N399" s="145"/>
      <c r="O399" s="144"/>
      <c r="P399" s="144"/>
      <c r="Q399" s="144"/>
      <c r="R399" s="140"/>
      <c r="S399" s="140"/>
      <c r="T399" s="139"/>
      <c r="U399" s="6"/>
      <c r="V399" s="8"/>
      <c r="W399" s="8"/>
      <c r="X399" s="62"/>
    </row>
    <row r="400" spans="1:24" ht="11.25" outlineLevel="4" x14ac:dyDescent="0.2">
      <c r="A400" s="138"/>
      <c r="B400" s="139"/>
      <c r="C400" s="139"/>
      <c r="D400" s="140"/>
      <c r="E400" s="146"/>
      <c r="F400" s="141" t="s">
        <v>424</v>
      </c>
      <c r="G400" s="140"/>
      <c r="H400" s="142">
        <v>102.31</v>
      </c>
      <c r="I400" s="143"/>
      <c r="J400" s="144"/>
      <c r="K400" s="145"/>
      <c r="L400" s="145"/>
      <c r="M400" s="145"/>
      <c r="N400" s="145"/>
      <c r="O400" s="144"/>
      <c r="P400" s="144"/>
      <c r="Q400" s="144"/>
      <c r="R400" s="140"/>
      <c r="S400" s="140"/>
      <c r="T400" s="139"/>
      <c r="U400" s="6"/>
      <c r="V400" s="8"/>
      <c r="W400" s="8"/>
      <c r="X400" s="62"/>
    </row>
    <row r="401" spans="1:27" ht="7.5" customHeight="1" outlineLevel="4" x14ac:dyDescent="0.15">
      <c r="A401" s="8"/>
      <c r="B401" s="71"/>
      <c r="C401" s="71"/>
      <c r="D401" s="62"/>
      <c r="E401" s="62"/>
      <c r="F401" s="105"/>
      <c r="G401" s="62"/>
      <c r="H401" s="67"/>
      <c r="I401" s="106"/>
      <c r="J401" s="65"/>
      <c r="K401" s="67"/>
      <c r="L401" s="67"/>
      <c r="M401" s="67"/>
      <c r="N401" s="67"/>
      <c r="O401" s="65"/>
      <c r="P401" s="65"/>
      <c r="Q401" s="65"/>
      <c r="R401" s="62"/>
      <c r="S401" s="62"/>
      <c r="T401" s="71"/>
      <c r="U401" s="8"/>
      <c r="X401" s="62"/>
    </row>
    <row r="402" spans="1:27" ht="11.25" outlineLevel="3" x14ac:dyDescent="0.2">
      <c r="A402" s="4"/>
      <c r="B402" s="121"/>
      <c r="C402" s="122">
        <v>73</v>
      </c>
      <c r="D402" s="123" t="s">
        <v>96</v>
      </c>
      <c r="E402" s="124" t="s">
        <v>425</v>
      </c>
      <c r="F402" s="125" t="s">
        <v>426</v>
      </c>
      <c r="G402" s="123" t="s">
        <v>99</v>
      </c>
      <c r="H402" s="126">
        <v>743.38550000000009</v>
      </c>
      <c r="I402" s="127"/>
      <c r="J402" s="128">
        <f>H402*I402</f>
        <v>0</v>
      </c>
      <c r="K402" s="126"/>
      <c r="L402" s="126">
        <f>H402*K402</f>
        <v>0</v>
      </c>
      <c r="M402" s="126"/>
      <c r="N402" s="126">
        <f>H402*M402</f>
        <v>0</v>
      </c>
      <c r="O402" s="128">
        <v>21</v>
      </c>
      <c r="P402" s="128">
        <f>J402*(O402/100)</f>
        <v>0</v>
      </c>
      <c r="Q402" s="128">
        <f>J402+P402</f>
        <v>0</v>
      </c>
      <c r="R402" s="129"/>
      <c r="S402" s="129" t="s">
        <v>100</v>
      </c>
      <c r="T402" s="130">
        <v>1</v>
      </c>
      <c r="U402" s="8"/>
      <c r="V402" s="8"/>
      <c r="W402" s="8"/>
      <c r="X402" s="62"/>
    </row>
    <row r="403" spans="1:27" ht="9.75" outlineLevel="4" x14ac:dyDescent="0.2">
      <c r="A403" s="131"/>
      <c r="B403" s="132"/>
      <c r="C403" s="132"/>
      <c r="D403" s="133"/>
      <c r="E403" s="137" t="s">
        <v>1</v>
      </c>
      <c r="F403" s="160" t="s">
        <v>427</v>
      </c>
      <c r="G403" s="160"/>
      <c r="H403" s="161"/>
      <c r="I403" s="162"/>
      <c r="J403" s="163"/>
      <c r="K403" s="135"/>
      <c r="L403" s="135"/>
      <c r="M403" s="135"/>
      <c r="N403" s="135"/>
      <c r="O403" s="136"/>
      <c r="P403" s="136"/>
      <c r="Q403" s="136"/>
      <c r="R403" s="133"/>
      <c r="S403" s="133"/>
      <c r="T403" s="132"/>
      <c r="U403" s="6"/>
      <c r="V403" s="8"/>
      <c r="W403" s="8"/>
      <c r="X403" s="134" t="str">
        <f>F403</f>
        <v>Rozmývání podkladu po oškrabání malby v místnostech výšky do 3,80 m</v>
      </c>
      <c r="Y403" s="9"/>
      <c r="AA403" s="11"/>
    </row>
    <row r="404" spans="1:27" ht="7.5" customHeight="1" outlineLevel="4" x14ac:dyDescent="0.15">
      <c r="B404" s="71"/>
      <c r="C404" s="71"/>
      <c r="D404" s="62"/>
      <c r="E404" s="62"/>
      <c r="F404" s="63"/>
      <c r="G404" s="62"/>
      <c r="H404" s="67"/>
      <c r="I404" s="106"/>
      <c r="J404" s="65"/>
      <c r="K404" s="67"/>
      <c r="L404" s="67"/>
      <c r="M404" s="67"/>
      <c r="N404" s="67"/>
      <c r="O404" s="65"/>
      <c r="P404" s="65"/>
      <c r="Q404" s="65"/>
      <c r="R404" s="62"/>
      <c r="S404" s="62"/>
      <c r="T404" s="71"/>
      <c r="U404" s="8"/>
      <c r="X404" s="62"/>
    </row>
    <row r="405" spans="1:27" ht="11.25" outlineLevel="3" x14ac:dyDescent="0.2">
      <c r="A405" s="4"/>
      <c r="B405" s="121"/>
      <c r="C405" s="122">
        <v>74</v>
      </c>
      <c r="D405" s="123" t="s">
        <v>96</v>
      </c>
      <c r="E405" s="124" t="s">
        <v>428</v>
      </c>
      <c r="F405" s="125" t="s">
        <v>429</v>
      </c>
      <c r="G405" s="123" t="s">
        <v>99</v>
      </c>
      <c r="H405" s="126">
        <v>743.38550000000009</v>
      </c>
      <c r="I405" s="127"/>
      <c r="J405" s="128">
        <f>H405*I405</f>
        <v>0</v>
      </c>
      <c r="K405" s="126">
        <v>2.1000000000000001E-4</v>
      </c>
      <c r="L405" s="126">
        <f>H405*K405</f>
        <v>0.15611095500000002</v>
      </c>
      <c r="M405" s="126"/>
      <c r="N405" s="126">
        <f>H405*M405</f>
        <v>0</v>
      </c>
      <c r="O405" s="128">
        <v>21</v>
      </c>
      <c r="P405" s="128">
        <f>J405*(O405/100)</f>
        <v>0</v>
      </c>
      <c r="Q405" s="128">
        <f>J405+P405</f>
        <v>0</v>
      </c>
      <c r="R405" s="129"/>
      <c r="S405" s="129" t="s">
        <v>100</v>
      </c>
      <c r="T405" s="130">
        <v>1</v>
      </c>
      <c r="U405" s="8"/>
      <c r="V405" s="8"/>
      <c r="W405" s="8"/>
      <c r="X405" s="62"/>
    </row>
    <row r="406" spans="1:27" ht="9.75" outlineLevel="4" x14ac:dyDescent="0.2">
      <c r="A406" s="131"/>
      <c r="B406" s="132"/>
      <c r="C406" s="132"/>
      <c r="D406" s="133"/>
      <c r="E406" s="137" t="s">
        <v>1</v>
      </c>
      <c r="F406" s="160" t="s">
        <v>430</v>
      </c>
      <c r="G406" s="160"/>
      <c r="H406" s="161"/>
      <c r="I406" s="162"/>
      <c r="J406" s="163"/>
      <c r="K406" s="135"/>
      <c r="L406" s="135"/>
      <c r="M406" s="135"/>
      <c r="N406" s="135"/>
      <c r="O406" s="136"/>
      <c r="P406" s="136"/>
      <c r="Q406" s="136"/>
      <c r="R406" s="133"/>
      <c r="S406" s="133"/>
      <c r="T406" s="132"/>
      <c r="U406" s="6"/>
      <c r="V406" s="8"/>
      <c r="W406" s="8"/>
      <c r="X406" s="134" t="str">
        <f>F406</f>
        <v>Penetrace podkladu jednonásobná základní akrylátová bezbarvá v místnostech výšky do 3,80 m</v>
      </c>
      <c r="Y406" s="9"/>
      <c r="AA406" s="11"/>
    </row>
    <row r="407" spans="1:27" ht="7.5" customHeight="1" outlineLevel="4" x14ac:dyDescent="0.15">
      <c r="B407" s="71"/>
      <c r="C407" s="71"/>
      <c r="D407" s="62"/>
      <c r="E407" s="62"/>
      <c r="F407" s="63"/>
      <c r="G407" s="62"/>
      <c r="H407" s="67"/>
      <c r="I407" s="106"/>
      <c r="J407" s="65"/>
      <c r="K407" s="67"/>
      <c r="L407" s="67"/>
      <c r="M407" s="67"/>
      <c r="N407" s="67"/>
      <c r="O407" s="65"/>
      <c r="P407" s="65"/>
      <c r="Q407" s="65"/>
      <c r="R407" s="62"/>
      <c r="S407" s="62"/>
      <c r="T407" s="71"/>
      <c r="U407" s="8"/>
      <c r="X407" s="62"/>
    </row>
    <row r="408" spans="1:27" ht="11.25" outlineLevel="3" x14ac:dyDescent="0.2">
      <c r="A408" s="4"/>
      <c r="B408" s="121"/>
      <c r="C408" s="122">
        <v>75</v>
      </c>
      <c r="D408" s="123" t="s">
        <v>96</v>
      </c>
      <c r="E408" s="124" t="s">
        <v>431</v>
      </c>
      <c r="F408" s="125" t="s">
        <v>432</v>
      </c>
      <c r="G408" s="123" t="s">
        <v>99</v>
      </c>
      <c r="H408" s="126">
        <v>743.38550000000009</v>
      </c>
      <c r="I408" s="127"/>
      <c r="J408" s="128">
        <f>H408*I408</f>
        <v>0</v>
      </c>
      <c r="K408" s="126">
        <v>2.9E-4</v>
      </c>
      <c r="L408" s="126">
        <f>H408*K408</f>
        <v>0.21558179500000002</v>
      </c>
      <c r="M408" s="126"/>
      <c r="N408" s="126">
        <f>H408*M408</f>
        <v>0</v>
      </c>
      <c r="O408" s="128">
        <v>21</v>
      </c>
      <c r="P408" s="128">
        <f>J408*(O408/100)</f>
        <v>0</v>
      </c>
      <c r="Q408" s="128">
        <f>J408+P408</f>
        <v>0</v>
      </c>
      <c r="R408" s="129"/>
      <c r="S408" s="129" t="s">
        <v>100</v>
      </c>
      <c r="T408" s="130">
        <v>1</v>
      </c>
      <c r="U408" s="8"/>
      <c r="V408" s="8"/>
      <c r="W408" s="8"/>
      <c r="X408" s="62"/>
    </row>
    <row r="409" spans="1:27" ht="9.75" outlineLevel="4" x14ac:dyDescent="0.2">
      <c r="A409" s="131"/>
      <c r="B409" s="132"/>
      <c r="C409" s="132"/>
      <c r="D409" s="133"/>
      <c r="E409" s="137" t="s">
        <v>1</v>
      </c>
      <c r="F409" s="160" t="s">
        <v>433</v>
      </c>
      <c r="G409" s="160"/>
      <c r="H409" s="161"/>
      <c r="I409" s="162"/>
      <c r="J409" s="163"/>
      <c r="K409" s="135"/>
      <c r="L409" s="135"/>
      <c r="M409" s="135"/>
      <c r="N409" s="135"/>
      <c r="O409" s="136"/>
      <c r="P409" s="136"/>
      <c r="Q409" s="136"/>
      <c r="R409" s="133"/>
      <c r="S409" s="133"/>
      <c r="T409" s="132"/>
      <c r="U409" s="6"/>
      <c r="V409" s="8"/>
      <c r="W409" s="8"/>
      <c r="X409" s="134" t="str">
        <f>F409</f>
        <v>Malby z malířských směsí oděruvzdorných za mokra dvojnásobné, bílé za mokra oděruvzdorné výborně v místnostech výšky do 3,80 m</v>
      </c>
      <c r="Y409" s="9"/>
      <c r="AA409" s="11"/>
    </row>
    <row r="410" spans="1:27" ht="7.5" customHeight="1" outlineLevel="4" x14ac:dyDescent="0.15">
      <c r="B410" s="71"/>
      <c r="C410" s="71"/>
      <c r="D410" s="62"/>
      <c r="E410" s="62"/>
      <c r="F410" s="63"/>
      <c r="G410" s="62"/>
      <c r="H410" s="67"/>
      <c r="I410" s="106"/>
      <c r="J410" s="65"/>
      <c r="K410" s="67"/>
      <c r="L410" s="67"/>
      <c r="M410" s="67"/>
      <c r="N410" s="67"/>
      <c r="O410" s="65"/>
      <c r="P410" s="65"/>
      <c r="Q410" s="65"/>
      <c r="R410" s="62"/>
      <c r="S410" s="62"/>
      <c r="T410" s="71"/>
      <c r="U410" s="8"/>
      <c r="X410" s="62"/>
    </row>
    <row r="411" spans="1:27" ht="11.25" outlineLevel="3" x14ac:dyDescent="0.2">
      <c r="A411" s="4"/>
      <c r="B411" s="121"/>
      <c r="C411" s="122">
        <v>76</v>
      </c>
      <c r="D411" s="123" t="s">
        <v>96</v>
      </c>
      <c r="E411" s="124" t="s">
        <v>434</v>
      </c>
      <c r="F411" s="125" t="s">
        <v>435</v>
      </c>
      <c r="G411" s="123" t="s">
        <v>131</v>
      </c>
      <c r="H411" s="126">
        <v>70</v>
      </c>
      <c r="I411" s="127"/>
      <c r="J411" s="128">
        <f>H411*I411</f>
        <v>0</v>
      </c>
      <c r="K411" s="126">
        <v>4.0000000000000003E-5</v>
      </c>
      <c r="L411" s="126">
        <f>H411*K411</f>
        <v>2.8000000000000004E-3</v>
      </c>
      <c r="M411" s="126"/>
      <c r="N411" s="126">
        <f>H411*M411</f>
        <v>0</v>
      </c>
      <c r="O411" s="128">
        <v>21</v>
      </c>
      <c r="P411" s="128">
        <f>J411*(O411/100)</f>
        <v>0</v>
      </c>
      <c r="Q411" s="128">
        <f>J411+P411</f>
        <v>0</v>
      </c>
      <c r="R411" s="129"/>
      <c r="S411" s="129" t="s">
        <v>100</v>
      </c>
      <c r="T411" s="130">
        <v>1</v>
      </c>
      <c r="U411" s="8"/>
      <c r="V411" s="8"/>
      <c r="W411" s="8"/>
      <c r="X411" s="62"/>
    </row>
    <row r="412" spans="1:27" ht="9.75" outlineLevel="4" x14ac:dyDescent="0.2">
      <c r="A412" s="131"/>
      <c r="B412" s="132"/>
      <c r="C412" s="132"/>
      <c r="D412" s="133"/>
      <c r="E412" s="137" t="s">
        <v>1</v>
      </c>
      <c r="F412" s="160" t="s">
        <v>436</v>
      </c>
      <c r="G412" s="160"/>
      <c r="H412" s="161"/>
      <c r="I412" s="162"/>
      <c r="J412" s="163"/>
      <c r="K412" s="135"/>
      <c r="L412" s="135"/>
      <c r="M412" s="135"/>
      <c r="N412" s="135"/>
      <c r="O412" s="136"/>
      <c r="P412" s="136"/>
      <c r="Q412" s="136"/>
      <c r="R412" s="133"/>
      <c r="S412" s="133"/>
      <c r="T412" s="132"/>
      <c r="U412" s="6"/>
      <c r="V412" s="8"/>
      <c r="W412" s="8"/>
      <c r="X412" s="134" t="str">
        <f>F412</f>
        <v>Bandážování (materiál ve specifikaci) spar a prasklin v místnostech výšky do 3,80 m</v>
      </c>
      <c r="Y412" s="9"/>
      <c r="AA412" s="11"/>
    </row>
    <row r="413" spans="1:27" ht="7.5" customHeight="1" outlineLevel="4" x14ac:dyDescent="0.15">
      <c r="B413" s="71"/>
      <c r="C413" s="71"/>
      <c r="D413" s="62"/>
      <c r="E413" s="62"/>
      <c r="F413" s="63"/>
      <c r="G413" s="62"/>
      <c r="H413" s="67"/>
      <c r="I413" s="106"/>
      <c r="J413" s="65"/>
      <c r="K413" s="67"/>
      <c r="L413" s="67"/>
      <c r="M413" s="67"/>
      <c r="N413" s="67"/>
      <c r="O413" s="65"/>
      <c r="P413" s="65"/>
      <c r="Q413" s="65"/>
      <c r="R413" s="62"/>
      <c r="S413" s="62"/>
      <c r="T413" s="71"/>
      <c r="U413" s="8"/>
      <c r="X413" s="62"/>
    </row>
    <row r="414" spans="1:27" ht="11.25" outlineLevel="3" x14ac:dyDescent="0.2">
      <c r="A414" s="4"/>
      <c r="B414" s="121"/>
      <c r="C414" s="122">
        <v>77</v>
      </c>
      <c r="D414" s="123" t="s">
        <v>160</v>
      </c>
      <c r="E414" s="124" t="s">
        <v>437</v>
      </c>
      <c r="F414" s="125" t="s">
        <v>438</v>
      </c>
      <c r="G414" s="123" t="s">
        <v>158</v>
      </c>
      <c r="H414" s="126">
        <v>3</v>
      </c>
      <c r="I414" s="127"/>
      <c r="J414" s="128">
        <f>H414*I414</f>
        <v>0</v>
      </c>
      <c r="K414" s="126">
        <v>5.0000000000000001E-4</v>
      </c>
      <c r="L414" s="126">
        <f>H414*K414</f>
        <v>1.5E-3</v>
      </c>
      <c r="M414" s="126"/>
      <c r="N414" s="126">
        <f>H414*M414</f>
        <v>0</v>
      </c>
      <c r="O414" s="128">
        <v>21</v>
      </c>
      <c r="P414" s="128">
        <f>J414*(O414/100)</f>
        <v>0</v>
      </c>
      <c r="Q414" s="128">
        <f>J414+P414</f>
        <v>0</v>
      </c>
      <c r="R414" s="129"/>
      <c r="S414" s="129" t="s">
        <v>100</v>
      </c>
      <c r="T414" s="130">
        <v>1</v>
      </c>
      <c r="U414" s="8"/>
      <c r="V414" s="8"/>
      <c r="W414" s="8"/>
      <c r="X414" s="62"/>
    </row>
    <row r="415" spans="1:27" ht="9.75" outlineLevel="4" x14ac:dyDescent="0.2">
      <c r="A415" s="131"/>
      <c r="B415" s="132"/>
      <c r="C415" s="132"/>
      <c r="D415" s="133"/>
      <c r="E415" s="137" t="s">
        <v>1</v>
      </c>
      <c r="F415" s="160" t="s">
        <v>46</v>
      </c>
      <c r="G415" s="160"/>
      <c r="H415" s="161"/>
      <c r="I415" s="162"/>
      <c r="J415" s="163"/>
      <c r="K415" s="135"/>
      <c r="L415" s="135"/>
      <c r="M415" s="135"/>
      <c r="N415" s="135"/>
      <c r="O415" s="136"/>
      <c r="P415" s="136"/>
      <c r="Q415" s="136"/>
      <c r="R415" s="133"/>
      <c r="S415" s="133"/>
      <c r="T415" s="132"/>
      <c r="U415" s="6"/>
      <c r="V415" s="8"/>
      <c r="W415" s="8"/>
      <c r="X415" s="134" t="str">
        <f>F415</f>
        <v>---</v>
      </c>
      <c r="Y415" s="9"/>
      <c r="AA415" s="11"/>
    </row>
    <row r="416" spans="1:27" ht="7.5" customHeight="1" outlineLevel="4" x14ac:dyDescent="0.15">
      <c r="B416" s="71"/>
      <c r="C416" s="71"/>
      <c r="D416" s="62"/>
      <c r="E416" s="62"/>
      <c r="F416" s="63"/>
      <c r="G416" s="62"/>
      <c r="H416" s="67"/>
      <c r="I416" s="106"/>
      <c r="J416" s="65"/>
      <c r="K416" s="67"/>
      <c r="L416" s="67"/>
      <c r="M416" s="67"/>
      <c r="N416" s="67"/>
      <c r="O416" s="65"/>
      <c r="P416" s="65"/>
      <c r="Q416" s="65"/>
      <c r="R416" s="62"/>
      <c r="S416" s="62"/>
      <c r="T416" s="71"/>
      <c r="U416" s="8"/>
      <c r="X416" s="62"/>
    </row>
    <row r="417" spans="1:27" outlineLevel="3" x14ac:dyDescent="0.15">
      <c r="B417" s="6"/>
      <c r="C417" s="6"/>
      <c r="D417" s="6"/>
      <c r="E417" s="6"/>
      <c r="F417" s="6"/>
      <c r="G417" s="6"/>
      <c r="H417" s="6"/>
      <c r="I417" s="8"/>
      <c r="J417" s="8"/>
      <c r="K417" s="6"/>
      <c r="L417" s="6"/>
      <c r="M417" s="6"/>
      <c r="N417" s="6"/>
      <c r="O417" s="6"/>
      <c r="P417" s="8"/>
      <c r="Q417" s="8"/>
      <c r="R417" s="8"/>
      <c r="S417" s="6"/>
      <c r="T417" s="6"/>
      <c r="X417" s="6"/>
    </row>
    <row r="418" spans="1:27" ht="11.25" outlineLevel="2" x14ac:dyDescent="0.2">
      <c r="A418" s="98" t="s">
        <v>90</v>
      </c>
      <c r="B418" s="102">
        <v>3</v>
      </c>
      <c r="C418" s="115"/>
      <c r="D418" s="116" t="s">
        <v>95</v>
      </c>
      <c r="E418" s="116"/>
      <c r="F418" s="117" t="s">
        <v>91</v>
      </c>
      <c r="G418" s="116"/>
      <c r="H418" s="118"/>
      <c r="I418" s="119"/>
      <c r="J418" s="100">
        <f>SUBTOTAL(9,J419:J425)</f>
        <v>0</v>
      </c>
      <c r="K418" s="118"/>
      <c r="L418" s="101">
        <f>SUBTOTAL(9,L419:L425)</f>
        <v>0</v>
      </c>
      <c r="M418" s="118"/>
      <c r="N418" s="101">
        <f>SUBTOTAL(9,N419:N425)</f>
        <v>0</v>
      </c>
      <c r="O418" s="120"/>
      <c r="P418" s="100">
        <f>SUBTOTAL(9,P419:P425)</f>
        <v>0</v>
      </c>
      <c r="Q418" s="100">
        <f>SUBTOTAL(9,Q419:Q425)</f>
        <v>0</v>
      </c>
      <c r="R418" s="116"/>
      <c r="S418" s="116"/>
      <c r="T418" s="102">
        <f>SUBTOTAL(9,T419:T425)</f>
        <v>2</v>
      </c>
      <c r="U418" s="6"/>
      <c r="V418" s="8"/>
      <c r="W418" s="8"/>
      <c r="X418" s="62"/>
    </row>
    <row r="419" spans="1:27" ht="11.25" outlineLevel="3" x14ac:dyDescent="0.2">
      <c r="A419" s="4"/>
      <c r="B419" s="121"/>
      <c r="C419" s="122">
        <v>78</v>
      </c>
      <c r="D419" s="123" t="s">
        <v>439</v>
      </c>
      <c r="E419" s="124" t="s">
        <v>440</v>
      </c>
      <c r="F419" s="125" t="s">
        <v>441</v>
      </c>
      <c r="G419" s="123" t="s">
        <v>180</v>
      </c>
      <c r="H419" s="126">
        <v>2</v>
      </c>
      <c r="I419" s="127"/>
      <c r="J419" s="128">
        <f>H419*I419</f>
        <v>0</v>
      </c>
      <c r="K419" s="126"/>
      <c r="L419" s="126">
        <f>H419*K419</f>
        <v>0</v>
      </c>
      <c r="M419" s="126"/>
      <c r="N419" s="126">
        <f>H419*M419</f>
        <v>0</v>
      </c>
      <c r="O419" s="128">
        <v>21</v>
      </c>
      <c r="P419" s="128">
        <f>J419*(O419/100)</f>
        <v>0</v>
      </c>
      <c r="Q419" s="128">
        <f>J419+P419</f>
        <v>0</v>
      </c>
      <c r="R419" s="129"/>
      <c r="S419" s="129" t="s">
        <v>100</v>
      </c>
      <c r="T419" s="130">
        <v>1</v>
      </c>
      <c r="U419" s="8"/>
      <c r="V419" s="8"/>
      <c r="W419" s="8"/>
      <c r="X419" s="62"/>
    </row>
    <row r="420" spans="1:27" ht="9.75" outlineLevel="4" x14ac:dyDescent="0.2">
      <c r="A420" s="131"/>
      <c r="B420" s="132"/>
      <c r="C420" s="132"/>
      <c r="D420" s="133"/>
      <c r="E420" s="137" t="s">
        <v>1</v>
      </c>
      <c r="F420" s="160" t="s">
        <v>46</v>
      </c>
      <c r="G420" s="160"/>
      <c r="H420" s="161"/>
      <c r="I420" s="162"/>
      <c r="J420" s="163"/>
      <c r="K420" s="135"/>
      <c r="L420" s="135"/>
      <c r="M420" s="135"/>
      <c r="N420" s="135"/>
      <c r="O420" s="136"/>
      <c r="P420" s="136"/>
      <c r="Q420" s="136"/>
      <c r="R420" s="133"/>
      <c r="S420" s="133"/>
      <c r="T420" s="132"/>
      <c r="U420" s="6"/>
      <c r="V420" s="8"/>
      <c r="W420" s="8"/>
      <c r="X420" s="134" t="str">
        <f>F420</f>
        <v>---</v>
      </c>
      <c r="Y420" s="9"/>
      <c r="AA420" s="11"/>
    </row>
    <row r="421" spans="1:27" ht="7.5" customHeight="1" outlineLevel="4" x14ac:dyDescent="0.15">
      <c r="B421" s="71"/>
      <c r="C421" s="71"/>
      <c r="D421" s="62"/>
      <c r="E421" s="62"/>
      <c r="F421" s="63"/>
      <c r="G421" s="62"/>
      <c r="H421" s="67"/>
      <c r="I421" s="106"/>
      <c r="J421" s="65"/>
      <c r="K421" s="67"/>
      <c r="L421" s="67"/>
      <c r="M421" s="67"/>
      <c r="N421" s="67"/>
      <c r="O421" s="65"/>
      <c r="P421" s="65"/>
      <c r="Q421" s="65"/>
      <c r="R421" s="62"/>
      <c r="S421" s="62"/>
      <c r="T421" s="71"/>
      <c r="U421" s="8"/>
      <c r="X421" s="62"/>
    </row>
    <row r="422" spans="1:27" ht="11.25" outlineLevel="3" x14ac:dyDescent="0.2">
      <c r="A422" s="4"/>
      <c r="B422" s="121"/>
      <c r="C422" s="122">
        <v>79</v>
      </c>
      <c r="D422" s="123" t="s">
        <v>439</v>
      </c>
      <c r="E422" s="124" t="s">
        <v>442</v>
      </c>
      <c r="F422" s="125" t="s">
        <v>443</v>
      </c>
      <c r="G422" s="123" t="s">
        <v>180</v>
      </c>
      <c r="H422" s="126">
        <v>1</v>
      </c>
      <c r="I422" s="127"/>
      <c r="J422" s="128">
        <f>H422*I422</f>
        <v>0</v>
      </c>
      <c r="K422" s="126"/>
      <c r="L422" s="126">
        <f>H422*K422</f>
        <v>0</v>
      </c>
      <c r="M422" s="126"/>
      <c r="N422" s="126">
        <f>H422*M422</f>
        <v>0</v>
      </c>
      <c r="O422" s="128">
        <v>21</v>
      </c>
      <c r="P422" s="128">
        <f>J422*(O422/100)</f>
        <v>0</v>
      </c>
      <c r="Q422" s="128">
        <f>J422+P422</f>
        <v>0</v>
      </c>
      <c r="R422" s="129"/>
      <c r="S422" s="129" t="s">
        <v>100</v>
      </c>
      <c r="T422" s="130">
        <v>1</v>
      </c>
      <c r="U422" s="8"/>
      <c r="V422" s="8"/>
      <c r="W422" s="8"/>
      <c r="X422" s="62"/>
    </row>
    <row r="423" spans="1:27" ht="9.75" outlineLevel="4" x14ac:dyDescent="0.2">
      <c r="A423" s="131"/>
      <c r="B423" s="132"/>
      <c r="C423" s="132"/>
      <c r="D423" s="133"/>
      <c r="E423" s="137" t="s">
        <v>1</v>
      </c>
      <c r="F423" s="160" t="s">
        <v>46</v>
      </c>
      <c r="G423" s="160"/>
      <c r="H423" s="161"/>
      <c r="I423" s="162"/>
      <c r="J423" s="163"/>
      <c r="K423" s="135"/>
      <c r="L423" s="135"/>
      <c r="M423" s="135"/>
      <c r="N423" s="135"/>
      <c r="O423" s="136"/>
      <c r="P423" s="136"/>
      <c r="Q423" s="136"/>
      <c r="R423" s="133"/>
      <c r="S423" s="133"/>
      <c r="T423" s="132"/>
      <c r="U423" s="6"/>
      <c r="V423" s="8"/>
      <c r="W423" s="8"/>
      <c r="X423" s="134" t="str">
        <f>F423</f>
        <v>---</v>
      </c>
      <c r="Y423" s="9"/>
      <c r="AA423" s="11"/>
    </row>
    <row r="424" spans="1:27" ht="7.5" customHeight="1" outlineLevel="4" x14ac:dyDescent="0.15">
      <c r="B424" s="71"/>
      <c r="C424" s="71"/>
      <c r="D424" s="62"/>
      <c r="E424" s="62"/>
      <c r="F424" s="63"/>
      <c r="G424" s="62"/>
      <c r="H424" s="67"/>
      <c r="I424" s="106"/>
      <c r="J424" s="65"/>
      <c r="K424" s="67"/>
      <c r="L424" s="67"/>
      <c r="M424" s="67"/>
      <c r="N424" s="67"/>
      <c r="O424" s="65"/>
      <c r="P424" s="65"/>
      <c r="Q424" s="65"/>
      <c r="R424" s="62"/>
      <c r="S424" s="62"/>
      <c r="T424" s="71"/>
      <c r="U424" s="8"/>
      <c r="X424" s="62"/>
    </row>
    <row r="425" spans="1:27" outlineLevel="3" x14ac:dyDescent="0.15">
      <c r="B425" s="6"/>
      <c r="C425" s="6"/>
      <c r="D425" s="6"/>
      <c r="E425" s="6"/>
      <c r="F425" s="6"/>
      <c r="G425" s="6"/>
      <c r="H425" s="6"/>
      <c r="I425" s="8"/>
      <c r="J425" s="8"/>
      <c r="K425" s="6"/>
      <c r="L425" s="6"/>
      <c r="M425" s="6"/>
      <c r="N425" s="6"/>
      <c r="O425" s="6"/>
      <c r="P425" s="8"/>
      <c r="Q425" s="8"/>
      <c r="R425" s="8"/>
      <c r="S425" s="6"/>
      <c r="T425" s="6"/>
      <c r="X425" s="6"/>
    </row>
    <row r="426" spans="1:27" outlineLevel="1" x14ac:dyDescent="0.15"/>
  </sheetData>
  <sheetProtection algorithmName="SHA-512" hashValue="v8+N/4WDroOmFWd83TOnJ+wB4Itaz1f105EE2YPKXyjtigcwgW6Q0dmE8H7d7lPc60j3fYmbBbGcmH19U7wpJg==" saltValue="GK3EBO+TtDph9LNX3siDAA==" spinCount="100000" sheet="1" objects="1" scenarios="1" formatColumns="0" formatRows="0" autoFilter="0"/>
  <mergeCells count="79">
    <mergeCell ref="F412:J412"/>
    <mergeCell ref="F415:J415"/>
    <mergeCell ref="F423:J423"/>
    <mergeCell ref="F360:J360"/>
    <mergeCell ref="F367:J367"/>
    <mergeCell ref="F374:J374"/>
    <mergeCell ref="F403:J403"/>
    <mergeCell ref="F406:J406"/>
    <mergeCell ref="F420:J420"/>
    <mergeCell ref="F320:J320"/>
    <mergeCell ref="F325:J325"/>
    <mergeCell ref="F340:J340"/>
    <mergeCell ref="F345:J345"/>
    <mergeCell ref="F409:J409"/>
    <mergeCell ref="F286:J286"/>
    <mergeCell ref="F291:J291"/>
    <mergeCell ref="F311:J311"/>
    <mergeCell ref="F314:J314"/>
    <mergeCell ref="F317:J317"/>
    <mergeCell ref="F259:J259"/>
    <mergeCell ref="F262:J262"/>
    <mergeCell ref="F265:J265"/>
    <mergeCell ref="F270:J270"/>
    <mergeCell ref="F273:J273"/>
    <mergeCell ref="F221:J221"/>
    <mergeCell ref="F228:J228"/>
    <mergeCell ref="F240:J240"/>
    <mergeCell ref="F243:J243"/>
    <mergeCell ref="F256:J256"/>
    <mergeCell ref="F178:J178"/>
    <mergeCell ref="F181:J181"/>
    <mergeCell ref="F186:J186"/>
    <mergeCell ref="F201:J201"/>
    <mergeCell ref="F214:J214"/>
    <mergeCell ref="F105:J105"/>
    <mergeCell ref="F108:J108"/>
    <mergeCell ref="F111:J111"/>
    <mergeCell ref="F114:J114"/>
    <mergeCell ref="F122:J122"/>
    <mergeCell ref="F119:J119"/>
    <mergeCell ref="F63:J63"/>
    <mergeCell ref="F68:J68"/>
    <mergeCell ref="F25:J25"/>
    <mergeCell ref="F28:J28"/>
    <mergeCell ref="F31:J31"/>
    <mergeCell ref="F34:J34"/>
    <mergeCell ref="F46:J46"/>
    <mergeCell ref="F154:J154"/>
    <mergeCell ref="F233:J233"/>
    <mergeCell ref="F296:J296"/>
    <mergeCell ref="F379:J379"/>
    <mergeCell ref="F125:J125"/>
    <mergeCell ref="F128:J128"/>
    <mergeCell ref="F131:J131"/>
    <mergeCell ref="F134:J134"/>
    <mergeCell ref="F137:J137"/>
    <mergeCell ref="F140:J140"/>
    <mergeCell ref="F143:J143"/>
    <mergeCell ref="F146:J146"/>
    <mergeCell ref="F149:J149"/>
    <mergeCell ref="F169:J169"/>
    <mergeCell ref="F172:J172"/>
    <mergeCell ref="F175:J175"/>
    <mergeCell ref="F10:J10"/>
    <mergeCell ref="F41:J41"/>
    <mergeCell ref="F57:J57"/>
    <mergeCell ref="F76:J76"/>
    <mergeCell ref="F102:J102"/>
    <mergeCell ref="F91:J91"/>
    <mergeCell ref="F94:J94"/>
    <mergeCell ref="F97:J97"/>
    <mergeCell ref="F71:J71"/>
    <mergeCell ref="F79:J79"/>
    <mergeCell ref="F82:J82"/>
    <mergeCell ref="F85:J85"/>
    <mergeCell ref="F88:J88"/>
    <mergeCell ref="F49:J49"/>
    <mergeCell ref="F52:J52"/>
    <mergeCell ref="F60:J60"/>
  </mergeCells>
  <pageMargins left="0.70866141732283505" right="0.70866141732283505" top="0.78740157480314998" bottom="0.78740157480314998" header="0.31496062992126" footer="0.31496062992126"/>
  <pageSetup paperSize="9" scale="55" fitToHeight="0" pageOrder="overThenDown" orientation="portrait" r:id="rId1"/>
  <headerFooter>
    <oddHeader>&amp;L&amp;8Callida, s.r.o.&amp;C&amp;8&amp;R&amp;8</oddHeader>
    <oddFooter>&amp;L&amp;"Arial,Kurzíva"&amp;8Vytvořeno systémem euroCALC 4&amp;C&amp;P/&amp;N&amp;R&amp;8&amp;[31.1.2025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G3"/>
  <sheetViews>
    <sheetView tabSelected="1" zoomScaleNormal="100" zoomScaleSheetLayoutView="100" workbookViewId="0">
      <pane ySplit="1" topLeftCell="A2" activePane="bottomLeft" state="frozen"/>
      <selection pane="bottomLeft" activeCell="C4" sqref="C4"/>
    </sheetView>
  </sheetViews>
  <sheetFormatPr defaultColWidth="9.140625" defaultRowHeight="8.25" x14ac:dyDescent="0.15"/>
  <cols>
    <col min="1" max="1" width="0" style="7" hidden="1" customWidth="1"/>
    <col min="2" max="2" width="10.7109375" style="7" customWidth="1"/>
    <col min="3" max="3" width="40.7109375" style="7" customWidth="1"/>
    <col min="4" max="4" width="13.7109375" style="7" customWidth="1"/>
    <col min="5" max="5" width="60.7109375" style="7" customWidth="1"/>
    <col min="6" max="6" width="41.5703125" style="7" customWidth="1"/>
    <col min="7" max="16384" width="9.140625" style="7"/>
  </cols>
  <sheetData>
    <row r="1" spans="1:7" ht="11.25" x14ac:dyDescent="0.2">
      <c r="A1" s="3"/>
      <c r="B1" s="3" t="s">
        <v>25</v>
      </c>
      <c r="C1" s="74" t="s">
        <v>26</v>
      </c>
      <c r="D1" s="3" t="s">
        <v>0</v>
      </c>
      <c r="E1" s="74" t="s">
        <v>6</v>
      </c>
      <c r="F1" s="6"/>
      <c r="G1" s="8"/>
    </row>
    <row r="2" spans="1:7" ht="7.5" customHeight="1" x14ac:dyDescent="0.15">
      <c r="C2" s="62"/>
      <c r="E2" s="62"/>
      <c r="F2" s="8"/>
    </row>
    <row r="3" spans="1:7" x14ac:dyDescent="0.15">
      <c r="C3" s="6"/>
      <c r="E3" s="6"/>
    </row>
  </sheetData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Header>&amp;L&amp;8Callida, s.r.o.&amp;C&amp;8&amp;R&amp;8</oddHeader>
    <oddFooter>&amp;L&amp;"Arial,Kurzíva"&amp;8Vytvořeno systémem euroCALC 4&amp;C&amp;P/&amp;N&amp;R&amp;8&amp;[31.1.2025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20</vt:i4>
      </vt:variant>
    </vt:vector>
  </HeadingPairs>
  <TitlesOfParts>
    <vt:vector size="24" baseType="lpstr">
      <vt:lpstr>Krycí List</vt:lpstr>
      <vt:lpstr>Rekapitulace</vt:lpstr>
      <vt:lpstr>Zakázka</vt:lpstr>
      <vt:lpstr>Figury</vt:lpstr>
      <vt:lpstr>__290850C4_052B_4FF6_A0B3_6D189B03D21D_ITEM__</vt:lpstr>
      <vt:lpstr>__290850C4_052B_4FF6_A0B3_6D189B03D21D_ITEM_GROUP1__</vt:lpstr>
      <vt:lpstr>__290850C4_052B_4FF6_A0B3_6D189B03D21D_ITEM_GROUP1_RECAP__</vt:lpstr>
      <vt:lpstr>__290850C4_052B_4FF6_A0B3_6D189B03D21D_ITEM_GROUP2__</vt:lpstr>
      <vt:lpstr>__290850C4_052B_4FF6_A0B3_6D189B03D21D_ITEM_GROUP2_RECAP__</vt:lpstr>
      <vt:lpstr>__290850C4_052B_4FF6_A0B3_6D189B03D21D_ITEM_GROUP3__X</vt:lpstr>
      <vt:lpstr>__290850C4_052B_4FF6_A0B3_6D189B03D21D_ITEM_GROUP3_RECAP__</vt:lpstr>
      <vt:lpstr>__290850C4_052B_4FF6_A0B3_6D189B03D21D_QBILL__</vt:lpstr>
      <vt:lpstr>GROUP_ID</vt:lpstr>
      <vt:lpstr>ITEM_COUNTS</vt:lpstr>
      <vt:lpstr>ITEM_FULLDESCR2</vt:lpstr>
      <vt:lpstr>ITEM_PRICES</vt:lpstr>
      <vt:lpstr>Figury!Názvy_tisku</vt:lpstr>
      <vt:lpstr>Rekapitulace!Názvy_tisku</vt:lpstr>
      <vt:lpstr>Zakázka!Názvy_tisku</vt:lpstr>
      <vt:lpstr>Figury!Oblast_tisku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Nové krematorium - zázemí pro zaměstnance (verze 3) - Nabídka</dc:subject>
  <dc:creator>ADMIN</dc:creator>
  <cp:lastModifiedBy>Kadeřábková Tereza, Ing.</cp:lastModifiedBy>
  <cp:lastPrinted>2025-06-17T10:48:19Z</cp:lastPrinted>
  <dcterms:created xsi:type="dcterms:W3CDTF">2025-01-31T16:52:40Z</dcterms:created>
  <dcterms:modified xsi:type="dcterms:W3CDTF">2025-06-17T10:48:20Z</dcterms:modified>
</cp:coreProperties>
</file>