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Antosova\Desktop\VZpodlimitka\VZ Střecha FZŠ České mládeže\"/>
    </mc:Choice>
  </mc:AlternateContent>
  <xr:revisionPtr revIDLastSave="0" documentId="8_{7E71CAE3-BFC5-4AB4-903D-8D392A1FF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20018300.1 - Stavební úpravy" sheetId="2" r:id="rId2"/>
    <sheet name="20018300.2 - Hromosvod" sheetId="3" r:id="rId3"/>
    <sheet name="20018300.3 - Elektroinsta..." sheetId="4" r:id="rId4"/>
    <sheet name="Pokyny pro vyplnění" sheetId="5" r:id="rId5"/>
  </sheets>
  <definedNames>
    <definedName name="_xlnm._FilterDatabase" localSheetId="1" hidden="1">'20018300.1 - Stavební úpravy'!$C$104:$K$1089</definedName>
    <definedName name="_xlnm._FilterDatabase" localSheetId="2" hidden="1">'20018300.2 - Hromosvod'!$C$88:$K$145</definedName>
    <definedName name="_xlnm._FilterDatabase" localSheetId="3" hidden="1">'20018300.3 - Elektroinsta...'!$C$84:$K$125</definedName>
    <definedName name="_xlnm.Print_Titles" localSheetId="1">'20018300.1 - Stavební úpravy'!$104:$104</definedName>
    <definedName name="_xlnm.Print_Titles" localSheetId="2">'20018300.2 - Hromosvod'!$88:$88</definedName>
    <definedName name="_xlnm.Print_Titles" localSheetId="3">'20018300.3 - Elektroinsta...'!$84:$84</definedName>
    <definedName name="_xlnm.Print_Titles" localSheetId="0">'Rekapitulace stavby'!$52:$52</definedName>
    <definedName name="_xlnm.Print_Area" localSheetId="1">'20018300.1 - Stavební úpravy'!$C$4:$J$39,'20018300.1 - Stavební úpravy'!$C$45:$J$86,'20018300.1 - Stavební úpravy'!$C$92:$K$1089</definedName>
    <definedName name="_xlnm.Print_Area" localSheetId="2">'20018300.2 - Hromosvod'!$C$4:$J$39,'20018300.2 - Hromosvod'!$C$45:$J$70,'20018300.2 - Hromosvod'!$C$76:$K$145</definedName>
    <definedName name="_xlnm.Print_Area" localSheetId="3">'20018300.3 - Elektroinsta...'!$C$4:$J$39,'20018300.3 - Elektroinsta...'!$C$45:$J$66,'20018300.3 - Elektroinsta...'!$C$72:$K$125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3" i="4" l="1"/>
  <c r="J37" i="4"/>
  <c r="J36" i="4"/>
  <c r="AY57" i="1"/>
  <c r="J35" i="4"/>
  <c r="AX57" i="1"/>
  <c r="BI124" i="4"/>
  <c r="BH124" i="4"/>
  <c r="BG124" i="4"/>
  <c r="BF124" i="4"/>
  <c r="T124" i="4"/>
  <c r="R124" i="4"/>
  <c r="R123" i="4"/>
  <c r="P124" i="4"/>
  <c r="P123" i="4"/>
  <c r="BI121" i="4"/>
  <c r="BH121" i="4"/>
  <c r="BG121" i="4"/>
  <c r="BF121" i="4"/>
  <c r="T121" i="4"/>
  <c r="R121" i="4"/>
  <c r="P121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88" i="4"/>
  <c r="BH88" i="4"/>
  <c r="BG88" i="4"/>
  <c r="BF88" i="4"/>
  <c r="T88" i="4"/>
  <c r="T87" i="4"/>
  <c r="T86" i="4" s="1"/>
  <c r="R88" i="4"/>
  <c r="R87" i="4" s="1"/>
  <c r="R86" i="4" s="1"/>
  <c r="P88" i="4"/>
  <c r="P87" i="4"/>
  <c r="P86" i="4"/>
  <c r="J82" i="4"/>
  <c r="J81" i="4"/>
  <c r="F81" i="4"/>
  <c r="F79" i="4"/>
  <c r="E77" i="4"/>
  <c r="J55" i="4"/>
  <c r="J54" i="4"/>
  <c r="F54" i="4"/>
  <c r="F52" i="4"/>
  <c r="E50" i="4"/>
  <c r="J18" i="4"/>
  <c r="E18" i="4"/>
  <c r="F55" i="4" s="1"/>
  <c r="J17" i="4"/>
  <c r="J12" i="4"/>
  <c r="J52" i="4" s="1"/>
  <c r="E7" i="4"/>
  <c r="E48" i="4"/>
  <c r="J37" i="3"/>
  <c r="J36" i="3"/>
  <c r="AY56" i="1" s="1"/>
  <c r="J35" i="3"/>
  <c r="AX56" i="1"/>
  <c r="BI144" i="3"/>
  <c r="BH144" i="3"/>
  <c r="BG144" i="3"/>
  <c r="BF144" i="3"/>
  <c r="T144" i="3"/>
  <c r="T143" i="3" s="1"/>
  <c r="R144" i="3"/>
  <c r="R143" i="3" s="1"/>
  <c r="P144" i="3"/>
  <c r="P143" i="3" s="1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T135" i="3"/>
  <c r="R136" i="3"/>
  <c r="R135" i="3"/>
  <c r="P136" i="3"/>
  <c r="P135" i="3" s="1"/>
  <c r="BI133" i="3"/>
  <c r="BH133" i="3"/>
  <c r="BG133" i="3"/>
  <c r="BF133" i="3"/>
  <c r="T133" i="3"/>
  <c r="T132" i="3" s="1"/>
  <c r="R133" i="3"/>
  <c r="R132" i="3"/>
  <c r="P133" i="3"/>
  <c r="P132" i="3"/>
  <c r="BI129" i="3"/>
  <c r="BH129" i="3"/>
  <c r="BG129" i="3"/>
  <c r="BF129" i="3"/>
  <c r="T129" i="3"/>
  <c r="T128" i="3"/>
  <c r="R129" i="3"/>
  <c r="R128" i="3"/>
  <c r="P129" i="3"/>
  <c r="P128" i="3"/>
  <c r="BI126" i="3"/>
  <c r="BH126" i="3"/>
  <c r="BG126" i="3"/>
  <c r="BF126" i="3"/>
  <c r="T126" i="3"/>
  <c r="T125" i="3"/>
  <c r="T124" i="3" s="1"/>
  <c r="R126" i="3"/>
  <c r="R125" i="3" s="1"/>
  <c r="R124" i="3" s="1"/>
  <c r="P126" i="3"/>
  <c r="P125" i="3"/>
  <c r="P124" i="3" s="1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F37" i="3" s="1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J86" i="3"/>
  <c r="J85" i="3"/>
  <c r="F85" i="3"/>
  <c r="F83" i="3"/>
  <c r="E81" i="3"/>
  <c r="J55" i="3"/>
  <c r="J54" i="3"/>
  <c r="F54" i="3"/>
  <c r="F52" i="3"/>
  <c r="E50" i="3"/>
  <c r="J18" i="3"/>
  <c r="E18" i="3"/>
  <c r="F86" i="3"/>
  <c r="J17" i="3"/>
  <c r="J12" i="3"/>
  <c r="J83" i="3"/>
  <c r="E7" i="3"/>
  <c r="E79" i="3" s="1"/>
  <c r="J37" i="2"/>
  <c r="J36" i="2"/>
  <c r="AY55" i="1"/>
  <c r="J35" i="2"/>
  <c r="AX55" i="1"/>
  <c r="BI1087" i="2"/>
  <c r="BH1087" i="2"/>
  <c r="BG1087" i="2"/>
  <c r="BF1087" i="2"/>
  <c r="T1087" i="2"/>
  <c r="T1086" i="2"/>
  <c r="R1087" i="2"/>
  <c r="R1086" i="2"/>
  <c r="P1087" i="2"/>
  <c r="P1086" i="2"/>
  <c r="BI1083" i="2"/>
  <c r="BH1083" i="2"/>
  <c r="BG1083" i="2"/>
  <c r="BF1083" i="2"/>
  <c r="T1083" i="2"/>
  <c r="T1082" i="2"/>
  <c r="R1083" i="2"/>
  <c r="R1082" i="2"/>
  <c r="P1083" i="2"/>
  <c r="P1082" i="2"/>
  <c r="BI1079" i="2"/>
  <c r="BH1079" i="2"/>
  <c r="BG1079" i="2"/>
  <c r="BF1079" i="2"/>
  <c r="T1079" i="2"/>
  <c r="T1078" i="2"/>
  <c r="R1079" i="2"/>
  <c r="R1078" i="2"/>
  <c r="P1079" i="2"/>
  <c r="P1078" i="2"/>
  <c r="BI1075" i="2"/>
  <c r="BH1075" i="2"/>
  <c r="BG1075" i="2"/>
  <c r="BF1075" i="2"/>
  <c r="T1075" i="2"/>
  <c r="T1074" i="2"/>
  <c r="R1075" i="2"/>
  <c r="R1074" i="2"/>
  <c r="P1075" i="2"/>
  <c r="P1074" i="2"/>
  <c r="BI1071" i="2"/>
  <c r="BH1071" i="2"/>
  <c r="BG1071" i="2"/>
  <c r="BF1071" i="2"/>
  <c r="T1071" i="2"/>
  <c r="T1070" i="2"/>
  <c r="R1071" i="2"/>
  <c r="R1070" i="2"/>
  <c r="P1071" i="2"/>
  <c r="P1070" i="2"/>
  <c r="BI1066" i="2"/>
  <c r="BH1066" i="2"/>
  <c r="BG1066" i="2"/>
  <c r="BF1066" i="2"/>
  <c r="T1066" i="2"/>
  <c r="T1065" i="2"/>
  <c r="T1064" i="2" s="1"/>
  <c r="R1066" i="2"/>
  <c r="R1065" i="2" s="1"/>
  <c r="R1064" i="2" s="1"/>
  <c r="P1066" i="2"/>
  <c r="P1065" i="2"/>
  <c r="P1064" i="2" s="1"/>
  <c r="BI1061" i="2"/>
  <c r="BH1061" i="2"/>
  <c r="BG1061" i="2"/>
  <c r="BF1061" i="2"/>
  <c r="T1061" i="2"/>
  <c r="R1061" i="2"/>
  <c r="P1061" i="2"/>
  <c r="BI1056" i="2"/>
  <c r="BH1056" i="2"/>
  <c r="BG1056" i="2"/>
  <c r="BF1056" i="2"/>
  <c r="T1056" i="2"/>
  <c r="R1056" i="2"/>
  <c r="P1056" i="2"/>
  <c r="BI1052" i="2"/>
  <c r="BH1052" i="2"/>
  <c r="BG1052" i="2"/>
  <c r="BF1052" i="2"/>
  <c r="T1052" i="2"/>
  <c r="R1052" i="2"/>
  <c r="P1052" i="2"/>
  <c r="BI1043" i="2"/>
  <c r="BH1043" i="2"/>
  <c r="BG1043" i="2"/>
  <c r="BF1043" i="2"/>
  <c r="T1043" i="2"/>
  <c r="R1043" i="2"/>
  <c r="P1043" i="2"/>
  <c r="BI1040" i="2"/>
  <c r="BH1040" i="2"/>
  <c r="BG1040" i="2"/>
  <c r="BF1040" i="2"/>
  <c r="T1040" i="2"/>
  <c r="R1040" i="2"/>
  <c r="P1040" i="2"/>
  <c r="BI1037" i="2"/>
  <c r="BH1037" i="2"/>
  <c r="BG1037" i="2"/>
  <c r="BF1037" i="2"/>
  <c r="T1037" i="2"/>
  <c r="R1037" i="2"/>
  <c r="P1037" i="2"/>
  <c r="BI1028" i="2"/>
  <c r="BH1028" i="2"/>
  <c r="BG1028" i="2"/>
  <c r="BF1028" i="2"/>
  <c r="T1028" i="2"/>
  <c r="R1028" i="2"/>
  <c r="P1028" i="2"/>
  <c r="BI1019" i="2"/>
  <c r="BH1019" i="2"/>
  <c r="BG1019" i="2"/>
  <c r="BF1019" i="2"/>
  <c r="T1019" i="2"/>
  <c r="R1019" i="2"/>
  <c r="P1019" i="2"/>
  <c r="BI1015" i="2"/>
  <c r="BH1015" i="2"/>
  <c r="BG1015" i="2"/>
  <c r="BF1015" i="2"/>
  <c r="T1015" i="2"/>
  <c r="R1015" i="2"/>
  <c r="P1015" i="2"/>
  <c r="BI1012" i="2"/>
  <c r="BH1012" i="2"/>
  <c r="BG1012" i="2"/>
  <c r="BF1012" i="2"/>
  <c r="T1012" i="2"/>
  <c r="R1012" i="2"/>
  <c r="P1012" i="2"/>
  <c r="BI1005" i="2"/>
  <c r="BH1005" i="2"/>
  <c r="BG1005" i="2"/>
  <c r="BF1005" i="2"/>
  <c r="T1005" i="2"/>
  <c r="R1005" i="2"/>
  <c r="P1005" i="2"/>
  <c r="BI1001" i="2"/>
  <c r="BH1001" i="2"/>
  <c r="BG1001" i="2"/>
  <c r="BF1001" i="2"/>
  <c r="T1001" i="2"/>
  <c r="R1001" i="2"/>
  <c r="P1001" i="2"/>
  <c r="BI999" i="2"/>
  <c r="BH999" i="2"/>
  <c r="BG999" i="2"/>
  <c r="BF999" i="2"/>
  <c r="T999" i="2"/>
  <c r="R999" i="2"/>
  <c r="P999" i="2"/>
  <c r="BI995" i="2"/>
  <c r="BH995" i="2"/>
  <c r="BG995" i="2"/>
  <c r="BF995" i="2"/>
  <c r="T995" i="2"/>
  <c r="R995" i="2"/>
  <c r="P995" i="2"/>
  <c r="BI991" i="2"/>
  <c r="BH991" i="2"/>
  <c r="BG991" i="2"/>
  <c r="BF991" i="2"/>
  <c r="T991" i="2"/>
  <c r="R991" i="2"/>
  <c r="P991" i="2"/>
  <c r="BI987" i="2"/>
  <c r="BH987" i="2"/>
  <c r="BG987" i="2"/>
  <c r="BF987" i="2"/>
  <c r="T987" i="2"/>
  <c r="R987" i="2"/>
  <c r="P987" i="2"/>
  <c r="BI984" i="2"/>
  <c r="BH984" i="2"/>
  <c r="BG984" i="2"/>
  <c r="BF984" i="2"/>
  <c r="T984" i="2"/>
  <c r="R984" i="2"/>
  <c r="P984" i="2"/>
  <c r="BI979" i="2"/>
  <c r="BH979" i="2"/>
  <c r="BG979" i="2"/>
  <c r="BF979" i="2"/>
  <c r="T979" i="2"/>
  <c r="R979" i="2"/>
  <c r="P979" i="2"/>
  <c r="BI976" i="2"/>
  <c r="BH976" i="2"/>
  <c r="BG976" i="2"/>
  <c r="BF976" i="2"/>
  <c r="T976" i="2"/>
  <c r="R976" i="2"/>
  <c r="P976" i="2"/>
  <c r="BI971" i="2"/>
  <c r="BH971" i="2"/>
  <c r="BG971" i="2"/>
  <c r="BF971" i="2"/>
  <c r="T971" i="2"/>
  <c r="R971" i="2"/>
  <c r="P971" i="2"/>
  <c r="BI967" i="2"/>
  <c r="BH967" i="2"/>
  <c r="BG967" i="2"/>
  <c r="BF967" i="2"/>
  <c r="T967" i="2"/>
  <c r="R967" i="2"/>
  <c r="P967" i="2"/>
  <c r="BI963" i="2"/>
  <c r="BH963" i="2"/>
  <c r="BG963" i="2"/>
  <c r="BF963" i="2"/>
  <c r="T963" i="2"/>
  <c r="R963" i="2"/>
  <c r="P963" i="2"/>
  <c r="BI956" i="2"/>
  <c r="BH956" i="2"/>
  <c r="BG956" i="2"/>
  <c r="BF956" i="2"/>
  <c r="T956" i="2"/>
  <c r="R956" i="2"/>
  <c r="P956" i="2"/>
  <c r="BI949" i="2"/>
  <c r="BH949" i="2"/>
  <c r="BG949" i="2"/>
  <c r="BF949" i="2"/>
  <c r="T949" i="2"/>
  <c r="R949" i="2"/>
  <c r="P949" i="2"/>
  <c r="BI946" i="2"/>
  <c r="BH946" i="2"/>
  <c r="BG946" i="2"/>
  <c r="BF946" i="2"/>
  <c r="T946" i="2"/>
  <c r="R946" i="2"/>
  <c r="P946" i="2"/>
  <c r="BI936" i="2"/>
  <c r="BH936" i="2"/>
  <c r="BG936" i="2"/>
  <c r="BF936" i="2"/>
  <c r="T936" i="2"/>
  <c r="R936" i="2"/>
  <c r="P936" i="2"/>
  <c r="BI934" i="2"/>
  <c r="BH934" i="2"/>
  <c r="BG934" i="2"/>
  <c r="BF934" i="2"/>
  <c r="T934" i="2"/>
  <c r="R934" i="2"/>
  <c r="P934" i="2"/>
  <c r="BI928" i="2"/>
  <c r="BH928" i="2"/>
  <c r="BG928" i="2"/>
  <c r="BF928" i="2"/>
  <c r="T928" i="2"/>
  <c r="R928" i="2"/>
  <c r="P928" i="2"/>
  <c r="BI924" i="2"/>
  <c r="BH924" i="2"/>
  <c r="BG924" i="2"/>
  <c r="BF924" i="2"/>
  <c r="T924" i="2"/>
  <c r="R924" i="2"/>
  <c r="P924" i="2"/>
  <c r="BI914" i="2"/>
  <c r="BH914" i="2"/>
  <c r="BG914" i="2"/>
  <c r="BF914" i="2"/>
  <c r="T914" i="2"/>
  <c r="R914" i="2"/>
  <c r="P914" i="2"/>
  <c r="BI905" i="2"/>
  <c r="BH905" i="2"/>
  <c r="BG905" i="2"/>
  <c r="BF905" i="2"/>
  <c r="T905" i="2"/>
  <c r="R905" i="2"/>
  <c r="P905" i="2"/>
  <c r="BI896" i="2"/>
  <c r="BH896" i="2"/>
  <c r="BG896" i="2"/>
  <c r="BF896" i="2"/>
  <c r="T896" i="2"/>
  <c r="R896" i="2"/>
  <c r="P896" i="2"/>
  <c r="BI888" i="2"/>
  <c r="BH888" i="2"/>
  <c r="BG888" i="2"/>
  <c r="BF888" i="2"/>
  <c r="T888" i="2"/>
  <c r="R888" i="2"/>
  <c r="P888" i="2"/>
  <c r="BI880" i="2"/>
  <c r="BH880" i="2"/>
  <c r="BG880" i="2"/>
  <c r="BF880" i="2"/>
  <c r="T880" i="2"/>
  <c r="R880" i="2"/>
  <c r="P880" i="2"/>
  <c r="BI872" i="2"/>
  <c r="BH872" i="2"/>
  <c r="BG872" i="2"/>
  <c r="BF872" i="2"/>
  <c r="T872" i="2"/>
  <c r="R872" i="2"/>
  <c r="P872" i="2"/>
  <c r="BI864" i="2"/>
  <c r="BH864" i="2"/>
  <c r="BG864" i="2"/>
  <c r="BF864" i="2"/>
  <c r="T864" i="2"/>
  <c r="R864" i="2"/>
  <c r="P864" i="2"/>
  <c r="BI858" i="2"/>
  <c r="BH858" i="2"/>
  <c r="BG858" i="2"/>
  <c r="BF858" i="2"/>
  <c r="T858" i="2"/>
  <c r="R858" i="2"/>
  <c r="P858" i="2"/>
  <c r="BI854" i="2"/>
  <c r="BH854" i="2"/>
  <c r="BG854" i="2"/>
  <c r="BF854" i="2"/>
  <c r="T854" i="2"/>
  <c r="R854" i="2"/>
  <c r="P854" i="2"/>
  <c r="BI846" i="2"/>
  <c r="BH846" i="2"/>
  <c r="BG846" i="2"/>
  <c r="BF846" i="2"/>
  <c r="T846" i="2"/>
  <c r="R846" i="2"/>
  <c r="P846" i="2"/>
  <c r="BI841" i="2"/>
  <c r="BH841" i="2"/>
  <c r="BG841" i="2"/>
  <c r="BF841" i="2"/>
  <c r="T841" i="2"/>
  <c r="R841" i="2"/>
  <c r="P841" i="2"/>
  <c r="BI835" i="2"/>
  <c r="BH835" i="2"/>
  <c r="BG835" i="2"/>
  <c r="BF835" i="2"/>
  <c r="T835" i="2"/>
  <c r="R835" i="2"/>
  <c r="P835" i="2"/>
  <c r="BI830" i="2"/>
  <c r="BH830" i="2"/>
  <c r="BG830" i="2"/>
  <c r="BF830" i="2"/>
  <c r="T830" i="2"/>
  <c r="R830" i="2"/>
  <c r="P830" i="2"/>
  <c r="BI824" i="2"/>
  <c r="BH824" i="2"/>
  <c r="BG824" i="2"/>
  <c r="BF824" i="2"/>
  <c r="T824" i="2"/>
  <c r="R824" i="2"/>
  <c r="P824" i="2"/>
  <c r="BI819" i="2"/>
  <c r="BH819" i="2"/>
  <c r="BG819" i="2"/>
  <c r="BF819" i="2"/>
  <c r="T819" i="2"/>
  <c r="R819" i="2"/>
  <c r="P819" i="2"/>
  <c r="BI812" i="2"/>
  <c r="BH812" i="2"/>
  <c r="BG812" i="2"/>
  <c r="BF812" i="2"/>
  <c r="T812" i="2"/>
  <c r="R812" i="2"/>
  <c r="P812" i="2"/>
  <c r="BI803" i="2"/>
  <c r="BH803" i="2"/>
  <c r="BG803" i="2"/>
  <c r="BF803" i="2"/>
  <c r="T803" i="2"/>
  <c r="R803" i="2"/>
  <c r="P803" i="2"/>
  <c r="BI794" i="2"/>
  <c r="BH794" i="2"/>
  <c r="BG794" i="2"/>
  <c r="BF794" i="2"/>
  <c r="T794" i="2"/>
  <c r="R794" i="2"/>
  <c r="P794" i="2"/>
  <c r="BI785" i="2"/>
  <c r="BH785" i="2"/>
  <c r="BG785" i="2"/>
  <c r="BF785" i="2"/>
  <c r="T785" i="2"/>
  <c r="R785" i="2"/>
  <c r="P785" i="2"/>
  <c r="BI777" i="2"/>
  <c r="BH777" i="2"/>
  <c r="BG777" i="2"/>
  <c r="BF777" i="2"/>
  <c r="T777" i="2"/>
  <c r="R777" i="2"/>
  <c r="P777" i="2"/>
  <c r="BI771" i="2"/>
  <c r="BH771" i="2"/>
  <c r="BG771" i="2"/>
  <c r="BF771" i="2"/>
  <c r="T771" i="2"/>
  <c r="R771" i="2"/>
  <c r="P771" i="2"/>
  <c r="BI763" i="2"/>
  <c r="BH763" i="2"/>
  <c r="BG763" i="2"/>
  <c r="BF763" i="2"/>
  <c r="T763" i="2"/>
  <c r="R763" i="2"/>
  <c r="P763" i="2"/>
  <c r="BI754" i="2"/>
  <c r="BH754" i="2"/>
  <c r="BG754" i="2"/>
  <c r="BF754" i="2"/>
  <c r="T754" i="2"/>
  <c r="R754" i="2"/>
  <c r="P754" i="2"/>
  <c r="BI745" i="2"/>
  <c r="BH745" i="2"/>
  <c r="BG745" i="2"/>
  <c r="BF745" i="2"/>
  <c r="T745" i="2"/>
  <c r="R745" i="2"/>
  <c r="P745" i="2"/>
  <c r="BI736" i="2"/>
  <c r="BH736" i="2"/>
  <c r="BG736" i="2"/>
  <c r="BF736" i="2"/>
  <c r="T736" i="2"/>
  <c r="R736" i="2"/>
  <c r="P736" i="2"/>
  <c r="BI733" i="2"/>
  <c r="BH733" i="2"/>
  <c r="BG733" i="2"/>
  <c r="BF733" i="2"/>
  <c r="T733" i="2"/>
  <c r="R733" i="2"/>
  <c r="P733" i="2"/>
  <c r="BI726" i="2"/>
  <c r="BH726" i="2"/>
  <c r="BG726" i="2"/>
  <c r="BF726" i="2"/>
  <c r="T726" i="2"/>
  <c r="R726" i="2"/>
  <c r="P726" i="2"/>
  <c r="BI723" i="2"/>
  <c r="BH723" i="2"/>
  <c r="BG723" i="2"/>
  <c r="BF723" i="2"/>
  <c r="T723" i="2"/>
  <c r="R723" i="2"/>
  <c r="P723" i="2"/>
  <c r="BI720" i="2"/>
  <c r="BH720" i="2"/>
  <c r="BG720" i="2"/>
  <c r="BF720" i="2"/>
  <c r="T720" i="2"/>
  <c r="R720" i="2"/>
  <c r="P720" i="2"/>
  <c r="BI712" i="2"/>
  <c r="BH712" i="2"/>
  <c r="BG712" i="2"/>
  <c r="BF712" i="2"/>
  <c r="T712" i="2"/>
  <c r="R712" i="2"/>
  <c r="P712" i="2"/>
  <c r="BI709" i="2"/>
  <c r="BH709" i="2"/>
  <c r="BG709" i="2"/>
  <c r="BF709" i="2"/>
  <c r="T709" i="2"/>
  <c r="R709" i="2"/>
  <c r="P709" i="2"/>
  <c r="BI701" i="2"/>
  <c r="BH701" i="2"/>
  <c r="BG701" i="2"/>
  <c r="BF701" i="2"/>
  <c r="T701" i="2"/>
  <c r="R701" i="2"/>
  <c r="P701" i="2"/>
  <c r="BI698" i="2"/>
  <c r="BH698" i="2"/>
  <c r="BG698" i="2"/>
  <c r="BF698" i="2"/>
  <c r="T698" i="2"/>
  <c r="R698" i="2"/>
  <c r="P698" i="2"/>
  <c r="BI690" i="2"/>
  <c r="BH690" i="2"/>
  <c r="BG690" i="2"/>
  <c r="BF690" i="2"/>
  <c r="T690" i="2"/>
  <c r="R690" i="2"/>
  <c r="P690" i="2"/>
  <c r="BI686" i="2"/>
  <c r="BH686" i="2"/>
  <c r="BG686" i="2"/>
  <c r="BF686" i="2"/>
  <c r="T686" i="2"/>
  <c r="R686" i="2"/>
  <c r="P686" i="2"/>
  <c r="BI682" i="2"/>
  <c r="BH682" i="2"/>
  <c r="BG682" i="2"/>
  <c r="BF682" i="2"/>
  <c r="T682" i="2"/>
  <c r="R682" i="2"/>
  <c r="P682" i="2"/>
  <c r="BI678" i="2"/>
  <c r="BH678" i="2"/>
  <c r="BG678" i="2"/>
  <c r="BF678" i="2"/>
  <c r="T678" i="2"/>
  <c r="R678" i="2"/>
  <c r="P678" i="2"/>
  <c r="BI674" i="2"/>
  <c r="BH674" i="2"/>
  <c r="BG674" i="2"/>
  <c r="BF674" i="2"/>
  <c r="T674" i="2"/>
  <c r="R674" i="2"/>
  <c r="P674" i="2"/>
  <c r="BI670" i="2"/>
  <c r="BH670" i="2"/>
  <c r="BG670" i="2"/>
  <c r="BF670" i="2"/>
  <c r="T670" i="2"/>
  <c r="R670" i="2"/>
  <c r="P670" i="2"/>
  <c r="BI663" i="2"/>
  <c r="BH663" i="2"/>
  <c r="BG663" i="2"/>
  <c r="BF663" i="2"/>
  <c r="T663" i="2"/>
  <c r="R663" i="2"/>
  <c r="P663" i="2"/>
  <c r="BI656" i="2"/>
  <c r="BH656" i="2"/>
  <c r="BG656" i="2"/>
  <c r="BF656" i="2"/>
  <c r="T656" i="2"/>
  <c r="R656" i="2"/>
  <c r="P656" i="2"/>
  <c r="BI652" i="2"/>
  <c r="BH652" i="2"/>
  <c r="BG652" i="2"/>
  <c r="BF652" i="2"/>
  <c r="T652" i="2"/>
  <c r="R652" i="2"/>
  <c r="P652" i="2"/>
  <c r="BI645" i="2"/>
  <c r="BH645" i="2"/>
  <c r="BG645" i="2"/>
  <c r="BF645" i="2"/>
  <c r="T645" i="2"/>
  <c r="R645" i="2"/>
  <c r="P645" i="2"/>
  <c r="BI637" i="2"/>
  <c r="BH637" i="2"/>
  <c r="BG637" i="2"/>
  <c r="BF637" i="2"/>
  <c r="T637" i="2"/>
  <c r="R637" i="2"/>
  <c r="P637" i="2"/>
  <c r="BI630" i="2"/>
  <c r="BH630" i="2"/>
  <c r="BG630" i="2"/>
  <c r="BF630" i="2"/>
  <c r="T630" i="2"/>
  <c r="R630" i="2"/>
  <c r="P630" i="2"/>
  <c r="BI623" i="2"/>
  <c r="BH623" i="2"/>
  <c r="BG623" i="2"/>
  <c r="BF623" i="2"/>
  <c r="T623" i="2"/>
  <c r="R623" i="2"/>
  <c r="P623" i="2"/>
  <c r="BI616" i="2"/>
  <c r="BH616" i="2"/>
  <c r="BG616" i="2"/>
  <c r="BF616" i="2"/>
  <c r="T616" i="2"/>
  <c r="R616" i="2"/>
  <c r="P616" i="2"/>
  <c r="BI612" i="2"/>
  <c r="BH612" i="2"/>
  <c r="BG612" i="2"/>
  <c r="BF612" i="2"/>
  <c r="T612" i="2"/>
  <c r="R612" i="2"/>
  <c r="P612" i="2"/>
  <c r="BI608" i="2"/>
  <c r="BH608" i="2"/>
  <c r="BG608" i="2"/>
  <c r="BF608" i="2"/>
  <c r="T608" i="2"/>
  <c r="R608" i="2"/>
  <c r="P608" i="2"/>
  <c r="BI604" i="2"/>
  <c r="BH604" i="2"/>
  <c r="BG604" i="2"/>
  <c r="BF604" i="2"/>
  <c r="T604" i="2"/>
  <c r="R604" i="2"/>
  <c r="P604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83" i="2"/>
  <c r="BH583" i="2"/>
  <c r="BG583" i="2"/>
  <c r="BF583" i="2"/>
  <c r="T583" i="2"/>
  <c r="R583" i="2"/>
  <c r="P583" i="2"/>
  <c r="BI576" i="2"/>
  <c r="BH576" i="2"/>
  <c r="BG576" i="2"/>
  <c r="BF576" i="2"/>
  <c r="T576" i="2"/>
  <c r="R576" i="2"/>
  <c r="P576" i="2"/>
  <c r="BI572" i="2"/>
  <c r="BH572" i="2"/>
  <c r="BG572" i="2"/>
  <c r="BF572" i="2"/>
  <c r="T572" i="2"/>
  <c r="R572" i="2"/>
  <c r="P572" i="2"/>
  <c r="BI560" i="2"/>
  <c r="BH560" i="2"/>
  <c r="BG560" i="2"/>
  <c r="BF560" i="2"/>
  <c r="T560" i="2"/>
  <c r="R560" i="2"/>
  <c r="P560" i="2"/>
  <c r="BI552" i="2"/>
  <c r="BH552" i="2"/>
  <c r="BG552" i="2"/>
  <c r="BF552" i="2"/>
  <c r="T552" i="2"/>
  <c r="R552" i="2"/>
  <c r="P552" i="2"/>
  <c r="BI541" i="2"/>
  <c r="BH541" i="2"/>
  <c r="BG541" i="2"/>
  <c r="BF541" i="2"/>
  <c r="T541" i="2"/>
  <c r="R541" i="2"/>
  <c r="P541" i="2"/>
  <c r="BI528" i="2"/>
  <c r="BH528" i="2"/>
  <c r="BG528" i="2"/>
  <c r="BF528" i="2"/>
  <c r="T528" i="2"/>
  <c r="R528" i="2"/>
  <c r="P528" i="2"/>
  <c r="BI523" i="2"/>
  <c r="BH523" i="2"/>
  <c r="BG523" i="2"/>
  <c r="BF523" i="2"/>
  <c r="T523" i="2"/>
  <c r="R523" i="2"/>
  <c r="P523" i="2"/>
  <c r="BI515" i="2"/>
  <c r="BH515" i="2"/>
  <c r="BG515" i="2"/>
  <c r="BF515" i="2"/>
  <c r="T515" i="2"/>
  <c r="R515" i="2"/>
  <c r="P515" i="2"/>
  <c r="BI504" i="2"/>
  <c r="BH504" i="2"/>
  <c r="BG504" i="2"/>
  <c r="BF504" i="2"/>
  <c r="T504" i="2"/>
  <c r="R504" i="2"/>
  <c r="P504" i="2"/>
  <c r="BI491" i="2"/>
  <c r="BH491" i="2"/>
  <c r="BG491" i="2"/>
  <c r="BF491" i="2"/>
  <c r="T491" i="2"/>
  <c r="R491" i="2"/>
  <c r="P491" i="2"/>
  <c r="BI486" i="2"/>
  <c r="BH486" i="2"/>
  <c r="BG486" i="2"/>
  <c r="BF486" i="2"/>
  <c r="T486" i="2"/>
  <c r="R486" i="2"/>
  <c r="P486" i="2"/>
  <c r="BI482" i="2"/>
  <c r="BH482" i="2"/>
  <c r="BG482" i="2"/>
  <c r="BF482" i="2"/>
  <c r="T482" i="2"/>
  <c r="R482" i="2"/>
  <c r="P482" i="2"/>
  <c r="BI477" i="2"/>
  <c r="BH477" i="2"/>
  <c r="BG477" i="2"/>
  <c r="BF477" i="2"/>
  <c r="T477" i="2"/>
  <c r="R477" i="2"/>
  <c r="P477" i="2"/>
  <c r="BI470" i="2"/>
  <c r="BH470" i="2"/>
  <c r="BG470" i="2"/>
  <c r="BF470" i="2"/>
  <c r="T470" i="2"/>
  <c r="R470" i="2"/>
  <c r="P470" i="2"/>
  <c r="BI463" i="2"/>
  <c r="BH463" i="2"/>
  <c r="BG463" i="2"/>
  <c r="BF463" i="2"/>
  <c r="T463" i="2"/>
  <c r="R463" i="2"/>
  <c r="P463" i="2"/>
  <c r="BI455" i="2"/>
  <c r="BH455" i="2"/>
  <c r="BG455" i="2"/>
  <c r="BF455" i="2"/>
  <c r="T455" i="2"/>
  <c r="R455" i="2"/>
  <c r="P455" i="2"/>
  <c r="BI444" i="2"/>
  <c r="BH444" i="2"/>
  <c r="BG444" i="2"/>
  <c r="BF444" i="2"/>
  <c r="T444" i="2"/>
  <c r="R444" i="2"/>
  <c r="P444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T426" i="2" s="1"/>
  <c r="R427" i="2"/>
  <c r="R426" i="2"/>
  <c r="P427" i="2"/>
  <c r="P426" i="2" s="1"/>
  <c r="BI423" i="2"/>
  <c r="BH423" i="2"/>
  <c r="BG423" i="2"/>
  <c r="BF423" i="2"/>
  <c r="T423" i="2"/>
  <c r="R423" i="2"/>
  <c r="P423" i="2"/>
  <c r="BI416" i="2"/>
  <c r="BH416" i="2"/>
  <c r="BG416" i="2"/>
  <c r="BF416" i="2"/>
  <c r="T416" i="2"/>
  <c r="R416" i="2"/>
  <c r="P416" i="2"/>
  <c r="BI410" i="2"/>
  <c r="BH410" i="2"/>
  <c r="BG410" i="2"/>
  <c r="BF410" i="2"/>
  <c r="T410" i="2"/>
  <c r="R410" i="2"/>
  <c r="P410" i="2"/>
  <c r="BI406" i="2"/>
  <c r="BH406" i="2"/>
  <c r="BG406" i="2"/>
  <c r="BF406" i="2"/>
  <c r="T406" i="2"/>
  <c r="R406" i="2"/>
  <c r="P406" i="2"/>
  <c r="BI398" i="2"/>
  <c r="BH398" i="2"/>
  <c r="BG398" i="2"/>
  <c r="BF398" i="2"/>
  <c r="T398" i="2"/>
  <c r="R398" i="2"/>
  <c r="P398" i="2"/>
  <c r="BI390" i="2"/>
  <c r="BH390" i="2"/>
  <c r="BG390" i="2"/>
  <c r="BF390" i="2"/>
  <c r="T390" i="2"/>
  <c r="R390" i="2"/>
  <c r="P390" i="2"/>
  <c r="BI382" i="2"/>
  <c r="BH382" i="2"/>
  <c r="BG382" i="2"/>
  <c r="BF382" i="2"/>
  <c r="T382" i="2"/>
  <c r="R382" i="2"/>
  <c r="P382" i="2"/>
  <c r="BI374" i="2"/>
  <c r="BH374" i="2"/>
  <c r="BG374" i="2"/>
  <c r="BF374" i="2"/>
  <c r="T374" i="2"/>
  <c r="R374" i="2"/>
  <c r="P374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4" i="2"/>
  <c r="BH344" i="2"/>
  <c r="BG344" i="2"/>
  <c r="BF344" i="2"/>
  <c r="T344" i="2"/>
  <c r="R344" i="2"/>
  <c r="P344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28" i="2"/>
  <c r="BH328" i="2"/>
  <c r="BG328" i="2"/>
  <c r="BF328" i="2"/>
  <c r="T328" i="2"/>
  <c r="R328" i="2"/>
  <c r="P328" i="2"/>
  <c r="BI323" i="2"/>
  <c r="BH323" i="2"/>
  <c r="BG323" i="2"/>
  <c r="BF323" i="2"/>
  <c r="T323" i="2"/>
  <c r="T322" i="2"/>
  <c r="R323" i="2"/>
  <c r="R322" i="2" s="1"/>
  <c r="P323" i="2"/>
  <c r="P322" i="2" s="1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5" i="2"/>
  <c r="BH305" i="2"/>
  <c r="BG305" i="2"/>
  <c r="BF305" i="2"/>
  <c r="T305" i="2"/>
  <c r="R305" i="2"/>
  <c r="P305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1" i="2"/>
  <c r="BH281" i="2"/>
  <c r="BG281" i="2"/>
  <c r="BF281" i="2"/>
  <c r="T281" i="2"/>
  <c r="R281" i="2"/>
  <c r="P281" i="2"/>
  <c r="BI272" i="2"/>
  <c r="BH272" i="2"/>
  <c r="BG272" i="2"/>
  <c r="BF272" i="2"/>
  <c r="T272" i="2"/>
  <c r="R272" i="2"/>
  <c r="P272" i="2"/>
  <c r="BI257" i="2"/>
  <c r="BH257" i="2"/>
  <c r="BG257" i="2"/>
  <c r="BF257" i="2"/>
  <c r="T257" i="2"/>
  <c r="R257" i="2"/>
  <c r="P257" i="2"/>
  <c r="BI251" i="2"/>
  <c r="BH251" i="2"/>
  <c r="BG251" i="2"/>
  <c r="BF251" i="2"/>
  <c r="T251" i="2"/>
  <c r="R251" i="2"/>
  <c r="P251" i="2"/>
  <c r="BI244" i="2"/>
  <c r="BH244" i="2"/>
  <c r="BG244" i="2"/>
  <c r="BF244" i="2"/>
  <c r="T244" i="2"/>
  <c r="R244" i="2"/>
  <c r="P244" i="2"/>
  <c r="BI237" i="2"/>
  <c r="BH237" i="2"/>
  <c r="BG237" i="2"/>
  <c r="BF237" i="2"/>
  <c r="T237" i="2"/>
  <c r="R237" i="2"/>
  <c r="P237" i="2"/>
  <c r="BI230" i="2"/>
  <c r="BH230" i="2"/>
  <c r="BG230" i="2"/>
  <c r="BF230" i="2"/>
  <c r="T230" i="2"/>
  <c r="R230" i="2"/>
  <c r="P230" i="2"/>
  <c r="BI223" i="2"/>
  <c r="BH223" i="2"/>
  <c r="BG223" i="2"/>
  <c r="BF223" i="2"/>
  <c r="T223" i="2"/>
  <c r="R223" i="2"/>
  <c r="P223" i="2"/>
  <c r="BI216" i="2"/>
  <c r="BH216" i="2"/>
  <c r="BG216" i="2"/>
  <c r="BF216" i="2"/>
  <c r="T216" i="2"/>
  <c r="R216" i="2"/>
  <c r="P216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4" i="2"/>
  <c r="BH194" i="2"/>
  <c r="BG194" i="2"/>
  <c r="BF194" i="2"/>
  <c r="T194" i="2"/>
  <c r="R194" i="2"/>
  <c r="P194" i="2"/>
  <c r="BI187" i="2"/>
  <c r="BH187" i="2"/>
  <c r="BG187" i="2"/>
  <c r="BF187" i="2"/>
  <c r="T187" i="2"/>
  <c r="R187" i="2"/>
  <c r="P187" i="2"/>
  <c r="BI180" i="2"/>
  <c r="BH180" i="2"/>
  <c r="BG180" i="2"/>
  <c r="BF180" i="2"/>
  <c r="T180" i="2"/>
  <c r="R180" i="2"/>
  <c r="P180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55" i="2"/>
  <c r="BH155" i="2"/>
  <c r="BG155" i="2"/>
  <c r="BF155" i="2"/>
  <c r="T155" i="2"/>
  <c r="R155" i="2"/>
  <c r="P155" i="2"/>
  <c r="BI148" i="2"/>
  <c r="BH148" i="2"/>
  <c r="BG148" i="2"/>
  <c r="BF148" i="2"/>
  <c r="T148" i="2"/>
  <c r="R148" i="2"/>
  <c r="P148" i="2"/>
  <c r="BI140" i="2"/>
  <c r="BH140" i="2"/>
  <c r="BG140" i="2"/>
  <c r="BF140" i="2"/>
  <c r="T140" i="2"/>
  <c r="R140" i="2"/>
  <c r="P140" i="2"/>
  <c r="BI133" i="2"/>
  <c r="BH133" i="2"/>
  <c r="BG133" i="2"/>
  <c r="BF133" i="2"/>
  <c r="T133" i="2"/>
  <c r="R133" i="2"/>
  <c r="P133" i="2"/>
  <c r="BI125" i="2"/>
  <c r="BH125" i="2"/>
  <c r="BG125" i="2"/>
  <c r="BF125" i="2"/>
  <c r="T125" i="2"/>
  <c r="T124" i="2" s="1"/>
  <c r="R125" i="2"/>
  <c r="R124" i="2" s="1"/>
  <c r="P125" i="2"/>
  <c r="P124" i="2"/>
  <c r="BI118" i="2"/>
  <c r="BH118" i="2"/>
  <c r="BG118" i="2"/>
  <c r="BF118" i="2"/>
  <c r="T118" i="2"/>
  <c r="R118" i="2"/>
  <c r="P118" i="2"/>
  <c r="BI114" i="2"/>
  <c r="F37" i="2" s="1"/>
  <c r="BH114" i="2"/>
  <c r="BG114" i="2"/>
  <c r="F35" i="2" s="1"/>
  <c r="BF114" i="2"/>
  <c r="J34" i="2" s="1"/>
  <c r="T114" i="2"/>
  <c r="R114" i="2"/>
  <c r="P114" i="2"/>
  <c r="BI108" i="2"/>
  <c r="BH108" i="2"/>
  <c r="BG108" i="2"/>
  <c r="BF108" i="2"/>
  <c r="T108" i="2"/>
  <c r="R108" i="2"/>
  <c r="P108" i="2"/>
  <c r="J102" i="2"/>
  <c r="J101" i="2"/>
  <c r="F101" i="2"/>
  <c r="F99" i="2"/>
  <c r="E97" i="2"/>
  <c r="J55" i="2"/>
  <c r="J54" i="2"/>
  <c r="F54" i="2"/>
  <c r="F52" i="2"/>
  <c r="E50" i="2"/>
  <c r="J18" i="2"/>
  <c r="E18" i="2"/>
  <c r="F102" i="2" s="1"/>
  <c r="J17" i="2"/>
  <c r="J12" i="2"/>
  <c r="J99" i="2"/>
  <c r="E7" i="2"/>
  <c r="E95" i="2"/>
  <c r="L50" i="1"/>
  <c r="AM50" i="1"/>
  <c r="AM49" i="1"/>
  <c r="L49" i="1"/>
  <c r="AM47" i="1"/>
  <c r="L47" i="1"/>
  <c r="L45" i="1"/>
  <c r="L44" i="1"/>
  <c r="J1071" i="2"/>
  <c r="J645" i="2"/>
  <c r="BK623" i="2"/>
  <c r="J604" i="2"/>
  <c r="BK572" i="2"/>
  <c r="BK491" i="2"/>
  <c r="BK463" i="2"/>
  <c r="J437" i="2"/>
  <c r="BK410" i="2"/>
  <c r="BK374" i="2"/>
  <c r="J350" i="2"/>
  <c r="J323" i="2"/>
  <c r="BK297" i="2"/>
  <c r="BK257" i="2"/>
  <c r="J136" i="3"/>
  <c r="BK122" i="3"/>
  <c r="BK112" i="3"/>
  <c r="BK92" i="3"/>
  <c r="BK126" i="3"/>
  <c r="BK102" i="3"/>
  <c r="BK108" i="3"/>
  <c r="BK118" i="3"/>
  <c r="BK104" i="3"/>
  <c r="BK102" i="4"/>
  <c r="BK112" i="4"/>
  <c r="J94" i="4"/>
  <c r="BK100" i="4"/>
  <c r="BK121" i="4"/>
  <c r="BK98" i="4"/>
  <c r="J237" i="2"/>
  <c r="BK216" i="2"/>
  <c r="BK201" i="2"/>
  <c r="BK194" i="2"/>
  <c r="J187" i="2"/>
  <c r="BK173" i="2"/>
  <c r="J169" i="2"/>
  <c r="BK155" i="2"/>
  <c r="BK140" i="2"/>
  <c r="J133" i="2"/>
  <c r="BK118" i="2"/>
  <c r="J114" i="2"/>
  <c r="AS54" i="1"/>
  <c r="J576" i="2"/>
  <c r="BK523" i="2"/>
  <c r="BK486" i="2"/>
  <c r="J463" i="2"/>
  <c r="J432" i="2"/>
  <c r="BK390" i="2"/>
  <c r="BK363" i="2"/>
  <c r="BK323" i="2"/>
  <c r="BK312" i="2"/>
  <c r="BK281" i="2"/>
  <c r="BK144" i="3"/>
  <c r="BK129" i="3"/>
  <c r="BK116" i="3"/>
  <c r="J100" i="3"/>
  <c r="J118" i="3"/>
  <c r="J94" i="3"/>
  <c r="BK114" i="3"/>
  <c r="J106" i="3"/>
  <c r="J106" i="4"/>
  <c r="J88" i="4"/>
  <c r="BK110" i="4"/>
  <c r="BK92" i="4"/>
  <c r="BK108" i="4"/>
  <c r="BK1087" i="2"/>
  <c r="BK1079" i="2"/>
  <c r="BK1075" i="2"/>
  <c r="J1075" i="2"/>
  <c r="J244" i="2"/>
  <c r="BK223" i="2"/>
  <c r="BK1066" i="2"/>
  <c r="BK1083" i="2"/>
  <c r="BK1056" i="2"/>
  <c r="J1052" i="2"/>
  <c r="J1043" i="2"/>
  <c r="J1037" i="2"/>
  <c r="BK1019" i="2"/>
  <c r="BK1012" i="2"/>
  <c r="BK1001" i="2"/>
  <c r="BK999" i="2"/>
  <c r="BK995" i="2"/>
  <c r="J987" i="2"/>
  <c r="J984" i="2"/>
  <c r="BK976" i="2"/>
  <c r="BK971" i="2"/>
  <c r="J967" i="2"/>
  <c r="BK956" i="2"/>
  <c r="J949" i="2"/>
  <c r="BK936" i="2"/>
  <c r="J934" i="2"/>
  <c r="BK924" i="2"/>
  <c r="J896" i="2"/>
  <c r="BK880" i="2"/>
  <c r="BK872" i="2"/>
  <c r="BK864" i="2"/>
  <c r="J858" i="2"/>
  <c r="J854" i="2"/>
  <c r="J835" i="2"/>
  <c r="BK824" i="2"/>
  <c r="J819" i="2"/>
  <c r="BK812" i="2"/>
  <c r="BK794" i="2"/>
  <c r="J785" i="2"/>
  <c r="J777" i="2"/>
  <c r="J763" i="2"/>
  <c r="BK745" i="2"/>
  <c r="J736" i="2"/>
  <c r="J733" i="2"/>
  <c r="J726" i="2"/>
  <c r="J720" i="2"/>
  <c r="BK701" i="2"/>
  <c r="BK698" i="2"/>
  <c r="J690" i="2"/>
  <c r="BK682" i="2"/>
  <c r="BK678" i="2"/>
  <c r="J674" i="2"/>
  <c r="BK663" i="2"/>
  <c r="J652" i="2"/>
  <c r="BK637" i="2"/>
  <c r="J616" i="2"/>
  <c r="J608" i="2"/>
  <c r="BK576" i="2"/>
  <c r="BK541" i="2"/>
  <c r="J486" i="2"/>
  <c r="J470" i="2"/>
  <c r="J440" i="2"/>
  <c r="BK416" i="2"/>
  <c r="J406" i="2"/>
  <c r="J374" i="2"/>
  <c r="BK334" i="2"/>
  <c r="J315" i="2"/>
  <c r="J294" i="2"/>
  <c r="F36" i="2"/>
  <c r="J230" i="2"/>
  <c r="J1066" i="2"/>
  <c r="BK616" i="2"/>
  <c r="BK593" i="2"/>
  <c r="BK560" i="2"/>
  <c r="J528" i="2"/>
  <c r="BK482" i="2"/>
  <c r="J455" i="2"/>
  <c r="BK427" i="2"/>
  <c r="BK398" i="2"/>
  <c r="J363" i="2"/>
  <c r="J338" i="2"/>
  <c r="BK315" i="2"/>
  <c r="J281" i="2"/>
  <c r="J141" i="3"/>
  <c r="J126" i="3"/>
  <c r="J116" i="3"/>
  <c r="J96" i="3"/>
  <c r="J133" i="3"/>
  <c r="J114" i="3"/>
  <c r="J129" i="3"/>
  <c r="J92" i="3"/>
  <c r="J108" i="3"/>
  <c r="J108" i="4"/>
  <c r="BK94" i="4"/>
  <c r="J102" i="4"/>
  <c r="BK117" i="4"/>
  <c r="BK124" i="4"/>
  <c r="J110" i="4"/>
  <c r="J297" i="2"/>
  <c r="J223" i="2"/>
  <c r="J208" i="2"/>
  <c r="J194" i="2"/>
  <c r="BK180" i="2"/>
  <c r="J173" i="2"/>
  <c r="BK163" i="2"/>
  <c r="J155" i="2"/>
  <c r="J148" i="2"/>
  <c r="BK133" i="2"/>
  <c r="J125" i="2"/>
  <c r="BK114" i="2"/>
  <c r="J108" i="2"/>
  <c r="BK612" i="2"/>
  <c r="J597" i="2"/>
  <c r="BK552" i="2"/>
  <c r="J515" i="2"/>
  <c r="J482" i="2"/>
  <c r="J444" i="2"/>
  <c r="BK423" i="2"/>
  <c r="BK406" i="2"/>
  <c r="J360" i="2"/>
  <c r="J344" i="2"/>
  <c r="BK305" i="2"/>
  <c r="J272" i="2"/>
  <c r="BK94" i="3"/>
  <c r="BK115" i="4"/>
  <c r="J104" i="4"/>
  <c r="J124" i="4"/>
  <c r="BK104" i="4"/>
  <c r="J112" i="4"/>
  <c r="J257" i="2"/>
  <c r="BK244" i="2"/>
  <c r="BK1071" i="2"/>
  <c r="J1087" i="2"/>
  <c r="J1061" i="2"/>
  <c r="BK1052" i="2"/>
  <c r="BK1043" i="2"/>
  <c r="J1040" i="2"/>
  <c r="J1028" i="2"/>
  <c r="BK1015" i="2"/>
  <c r="BK1005" i="2"/>
  <c r="J1001" i="2"/>
  <c r="J999" i="2"/>
  <c r="J995" i="2"/>
  <c r="BK979" i="2"/>
  <c r="J976" i="2"/>
  <c r="J971" i="2"/>
  <c r="BK963" i="2"/>
  <c r="J956" i="2"/>
  <c r="BK946" i="2"/>
  <c r="J936" i="2"/>
  <c r="BK928" i="2"/>
  <c r="J924" i="2"/>
  <c r="J914" i="2"/>
  <c r="J905" i="2"/>
  <c r="BK888" i="2"/>
  <c r="J872" i="2"/>
  <c r="J864" i="2"/>
  <c r="BK854" i="2"/>
  <c r="J846" i="2"/>
  <c r="J841" i="2"/>
  <c r="BK830" i="2"/>
  <c r="J824" i="2"/>
  <c r="J812" i="2"/>
  <c r="J803" i="2"/>
  <c r="BK785" i="2"/>
  <c r="BK777" i="2"/>
  <c r="J771" i="2"/>
  <c r="J754" i="2"/>
  <c r="BK736" i="2"/>
  <c r="BK733" i="2"/>
  <c r="BK726" i="2"/>
  <c r="J723" i="2"/>
  <c r="BK712" i="2"/>
  <c r="J709" i="2"/>
  <c r="BK690" i="2"/>
  <c r="J686" i="2"/>
  <c r="J682" i="2"/>
  <c r="BK674" i="2"/>
  <c r="J670" i="2"/>
  <c r="BK656" i="2"/>
  <c r="J623" i="2"/>
  <c r="J612" i="2"/>
  <c r="BK597" i="2"/>
  <c r="J572" i="2"/>
  <c r="BK528" i="2"/>
  <c r="BK504" i="2"/>
  <c r="BK444" i="2"/>
  <c r="J427" i="2"/>
  <c r="J410" i="2"/>
  <c r="J398" i="2"/>
  <c r="BK360" i="2"/>
  <c r="BK344" i="2"/>
  <c r="J328" i="2"/>
  <c r="J290" i="2"/>
  <c r="J1015" i="2"/>
  <c r="BK652" i="2"/>
  <c r="J637" i="2"/>
  <c r="BK608" i="2"/>
  <c r="J583" i="2"/>
  <c r="J552" i="2"/>
  <c r="BK515" i="2"/>
  <c r="BK477" i="2"/>
  <c r="BK440" i="2"/>
  <c r="J423" i="2"/>
  <c r="J390" i="2"/>
  <c r="BK354" i="2"/>
  <c r="BK328" i="2"/>
  <c r="J312" i="2"/>
  <c r="BK290" i="2"/>
  <c r="BK139" i="3"/>
  <c r="BK133" i="3"/>
  <c r="J120" i="3"/>
  <c r="BK100" i="3"/>
  <c r="BK141" i="3"/>
  <c r="BK120" i="3"/>
  <c r="BK98" i="3"/>
  <c r="J104" i="3"/>
  <c r="J112" i="3"/>
  <c r="J98" i="3"/>
  <c r="J100" i="4"/>
  <c r="BK106" i="4"/>
  <c r="J121" i="4"/>
  <c r="BK88" i="4"/>
  <c r="J115" i="4"/>
  <c r="J92" i="4"/>
  <c r="BK230" i="2"/>
  <c r="BK208" i="2"/>
  <c r="J201" i="2"/>
  <c r="BK187" i="2"/>
  <c r="J180" i="2"/>
  <c r="BK169" i="2"/>
  <c r="J163" i="2"/>
  <c r="BK148" i="2"/>
  <c r="J140" i="2"/>
  <c r="BK125" i="2"/>
  <c r="J118" i="2"/>
  <c r="BK108" i="2"/>
  <c r="J630" i="2"/>
  <c r="BK604" i="2"/>
  <c r="BK583" i="2"/>
  <c r="J541" i="2"/>
  <c r="J504" i="2"/>
  <c r="BK470" i="2"/>
  <c r="BK437" i="2"/>
  <c r="J416" i="2"/>
  <c r="J382" i="2"/>
  <c r="BK350" i="2"/>
  <c r="J334" i="2"/>
  <c r="J319" i="2"/>
  <c r="BK294" i="2"/>
  <c r="J144" i="3"/>
  <c r="J139" i="3"/>
  <c r="J122" i="3"/>
  <c r="BK110" i="3"/>
  <c r="BK96" i="3"/>
  <c r="BK106" i="3"/>
  <c r="BK136" i="3"/>
  <c r="J110" i="3"/>
  <c r="J102" i="3"/>
  <c r="J98" i="4"/>
  <c r="J117" i="4"/>
  <c r="BK96" i="4"/>
  <c r="BK119" i="4"/>
  <c r="J119" i="4"/>
  <c r="J96" i="4"/>
  <c r="J1083" i="2"/>
  <c r="J1079" i="2"/>
  <c r="BK251" i="2"/>
  <c r="J251" i="2"/>
  <c r="BK237" i="2"/>
  <c r="J216" i="2"/>
  <c r="J991" i="2"/>
  <c r="BK1061" i="2"/>
  <c r="J1056" i="2"/>
  <c r="BK1040" i="2"/>
  <c r="BK1037" i="2"/>
  <c r="BK1028" i="2"/>
  <c r="J1019" i="2"/>
  <c r="J1012" i="2"/>
  <c r="J1005" i="2"/>
  <c r="BK991" i="2"/>
  <c r="BK987" i="2"/>
  <c r="BK984" i="2"/>
  <c r="J979" i="2"/>
  <c r="BK967" i="2"/>
  <c r="J963" i="2"/>
  <c r="BK949" i="2"/>
  <c r="J946" i="2"/>
  <c r="BK934" i="2"/>
  <c r="J928" i="2"/>
  <c r="BK914" i="2"/>
  <c r="BK905" i="2"/>
  <c r="BK896" i="2"/>
  <c r="J888" i="2"/>
  <c r="J880" i="2"/>
  <c r="BK858" i="2"/>
  <c r="BK846" i="2"/>
  <c r="BK841" i="2"/>
  <c r="BK835" i="2"/>
  <c r="J830" i="2"/>
  <c r="BK819" i="2"/>
  <c r="BK803" i="2"/>
  <c r="J794" i="2"/>
  <c r="BK771" i="2"/>
  <c r="BK763" i="2"/>
  <c r="BK754" i="2"/>
  <c r="J745" i="2"/>
  <c r="BK723" i="2"/>
  <c r="BK720" i="2"/>
  <c r="J712" i="2"/>
  <c r="BK709" i="2"/>
  <c r="J701" i="2"/>
  <c r="J698" i="2"/>
  <c r="BK686" i="2"/>
  <c r="J678" i="2"/>
  <c r="BK670" i="2"/>
  <c r="J663" i="2"/>
  <c r="J656" i="2"/>
  <c r="BK645" i="2"/>
  <c r="BK630" i="2"/>
  <c r="J593" i="2"/>
  <c r="J560" i="2"/>
  <c r="J523" i="2"/>
  <c r="J491" i="2"/>
  <c r="J477" i="2"/>
  <c r="BK455" i="2"/>
  <c r="BK432" i="2"/>
  <c r="BK382" i="2"/>
  <c r="J354" i="2"/>
  <c r="BK338" i="2"/>
  <c r="BK319" i="2"/>
  <c r="J305" i="2"/>
  <c r="BK272" i="2"/>
  <c r="P409" i="2" l="1"/>
  <c r="R132" i="2"/>
  <c r="T132" i="2"/>
  <c r="R409" i="2"/>
  <c r="P132" i="2"/>
  <c r="T409" i="2"/>
  <c r="R107" i="2"/>
  <c r="R147" i="2"/>
  <c r="P280" i="2"/>
  <c r="R280" i="2"/>
  <c r="P327" i="2"/>
  <c r="P431" i="2"/>
  <c r="T443" i="2"/>
  <c r="T611" i="2"/>
  <c r="R927" i="2"/>
  <c r="R966" i="2"/>
  <c r="BK994" i="2"/>
  <c r="J994" i="2" s="1"/>
  <c r="J76" i="2" s="1"/>
  <c r="P1018" i="2"/>
  <c r="R1051" i="2"/>
  <c r="P107" i="2"/>
  <c r="T147" i="2"/>
  <c r="T327" i="2"/>
  <c r="R431" i="2"/>
  <c r="P443" i="2"/>
  <c r="P611" i="2"/>
  <c r="BK927" i="2"/>
  <c r="J927" i="2"/>
  <c r="J74" i="2" s="1"/>
  <c r="P966" i="2"/>
  <c r="R994" i="2"/>
  <c r="T1018" i="2"/>
  <c r="T1051" i="2"/>
  <c r="T91" i="3"/>
  <c r="T90" i="3"/>
  <c r="P138" i="3"/>
  <c r="P131" i="3"/>
  <c r="T107" i="2"/>
  <c r="BK147" i="2"/>
  <c r="J147" i="2"/>
  <c r="J64" i="2" s="1"/>
  <c r="BK327" i="2"/>
  <c r="J327" i="2"/>
  <c r="J68" i="2" s="1"/>
  <c r="R443" i="2"/>
  <c r="R611" i="2"/>
  <c r="T927" i="2"/>
  <c r="T966" i="2"/>
  <c r="T994" i="2"/>
  <c r="BK1018" i="2"/>
  <c r="J1018" i="2"/>
  <c r="J77" i="2"/>
  <c r="P1051" i="2"/>
  <c r="P91" i="3"/>
  <c r="P90" i="3"/>
  <c r="R138" i="3"/>
  <c r="R131" i="3"/>
  <c r="R91" i="4"/>
  <c r="BK91" i="4"/>
  <c r="J91" i="4" s="1"/>
  <c r="J63" i="4" s="1"/>
  <c r="P91" i="4"/>
  <c r="T91" i="4"/>
  <c r="BK114" i="4"/>
  <c r="J114" i="4" s="1"/>
  <c r="J64" i="4" s="1"/>
  <c r="P114" i="4"/>
  <c r="R114" i="4"/>
  <c r="T114" i="4"/>
  <c r="BK107" i="2"/>
  <c r="J107" i="2" s="1"/>
  <c r="J61" i="2" s="1"/>
  <c r="P147" i="2"/>
  <c r="BK280" i="2"/>
  <c r="J280" i="2"/>
  <c r="J65" i="2" s="1"/>
  <c r="T280" i="2"/>
  <c r="R327" i="2"/>
  <c r="BK431" i="2"/>
  <c r="J431" i="2" s="1"/>
  <c r="J71" i="2" s="1"/>
  <c r="T431" i="2"/>
  <c r="BK443" i="2"/>
  <c r="J443" i="2"/>
  <c r="J72" i="2"/>
  <c r="BK611" i="2"/>
  <c r="J611" i="2"/>
  <c r="J73" i="2" s="1"/>
  <c r="P927" i="2"/>
  <c r="BK966" i="2"/>
  <c r="J966" i="2" s="1"/>
  <c r="J75" i="2" s="1"/>
  <c r="P994" i="2"/>
  <c r="R1018" i="2"/>
  <c r="BK1051" i="2"/>
  <c r="J1051" i="2"/>
  <c r="J78" i="2"/>
  <c r="BK91" i="3"/>
  <c r="J91" i="3"/>
  <c r="J61" i="3" s="1"/>
  <c r="R91" i="3"/>
  <c r="R90" i="3"/>
  <c r="BK138" i="3"/>
  <c r="J138" i="3" s="1"/>
  <c r="J68" i="3" s="1"/>
  <c r="T138" i="3"/>
  <c r="T131" i="3"/>
  <c r="BK322" i="2"/>
  <c r="J322" i="2"/>
  <c r="J66" i="2" s="1"/>
  <c r="BK409" i="2"/>
  <c r="J409" i="2" s="1"/>
  <c r="J69" i="2" s="1"/>
  <c r="BK1065" i="2"/>
  <c r="J1065" i="2" s="1"/>
  <c r="J80" i="2" s="1"/>
  <c r="BK1070" i="2"/>
  <c r="J1070" i="2" s="1"/>
  <c r="J81" i="2" s="1"/>
  <c r="BK1074" i="2"/>
  <c r="J1074" i="2"/>
  <c r="J82" i="2" s="1"/>
  <c r="BK1078" i="2"/>
  <c r="J1078" i="2" s="1"/>
  <c r="J83" i="2" s="1"/>
  <c r="BK1082" i="2"/>
  <c r="J1082" i="2" s="1"/>
  <c r="J84" i="2" s="1"/>
  <c r="BK124" i="2"/>
  <c r="J124" i="2" s="1"/>
  <c r="J62" i="2" s="1"/>
  <c r="BK132" i="2"/>
  <c r="J132" i="2"/>
  <c r="J63" i="2" s="1"/>
  <c r="BK426" i="2"/>
  <c r="J426" i="2" s="1"/>
  <c r="J70" i="2" s="1"/>
  <c r="BK125" i="3"/>
  <c r="J125" i="3" s="1"/>
  <c r="J63" i="3" s="1"/>
  <c r="BK128" i="3"/>
  <c r="J128" i="3" s="1"/>
  <c r="J64" i="3" s="1"/>
  <c r="BK132" i="3"/>
  <c r="J132" i="3"/>
  <c r="J66" i="3" s="1"/>
  <c r="BK143" i="3"/>
  <c r="J143" i="3" s="1"/>
  <c r="J69" i="3" s="1"/>
  <c r="BK1086" i="2"/>
  <c r="J1086" i="2" s="1"/>
  <c r="J85" i="2" s="1"/>
  <c r="BK135" i="3"/>
  <c r="J135" i="3" s="1"/>
  <c r="J67" i="3" s="1"/>
  <c r="BK87" i="4"/>
  <c r="J87" i="4"/>
  <c r="J61" i="4" s="1"/>
  <c r="BK123" i="4"/>
  <c r="J123" i="4" s="1"/>
  <c r="J65" i="4" s="1"/>
  <c r="E75" i="4"/>
  <c r="F82" i="4"/>
  <c r="BE88" i="4"/>
  <c r="BE92" i="4"/>
  <c r="BE98" i="4"/>
  <c r="BE102" i="4"/>
  <c r="BE104" i="4"/>
  <c r="BE115" i="4"/>
  <c r="BE94" i="4"/>
  <c r="BE106" i="4"/>
  <c r="BE110" i="4"/>
  <c r="BK90" i="3"/>
  <c r="J79" i="4"/>
  <c r="BE96" i="4"/>
  <c r="BE108" i="4"/>
  <c r="BE119" i="4"/>
  <c r="BE124" i="4"/>
  <c r="BE100" i="4"/>
  <c r="BE112" i="4"/>
  <c r="BE117" i="4"/>
  <c r="BE121" i="4"/>
  <c r="E48" i="3"/>
  <c r="J52" i="3"/>
  <c r="F55" i="3"/>
  <c r="BE98" i="3"/>
  <c r="BE120" i="3"/>
  <c r="BE129" i="3"/>
  <c r="BE94" i="3"/>
  <c r="BE96" i="3"/>
  <c r="BE100" i="3"/>
  <c r="BE110" i="3"/>
  <c r="BE112" i="3"/>
  <c r="BE114" i="3"/>
  <c r="BE118" i="3"/>
  <c r="BE122" i="3"/>
  <c r="BE133" i="3"/>
  <c r="BE136" i="3"/>
  <c r="BE92" i="3"/>
  <c r="BE104" i="3"/>
  <c r="BE106" i="3"/>
  <c r="BE102" i="3"/>
  <c r="BE108" i="3"/>
  <c r="BE116" i="3"/>
  <c r="BE126" i="3"/>
  <c r="BE139" i="3"/>
  <c r="BE141" i="3"/>
  <c r="BE144" i="3"/>
  <c r="BD56" i="1"/>
  <c r="BE251" i="2"/>
  <c r="BE257" i="2"/>
  <c r="BE272" i="2"/>
  <c r="BE281" i="2"/>
  <c r="BE290" i="2"/>
  <c r="BE294" i="2"/>
  <c r="BE297" i="2"/>
  <c r="BE305" i="2"/>
  <c r="BE312" i="2"/>
  <c r="BE315" i="2"/>
  <c r="BE319" i="2"/>
  <c r="BE323" i="2"/>
  <c r="BE328" i="2"/>
  <c r="BE334" i="2"/>
  <c r="BE338" i="2"/>
  <c r="BE344" i="2"/>
  <c r="BE350" i="2"/>
  <c r="BE354" i="2"/>
  <c r="BE360" i="2"/>
  <c r="BE363" i="2"/>
  <c r="BE374" i="2"/>
  <c r="BE382" i="2"/>
  <c r="BE390" i="2"/>
  <c r="BE398" i="2"/>
  <c r="BE406" i="2"/>
  <c r="BE410" i="2"/>
  <c r="BE416" i="2"/>
  <c r="BE423" i="2"/>
  <c r="BE427" i="2"/>
  <c r="BE432" i="2"/>
  <c r="BE437" i="2"/>
  <c r="BE440" i="2"/>
  <c r="BE444" i="2"/>
  <c r="BE455" i="2"/>
  <c r="BE463" i="2"/>
  <c r="BE470" i="2"/>
  <c r="BE477" i="2"/>
  <c r="BE482" i="2"/>
  <c r="BE486" i="2"/>
  <c r="BE491" i="2"/>
  <c r="BE504" i="2"/>
  <c r="BE515" i="2"/>
  <c r="BE523" i="2"/>
  <c r="BE528" i="2"/>
  <c r="BE541" i="2"/>
  <c r="BE552" i="2"/>
  <c r="BE560" i="2"/>
  <c r="BE572" i="2"/>
  <c r="BE576" i="2"/>
  <c r="BE583" i="2"/>
  <c r="BE593" i="2"/>
  <c r="BE597" i="2"/>
  <c r="BE604" i="2"/>
  <c r="BE608" i="2"/>
  <c r="BE612" i="2"/>
  <c r="BE616" i="2"/>
  <c r="BE623" i="2"/>
  <c r="BE630" i="2"/>
  <c r="BE637" i="2"/>
  <c r="BE645" i="2"/>
  <c r="BE652" i="2"/>
  <c r="BE656" i="2"/>
  <c r="BE663" i="2"/>
  <c r="BE670" i="2"/>
  <c r="BE674" i="2"/>
  <c r="BE678" i="2"/>
  <c r="BE682" i="2"/>
  <c r="BE686" i="2"/>
  <c r="BE690" i="2"/>
  <c r="BE698" i="2"/>
  <c r="BE701" i="2"/>
  <c r="BE709" i="2"/>
  <c r="BE712" i="2"/>
  <c r="BE720" i="2"/>
  <c r="BE723" i="2"/>
  <c r="BE726" i="2"/>
  <c r="BE733" i="2"/>
  <c r="BE736" i="2"/>
  <c r="BE745" i="2"/>
  <c r="BE754" i="2"/>
  <c r="BE763" i="2"/>
  <c r="BE771" i="2"/>
  <c r="BE777" i="2"/>
  <c r="BE785" i="2"/>
  <c r="BE794" i="2"/>
  <c r="BE803" i="2"/>
  <c r="BE812" i="2"/>
  <c r="BE819" i="2"/>
  <c r="BE824" i="2"/>
  <c r="BE830" i="2"/>
  <c r="BE835" i="2"/>
  <c r="BE841" i="2"/>
  <c r="BE846" i="2"/>
  <c r="BE854" i="2"/>
  <c r="BE858" i="2"/>
  <c r="BE864" i="2"/>
  <c r="BE872" i="2"/>
  <c r="BE880" i="2"/>
  <c r="BE888" i="2"/>
  <c r="BE896" i="2"/>
  <c r="BE905" i="2"/>
  <c r="BE914" i="2"/>
  <c r="BE924" i="2"/>
  <c r="BE928" i="2"/>
  <c r="BE934" i="2"/>
  <c r="BE936" i="2"/>
  <c r="BE946" i="2"/>
  <c r="BE949" i="2"/>
  <c r="BE956" i="2"/>
  <c r="BE963" i="2"/>
  <c r="BE967" i="2"/>
  <c r="BE971" i="2"/>
  <c r="BE976" i="2"/>
  <c r="BE979" i="2"/>
  <c r="BE984" i="2"/>
  <c r="BE991" i="2"/>
  <c r="BE995" i="2"/>
  <c r="BE999" i="2"/>
  <c r="BE1001" i="2"/>
  <c r="BE1005" i="2"/>
  <c r="BE1019" i="2"/>
  <c r="BE1028" i="2"/>
  <c r="BE1037" i="2"/>
  <c r="BE1040" i="2"/>
  <c r="BE1043" i="2"/>
  <c r="BE1052" i="2"/>
  <c r="BE1056" i="2"/>
  <c r="BE1079" i="2"/>
  <c r="BE1083" i="2"/>
  <c r="BE1087" i="2"/>
  <c r="BE987" i="2"/>
  <c r="BE1061" i="2"/>
  <c r="BE1066" i="2"/>
  <c r="AW55" i="1"/>
  <c r="BE1012" i="2"/>
  <c r="BE1015" i="2"/>
  <c r="BE1071" i="2"/>
  <c r="BE216" i="2"/>
  <c r="BE223" i="2"/>
  <c r="BE230" i="2"/>
  <c r="BE237" i="2"/>
  <c r="BE244" i="2"/>
  <c r="BE1075" i="2"/>
  <c r="E48" i="2"/>
  <c r="J52" i="2"/>
  <c r="F55" i="2"/>
  <c r="BE108" i="2"/>
  <c r="BE114" i="2"/>
  <c r="BE118" i="2"/>
  <c r="BE125" i="2"/>
  <c r="BE133" i="2"/>
  <c r="BE140" i="2"/>
  <c r="BE148" i="2"/>
  <c r="BE155" i="2"/>
  <c r="BE163" i="2"/>
  <c r="BE169" i="2"/>
  <c r="BE173" i="2"/>
  <c r="BE180" i="2"/>
  <c r="BE187" i="2"/>
  <c r="BE194" i="2"/>
  <c r="BE201" i="2"/>
  <c r="BE208" i="2"/>
  <c r="BC55" i="1"/>
  <c r="BB55" i="1"/>
  <c r="BD55" i="1"/>
  <c r="J34" i="3"/>
  <c r="AW56" i="1"/>
  <c r="F34" i="3"/>
  <c r="BA56" i="1" s="1"/>
  <c r="F36" i="3"/>
  <c r="BC56" i="1"/>
  <c r="J34" i="4"/>
  <c r="AW57" i="1"/>
  <c r="F35" i="4"/>
  <c r="BB57" i="1" s="1"/>
  <c r="F34" i="4"/>
  <c r="BA57" i="1"/>
  <c r="F35" i="3"/>
  <c r="BB56" i="1"/>
  <c r="F34" i="2"/>
  <c r="F36" i="4"/>
  <c r="BC57" i="1"/>
  <c r="F37" i="4"/>
  <c r="BD57" i="1" s="1"/>
  <c r="BD54" i="1" s="1"/>
  <c r="W33" i="1" s="1"/>
  <c r="R89" i="3" l="1"/>
  <c r="R326" i="2"/>
  <c r="P90" i="4"/>
  <c r="P85" i="4"/>
  <c r="AU57" i="1"/>
  <c r="T89" i="3"/>
  <c r="T326" i="2"/>
  <c r="P106" i="2"/>
  <c r="R106" i="2"/>
  <c r="R105" i="2"/>
  <c r="BK106" i="2"/>
  <c r="J106" i="2"/>
  <c r="J60" i="2" s="1"/>
  <c r="T90" i="4"/>
  <c r="T85" i="4"/>
  <c r="P89" i="3"/>
  <c r="AU56" i="1"/>
  <c r="P326" i="2"/>
  <c r="R90" i="4"/>
  <c r="R85" i="4"/>
  <c r="T106" i="2"/>
  <c r="T105" i="2"/>
  <c r="BA55" i="1"/>
  <c r="BA54" i="1" s="1"/>
  <c r="W30" i="1" s="1"/>
  <c r="BK326" i="2"/>
  <c r="J326" i="2" s="1"/>
  <c r="J67" i="2" s="1"/>
  <c r="BK124" i="3"/>
  <c r="J124" i="3"/>
  <c r="J62" i="3"/>
  <c r="BK131" i="3"/>
  <c r="J131" i="3"/>
  <c r="J65" i="3"/>
  <c r="BK86" i="4"/>
  <c r="J86" i="4"/>
  <c r="J60" i="4"/>
  <c r="BK90" i="4"/>
  <c r="J90" i="4" s="1"/>
  <c r="J62" i="4" s="1"/>
  <c r="BK1064" i="2"/>
  <c r="J1064" i="2"/>
  <c r="J79" i="2"/>
  <c r="J90" i="3"/>
  <c r="J60" i="3"/>
  <c r="F33" i="2"/>
  <c r="AZ55" i="1" s="1"/>
  <c r="F33" i="3"/>
  <c r="AZ56" i="1"/>
  <c r="BC54" i="1"/>
  <c r="W32" i="1" s="1"/>
  <c r="BB54" i="1"/>
  <c r="W31" i="1"/>
  <c r="J33" i="4"/>
  <c r="AV57" i="1"/>
  <c r="AT57" i="1"/>
  <c r="J33" i="3"/>
  <c r="AV56" i="1"/>
  <c r="AT56" i="1"/>
  <c r="J33" i="2"/>
  <c r="AV55" i="1" s="1"/>
  <c r="AT55" i="1" s="1"/>
  <c r="F33" i="4"/>
  <c r="AZ57" i="1"/>
  <c r="P105" i="2" l="1"/>
  <c r="AU55" i="1"/>
  <c r="BK105" i="2"/>
  <c r="J105" i="2" s="1"/>
  <c r="J59" i="2" s="1"/>
  <c r="BK89" i="3"/>
  <c r="J89" i="3"/>
  <c r="J59" i="3"/>
  <c r="BK85" i="4"/>
  <c r="J85" i="4"/>
  <c r="J30" i="4" s="1"/>
  <c r="AG57" i="1" s="1"/>
  <c r="AU54" i="1"/>
  <c r="AW54" i="1"/>
  <c r="AK30" i="1" s="1"/>
  <c r="AX54" i="1"/>
  <c r="AY54" i="1"/>
  <c r="AZ54" i="1"/>
  <c r="W29" i="1" s="1"/>
  <c r="J39" i="4" l="1"/>
  <c r="J59" i="4"/>
  <c r="AN57" i="1"/>
  <c r="AV54" i="1"/>
  <c r="AK29" i="1"/>
  <c r="J30" i="2"/>
  <c r="AG55" i="1"/>
  <c r="AN55" i="1"/>
  <c r="J30" i="3"/>
  <c r="AG56" i="1"/>
  <c r="AN56" i="1"/>
  <c r="J39" i="2" l="1"/>
  <c r="J39" i="3"/>
  <c r="AG54" i="1"/>
  <c r="AK26" i="1"/>
  <c r="AT54" i="1"/>
  <c r="AK35" i="1" l="1"/>
  <c r="AN54" i="1"/>
</calcChain>
</file>

<file path=xl/sharedStrings.xml><?xml version="1.0" encoding="utf-8"?>
<sst xmlns="http://schemas.openxmlformats.org/spreadsheetml/2006/main" count="10175" uniqueCount="1644">
  <si>
    <t>Export Komplet</t>
  </si>
  <si>
    <t>VZ</t>
  </si>
  <si>
    <t>2.0</t>
  </si>
  <si>
    <t>ZAMOK</t>
  </si>
  <si>
    <t>False</t>
  </si>
  <si>
    <t>{bd7e99b4-650a-4585-a828-b394e76c5184}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</si>
  <si>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</si>
  <si>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</si>
  <si>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</si>
  <si>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</si>
  <si>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</si>
  <si>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</si>
  <si>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</si>
  <si>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</si>
  <si>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20018300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</si>
  <si>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</si>
  <si>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</si>
  <si>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střechy FZŠ</t>
  </si>
  <si>
    <t>KSO:</t>
  </si>
  <si>
    <t/>
  </si>
  <si>
    <t>CC-CZ:</t>
  </si>
  <si>
    <t>Místo:</t>
  </si>
  <si>
    <t>České mládeže 230/2, Ústí nad Labem</t>
  </si>
  <si>
    <t>Datum:</t>
  </si>
  <si>
    <t>1. 6. 2024</t>
  </si>
  <si>
    <t>Zadavatel:</t>
  </si>
  <si>
    <t>IČ:</t>
  </si>
  <si>
    <t>00081531</t>
  </si>
  <si>
    <t>Statutární  město Ústí nad Labem</t>
  </si>
  <si>
    <t>DIČ:</t>
  </si>
  <si>
    <t>Uchazeč:</t>
  </si>
  <si>
    <t>Vyplň údaj</t>
  </si>
  <si>
    <t>Projektant:</t>
  </si>
  <si>
    <t>25466810</t>
  </si>
  <si>
    <t>G DESIGN, spol.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</si>
  <si>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</si>
  <si>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</si>
  <si>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</si>
  <si>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</si>
  <si>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</si>
  <si>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</si>
  <si>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</si>
  <si>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</si>
  <si>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</si>
  <si>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</si>
  <si>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</si>
  <si>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</si>
  <si>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</si>
  <si>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</si>
  <si>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</si>
  <si>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</si>
  <si>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</si>
  <si>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</si>
  <si>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</si>
  <si>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</si>
  <si>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</si>
  <si>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</si>
  <si>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</si>
  <si>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</si>
  <si>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</si>
  <si>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</si>
  <si>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</si>
  <si>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</si>
  <si>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</si>
  <si>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</si>
  <si>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</si>
  <si>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</si>
  <si>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</si>
  <si>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</si>
  <si>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</si>
  <si>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</si>
  <si>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</si>
  <si>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</si>
  <si>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</si>
  <si>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</si>
  <si>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</si>
  <si>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</si>
  <si>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</si>
  <si>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20018300.1</t>
  </si>
  <si>
    <t>Stavební úpravy</t>
  </si>
  <si>
    <t>STA</t>
  </si>
  <si>
    <t>1</t>
  </si>
  <si>
    <t>{7d4c50d2-670e-4038-af6d-678923e6b9fe}</t>
  </si>
  <si>
    <t>2</t>
  </si>
  <si>
    <t>20018300.2</t>
  </si>
  <si>
    <t>Hromosvod</t>
  </si>
  <si>
    <t>{f99be261-6a63-4b05-ab65-be91014309e0}</t>
  </si>
  <si>
    <t>20018300.3</t>
  </si>
  <si>
    <t>Elektroinstalace NN-osvětlení podkroví</t>
  </si>
  <si>
    <t>{9ae5ca9c-96dc-4fa8-83c3-430c1173f4a7}</t>
  </si>
  <si>
    <t>KRYCÍ LIST SOUPISU PRACÍ</t>
  </si>
  <si>
    <t>Objekt:</t>
  </si>
  <si>
    <t>20018300.1 -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</si>
  <si>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</si>
  <si>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</si>
  <si>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</si>
  <si>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</si>
  <si>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</si>
  <si>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</si>
  <si>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</si>
  <si>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</si>
  <si>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</si>
  <si>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</si>
  <si>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</si>
  <si>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</si>
  <si>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</si>
  <si>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721 - Zdravotechnika - vnitřní kanalizace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</si>
  <si>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</si>
  <si>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</si>
  <si>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</si>
  <si>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</si>
  <si>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</si>
  <si>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</si>
  <si>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</si>
  <si>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</si>
  <si>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786 - Dokončovací práce - čalounické úpravy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</si>
  <si>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</si>
  <si>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</si>
  <si>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</si>
  <si>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</si>
  <si>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</si>
  <si>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</si>
  <si>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</si>
  <si>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</si>
  <si>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</si>
  <si>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</si>
  <si>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</si>
  <si>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</si>
  <si>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</si>
  <si>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</si>
  <si>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</si>
  <si>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</si>
  <si>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</si>
  <si>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</si>
  <si>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</si>
  <si>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</si>
  <si>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</si>
  <si>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</si>
  <si>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</si>
  <si>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</si>
  <si>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</si>
  <si>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</si>
  <si>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314291511</t>
  </si>
  <si>
    <t>Zdivo komínů nad střechou průduch do 150x150 na MC včetně spárování z cihel šamotových dl 290 mm</t>
  </si>
  <si>
    <t>m3</t>
  </si>
  <si>
    <t>CS ÚRS 2024 01</t>
  </si>
  <si>
    <t>4</t>
  </si>
  <si>
    <t>822518214</t>
  </si>
  <si>
    <t>PP</t>
  </si>
  <si>
    <t>Zdivo komínových nebo ventilačních těles dosavadních objektů volně stojících nad střešní rovinou na maltu cementovou včetně spárování, o průřezu průduchu do 150x150 mm z cihel šamotových plných dl. 290 mm</t>
  </si>
  <si>
    <t>Online PSC</t>
  </si>
  <si>
    <t>https://podminky.urs.cz/item/CS_URS_2024_01/314291511</t>
  </si>
  <si>
    <t>VV</t>
  </si>
  <si>
    <t xml:space="preserve">"provedení dle PD </t>
  </si>
  <si>
    <t>"E1 ředitel. vila</t>
  </si>
  <si>
    <t>"úprava a zachování stáv. komínu" 1,35*0,45*2</t>
  </si>
  <si>
    <t>316381117</t>
  </si>
  <si>
    <t>Komínové krycí desky tl přes 100 do 120 mm z betonu tř. C 12/15 až C 16/20 s přesahy do 70 mm</t>
  </si>
  <si>
    <t>m2</t>
  </si>
  <si>
    <t>-1895817429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</si>
  <si>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100 do 120 mm</t>
  </si>
  <si>
    <t>https://podminky.urs.cz/item/CS_URS_2024_01/316381117</t>
  </si>
  <si>
    <t>"E1 ředitel. vila" 1,35*0,45</t>
  </si>
  <si>
    <t>319201321.1</t>
  </si>
  <si>
    <t>Vyrovnání nerovného povrchu zdiva tl do 30 mm maltou</t>
  </si>
  <si>
    <t>-1736908075</t>
  </si>
  <si>
    <t>Vyrovnání nerovného povrchu vnitřního i vnějšího zdiva bez odsekání vadných cihel, maltou (s dodáním hmot) tl. do 30 mm</t>
  </si>
  <si>
    <t>"vyspravení ubouraného komínového zdiva</t>
  </si>
  <si>
    <t>"E1 ředitel. vila" 1,8</t>
  </si>
  <si>
    <t>"E2 hl.budova" 28,5</t>
  </si>
  <si>
    <t>Součet</t>
  </si>
  <si>
    <t>Vodorovné konstrukce</t>
  </si>
  <si>
    <t>411388531</t>
  </si>
  <si>
    <t>Zabetonování otvorů pl do 1 m2 ve stropech</t>
  </si>
  <si>
    <t>78015469</t>
  </si>
  <si>
    <t>Zabetonování otvorů ve stropech nebo v klenbách včetně bednění, odbednění a výztuže (materiál v ceně) ve stropech železobetonových, tvárnicových a prefabrikovaných</t>
  </si>
  <si>
    <t>https://podminky.urs.cz/item/CS_URS_2024_01/411388531</t>
  </si>
  <si>
    <t>P</t>
  </si>
  <si>
    <t>Poznámka k položce:_x000D_
- úprava zhlaví bouraných komínů_x000D_
- horní okraj výsledného zalití bude odpovídat navazující úrovni podlahy_x000D_
- beton C20/25_x000D_
- výztuž kari Ø 5-100-100mm</t>
  </si>
  <si>
    <t>"E1 ředitel. vila" 1,8*0,08*1,05</t>
  </si>
  <si>
    <t>"E2 hl.budova" 28,5*0,08*1,05</t>
  </si>
  <si>
    <t>6</t>
  </si>
  <si>
    <t>Úpravy povrchů, podlahy a osazování výplní</t>
  </si>
  <si>
    <t>5</t>
  </si>
  <si>
    <t>621131101</t>
  </si>
  <si>
    <t>Cementový postřik vnějších nanášený celoplošně ručně</t>
  </si>
  <si>
    <t>1348816525</t>
  </si>
  <si>
    <t>Podkladní a spojovací vrstva vnějších omítaných ploch cementový postřik nanášený ručně celoplošně</t>
  </si>
  <si>
    <t>https://podminky.urs.cz/item/CS_URS_2024_01/621131101</t>
  </si>
  <si>
    <t>"E1 ředitel. vila" 57,215*(0,9+0,3)</t>
  </si>
  <si>
    <t>"E2 hl.budova" (244,461-12,1-12,1)*(0,85+0,3)</t>
  </si>
  <si>
    <t>"E3 tělocvična" 74,693*(0,9+0,3)</t>
  </si>
  <si>
    <t>623321141.1</t>
  </si>
  <si>
    <t>Vápenocementová omítka štuková dvouvrstvá vnějších říms nanášená ručně</t>
  </si>
  <si>
    <t>-585702430</t>
  </si>
  <si>
    <t>Omítka vápenocementová vnějších ploch nanášená ručně dvouvrstvá, tloušťky jádrové omítky do 15 mm a tloušťky štuku do 3 mm štuková</t>
  </si>
  <si>
    <t>https://podminky.urs.cz/item/CS_URS_2024_01/623321141.1</t>
  </si>
  <si>
    <t>9</t>
  </si>
  <si>
    <t>Ostatní konstrukce a práce, bourání</t>
  </si>
  <si>
    <t>7</t>
  </si>
  <si>
    <t>941111122</t>
  </si>
  <si>
    <t>Montáž lešení řadového trubkového lehkého s podlahami zatížení do 200 kg/m2 š od 0,9 do 1,2 m v přes 10 do 25 m</t>
  </si>
  <si>
    <t>1433026458</t>
  </si>
  <si>
    <t>Lešení řadové trubkové lehké pracovní s podlahami s provozním zatížením tř. 3 do 200 kg/m2 šířky tř. W09 od 0,9 do 1,2 m, výšky výšky přes 10 do 25 m montáž</t>
  </si>
  <si>
    <t>https://podminky.urs.cz/item/CS_URS_2024_01/941111122</t>
  </si>
  <si>
    <t>"E1 ředitel. vila" 58*(10+4)</t>
  </si>
  <si>
    <t>"E2 hl.budova" 245*(15+4)</t>
  </si>
  <si>
    <t>"E3 tělocvična" 75*(12+4)</t>
  </si>
  <si>
    <t>8</t>
  </si>
  <si>
    <t>941111222</t>
  </si>
  <si>
    <t>Příplatek k lešení řadovému trubkovému lehkému s podlahami do 200 kg/m2 š od 0,9 do 1,2 m v přes 10 do 25 m za každý den použití</t>
  </si>
  <si>
    <t>-163790734</t>
  </si>
  <si>
    <t>Lešení řadové trubkové lehké pracovní s podlahami s provozním zatížením tř. 3 do 200 kg/m2 šířky tř. W09 od 0,9 do 1,2 m, výšky výšky přes 10 do 25 m příplatek k ceně za každý den použití</t>
  </si>
  <si>
    <t>https://podminky.urs.cz/item/CS_URS_2024_01/941111222</t>
  </si>
  <si>
    <t>"předpoklad provádění prací 9 měsíců</t>
  </si>
  <si>
    <t>"E1 ředitel. vila" (58*(10+4))*60</t>
  </si>
  <si>
    <t>"E2 hl.budova" (245*(15+4))*150</t>
  </si>
  <si>
    <t>"E3 tělocvična" (75*(12+4))*60</t>
  </si>
  <si>
    <t>941111322</t>
  </si>
  <si>
    <t>Odborná prohlídka lešení řadového trubkového lehkého s podlahami zatížení do 200 kg/m2 š od 0,6 do 1,5 m v do 25 m pl přes 500 do 2000 m2 zakrytého sítí</t>
  </si>
  <si>
    <t>kus</t>
  </si>
  <si>
    <t>-1071407314</t>
  </si>
  <si>
    <t>Odborná prohlídka lešení řadového trubkového lehkého pracovního s podlahami s provozním zatížením tř. 3 do 200 kg/m2 šířky tř. W06 až W12 od 0,6 m do 1,5 m výšky do 25 m, celkové plochy přes 500 do 2 000 m2 zakrytého sítí</t>
  </si>
  <si>
    <t>https://podminky.urs.cz/item/CS_URS_2024_01/941111322</t>
  </si>
  <si>
    <t>"E1 ředitel. vila" 1</t>
  </si>
  <si>
    <t>"E3 tělocvična" 1</t>
  </si>
  <si>
    <t>10</t>
  </si>
  <si>
    <t>941111332</t>
  </si>
  <si>
    <t>Odborná prohlídka lešení řadového trubkového lehkého s podlahami zatížení do 200 kg/m2 š od 0,6 do 1,5 m v do 25 m pl přes 2000 do 4000 m2 zakrytého sítí</t>
  </si>
  <si>
    <t>788937350</t>
  </si>
  <si>
    <t>Odborná prohlídka lešení řadového trubkového lehkého pracovního s podlahami s provozním zatížením tř. 3 do 200 kg/m2 šířky tř. W06 až W12 od 0,6 m do 1,5 m výšky do 25 m, celkové plochy přes 2 000 do 4 000 m2 zakrytého sítí</t>
  </si>
  <si>
    <t>https://podminky.urs.cz/item/CS_URS_2024_01/941111332</t>
  </si>
  <si>
    <t>"E2 hl.budova" 1</t>
  </si>
  <si>
    <t>11</t>
  </si>
  <si>
    <t>941111822</t>
  </si>
  <si>
    <t>Demontáž lešení řadového trubkového lehkého s podlahami zatížení do 200 kg/m2 š od 0,9 do 1,2 m v přes 10 do 25 m</t>
  </si>
  <si>
    <t>1111138251</t>
  </si>
  <si>
    <t>Lešení řadové trubkové lehké pracovní s podlahami s provozním zatížením tř. 3 do 200 kg/m2 šířky tř. W09 od 0,9 do 1,2 m, výšky výšky přes 10 do 25 m demontáž</t>
  </si>
  <si>
    <t>https://podminky.urs.cz/item/CS_URS_2024_01/941111822</t>
  </si>
  <si>
    <t>943211111</t>
  </si>
  <si>
    <t>Montáž lešení prostorového rámového lehkého s podlahami zatížení do 200 kg/m2 v do 10 m</t>
  </si>
  <si>
    <t>-1656008281</t>
  </si>
  <si>
    <t>Lešení prostorové rámové lehké pracovní s podlahami s provozním zatížením tř. 3 do 200 kg/m2 výšky do 10 m montáž</t>
  </si>
  <si>
    <t>https://podminky.urs.cz/item/CS_URS_2024_01/943211111</t>
  </si>
  <si>
    <t>"E1 ředitel. vila" 55*1,5</t>
  </si>
  <si>
    <t>"E2 hl.budova" (9*1,5)+(500*1,5)</t>
  </si>
  <si>
    <t>"E3 tělocvična" 150*1,5</t>
  </si>
  <si>
    <t>13</t>
  </si>
  <si>
    <t>943211211</t>
  </si>
  <si>
    <t>Příplatek k lešení prostorovému rámovému lehkému s podlahami do 200 kg/m2 v do 10 m za každý den použití</t>
  </si>
  <si>
    <t>-981459449</t>
  </si>
  <si>
    <t>Lešení prostorové rámové lehké pracovní s podlahami s provozním zatížením tř. 3 do 200 kg/m2 výšky do 10 m příplatek k ceně za každý den použití</t>
  </si>
  <si>
    <t>https://podminky.urs.cz/item/CS_URS_2024_01/943211211</t>
  </si>
  <si>
    <t>"E1 ředitel. vila" (55*1,5)*60</t>
  </si>
  <si>
    <t>"E2 hl.budova" ((9*1,5)+(500*1,5))*150</t>
  </si>
  <si>
    <t>"E3 tělocvična" (150*1,5)*60</t>
  </si>
  <si>
    <t>14</t>
  </si>
  <si>
    <t>943211811</t>
  </si>
  <si>
    <t>Demontáž lešení prostorového rámového lehkého s podlahami zatížení do 200 kg/m2 v do 10 m</t>
  </si>
  <si>
    <t>-513823048</t>
  </si>
  <si>
    <t>Lešení prostorové rámové lehké pracovní s podlahami s provozním zatížením tř. 3 do 200 kg/m2 výšky do 10 m demontáž</t>
  </si>
  <si>
    <t>https://podminky.urs.cz/item/CS_URS_2024_01/943211811</t>
  </si>
  <si>
    <t>15</t>
  </si>
  <si>
    <t>944511111</t>
  </si>
  <si>
    <t>Montáž ochranné sítě z textilie z umělých vláken</t>
  </si>
  <si>
    <t>1757226826</t>
  </si>
  <si>
    <t>Síť ochranná zavěšená na konstrukci lešení z textilie z umělých vláken montáž</t>
  </si>
  <si>
    <t>https://podminky.urs.cz/item/CS_URS_2024_01/944511111</t>
  </si>
  <si>
    <t>16</t>
  </si>
  <si>
    <t>944511211</t>
  </si>
  <si>
    <t>Příplatek k ochranné síti za každý den použití</t>
  </si>
  <si>
    <t>924109613</t>
  </si>
  <si>
    <t>Síť ochranná zavěšená na konstrukci lešení z textilie z umělých vláken příplatek k ceně za každý den použití</t>
  </si>
  <si>
    <t>https://podminky.urs.cz/item/CS_URS_2024_01/944511211</t>
  </si>
  <si>
    <t>17</t>
  </si>
  <si>
    <t>944511811</t>
  </si>
  <si>
    <t>Demontáž ochranné sítě z textilie z umělých vláken</t>
  </si>
  <si>
    <t>-587395342</t>
  </si>
  <si>
    <t>Síť ochranná zavěšená na konstrukci lešení z textilie z umělých vláken demontáž</t>
  </si>
  <si>
    <t>https://podminky.urs.cz/item/CS_URS_2024_01/944511811</t>
  </si>
  <si>
    <t>18</t>
  </si>
  <si>
    <t>949101111</t>
  </si>
  <si>
    <t>Lešení pomocné pro objekty pozemních staveb s lešeňovou podlahou v do 1,9 m zatížení do 150 kg/m2</t>
  </si>
  <si>
    <t>-1234032287</t>
  </si>
  <si>
    <t>Lešení pomocné pracovní pro objekty pozemních staveb pro zatížení do 150 kg/m2, o výšce lešeňové podlahy do 1,9 m</t>
  </si>
  <si>
    <t>https://podminky.urs.cz/item/CS_URS_2024_01/949101111</t>
  </si>
  <si>
    <t>"E1 ředitel. vila" 100</t>
  </si>
  <si>
    <t>"E2 hl.budova" 200</t>
  </si>
  <si>
    <t>"E3 tělocvična" 100</t>
  </si>
  <si>
    <t>19</t>
  </si>
  <si>
    <t>949511111</t>
  </si>
  <si>
    <t>Montáž podchodu u trubkových lešení š do 1,5 m</t>
  </si>
  <si>
    <t>m</t>
  </si>
  <si>
    <t>445435395</t>
  </si>
  <si>
    <t>Podchod u trubkových lešení zřizovaný současně s lehkým nebo těžkým pracovním lešením, šířky do 1,5 m montáž</t>
  </si>
  <si>
    <t>https://podminky.urs.cz/item/CS_URS_2024_01/949511111</t>
  </si>
  <si>
    <t>"E1 ředitel. vila" 58</t>
  </si>
  <si>
    <t>"E2 hl.budova" 245</t>
  </si>
  <si>
    <t>"E3 tělocvična" 75</t>
  </si>
  <si>
    <t>20</t>
  </si>
  <si>
    <t>949511211</t>
  </si>
  <si>
    <t>Příplatek k podchodu u trubkových lešení š do 1,5 m za každý den použití</t>
  </si>
  <si>
    <t>-277570755</t>
  </si>
  <si>
    <t>Podchod u trubkových lešení zřizovaný současně s lehkým nebo těžkým pracovním lešením, šířky do 1,5 m příplatek k ceně za každý den použití</t>
  </si>
  <si>
    <t>https://podminky.urs.cz/item/CS_URS_2024_01/949511211</t>
  </si>
  <si>
    <t>"E1 ředitel. vila" 58*60</t>
  </si>
  <si>
    <t>"E2 hl.budova" 245*150</t>
  </si>
  <si>
    <t>"E3 tělocvična" 75*60</t>
  </si>
  <si>
    <t>949511811</t>
  </si>
  <si>
    <t>Demontáž podchodu u trubkových lešení š do 1,5 m</t>
  </si>
  <si>
    <t>550801788</t>
  </si>
  <si>
    <t>Podchod u trubkových lešení zřizovaný současně s lehkým nebo těžkým pracovním lešením, šířky do 1,5 m demontáž</t>
  </si>
  <si>
    <t>https://podminky.urs.cz/item/CS_URS_2024_01/949511811</t>
  </si>
  <si>
    <t>22</t>
  </si>
  <si>
    <t>952902799.R</t>
  </si>
  <si>
    <t>Horolezecké práce</t>
  </si>
  <si>
    <t>kpl</t>
  </si>
  <si>
    <t>-101714985</t>
  </si>
  <si>
    <t>23</t>
  </si>
  <si>
    <t>962032631</t>
  </si>
  <si>
    <t>Bourání zdiva komínového z cihel pálených, šamotových nebo vápenopískových na MV nebo MVC</t>
  </si>
  <si>
    <t>-1966514328</t>
  </si>
  <si>
    <t>Bourání zdiva nadzákladového komínového z cihel pálených, šamotových nebo vápenopískových, na maltu vápennou nebo vápenocementovou</t>
  </si>
  <si>
    <t>https://podminky.urs.cz/item/CS_URS_2024_01/962032631</t>
  </si>
  <si>
    <t>"rušené komíny" (1,2*0,45*4,92)+(1,6*0,45*4,92)+(1,2*0,475*4,92)</t>
  </si>
  <si>
    <t>Mezisoučet</t>
  </si>
  <si>
    <t>"E2 hl.budova</t>
  </si>
  <si>
    <t>(0,52+1,85+1+1,53+2,45+1,09+0,93+1,59+2,32+1,33+1,57)*0,63*7,14</t>
  </si>
  <si>
    <t>1,17*0,48*7,14</t>
  </si>
  <si>
    <t>(1,07+2,3+0,6)*0,65*9,14</t>
  </si>
  <si>
    <t>(0,72+2,59+1,27+3,65+4,35+2,2+1,61+2,71)*0,63*7,14</t>
  </si>
  <si>
    <t>24</t>
  </si>
  <si>
    <t>978019391</t>
  </si>
  <si>
    <t>Otlučení (osekání) vnější vápenné nebo vápenocementové omítky stupně členitosti 3 až 5 vrozsahu přes 80 do 100 %</t>
  </si>
  <si>
    <t>689618033</t>
  </si>
  <si>
    <t>Otlučení vápenných nebo vápenocementových omítek vnějších ploch s vyškrabáním spar a s očištěním zdiva stupně členitosti 3 až 5, v rozsahu přes 80 do 100 %</t>
  </si>
  <si>
    <t>https://podminky.urs.cz/item/CS_URS_2024_01/978019391</t>
  </si>
  <si>
    <t>Poznámka k položce:_x000D_
- oklepání nesoudržných částí omítek říms navazujících na střešní oplechování min. v rozsahu lomových hran</t>
  </si>
  <si>
    <t>997</t>
  </si>
  <si>
    <t>Přesun sutě</t>
  </si>
  <si>
    <t>25</t>
  </si>
  <si>
    <t>997013012</t>
  </si>
  <si>
    <t>Vyklizení ulehlé suti z prostorů přes 15 m2 s naložením z hl do 10 m</t>
  </si>
  <si>
    <t>-202282971</t>
  </si>
  <si>
    <t>Vyklizení ulehlé suti na vzdálenost do 3 m od okraje vyklízeného prostoru nebo s naložením na dopravní prostředek z prostorů o půdorysné ploše přes 15 m2 z výšky (hloubky) do 10 m</t>
  </si>
  <si>
    <t>https://podminky.urs.cz/item/CS_URS_2024_01/997013012</t>
  </si>
  <si>
    <t>Poznámka k položce:_x000D_
- odhad_x000D_
- bude účtováno dle skutečnosti na základě vážných lístků likvidace odpadu</t>
  </si>
  <si>
    <t>"vyklizení původních střešních tašek z půdních prostor</t>
  </si>
  <si>
    <t>"E1 ředitel. vila" 398*0,2*0,03</t>
  </si>
  <si>
    <t>"E2 hl.budova" 1924,8*0,2*0,03</t>
  </si>
  <si>
    <t>"E3 tělocvična" 583*0,02*0,03</t>
  </si>
  <si>
    <t>26</t>
  </si>
  <si>
    <t>997013019</t>
  </si>
  <si>
    <t>Příplatek ZKD 5 m hloubky nad 10 m u vyklizení ulehlé suti z prostorů přes 15 m2</t>
  </si>
  <si>
    <t>1115950594</t>
  </si>
  <si>
    <t>Vyklizení ulehlé suti na vzdálenost do 3 m od okraje vyklízeného prostoru nebo s naložením na dopravní prostředek z prostorů o půdorysné ploše přes 15 m2 Příplatek k ceně -3012 za každých dalších započatých 5 m výšky přes 10 m</t>
  </si>
  <si>
    <t>https://podminky.urs.cz/item/CS_URS_2024_01/997013019</t>
  </si>
  <si>
    <t>14,287*2,5 'Přepočtené koeficientem množství</t>
  </si>
  <si>
    <t>27</t>
  </si>
  <si>
    <t>997013157</t>
  </si>
  <si>
    <t>Vnitrostaveništní doprava suti a vybouraných hmot pro budovy v přes 21 do 24 m s omezením mechanizace</t>
  </si>
  <si>
    <t>t</t>
  </si>
  <si>
    <t>-959867337</t>
  </si>
  <si>
    <t>Vnitrostaveništní doprava suti a vybouraných hmot vodorovně do 50 m s naložením s omezením mechanizace pro budovy a haly výšky přes 21 do 24 m</t>
  </si>
  <si>
    <t>https://podminky.urs.cz/item/CS_URS_2024_01/997013157</t>
  </si>
  <si>
    <t>28</t>
  </si>
  <si>
    <t>997013313</t>
  </si>
  <si>
    <t>Montáž a demontáž shozu suti v přes 20 do 30 m</t>
  </si>
  <si>
    <t>1047958034</t>
  </si>
  <si>
    <t>Shoz na stavební suť montáž a demontáž shozu výšky přes 20 do 30 m</t>
  </si>
  <si>
    <t>https://podminky.urs.cz/item/CS_URS_2024_01/997013313</t>
  </si>
  <si>
    <t>"přesouvání shozu po etapách</t>
  </si>
  <si>
    <t>"E1 ředitel. vila" 14*2</t>
  </si>
  <si>
    <t>"E2 hl.budova" 19*4</t>
  </si>
  <si>
    <t>"E3 tělocvična" 14*2</t>
  </si>
  <si>
    <t>29</t>
  </si>
  <si>
    <t>997013323</t>
  </si>
  <si>
    <t>Příplatek k shozu suti v přes 20 do 30 m za první a ZKD den použití</t>
  </si>
  <si>
    <t>-1774125952</t>
  </si>
  <si>
    <t>Shoz na stavební suť montáž a demontáž shozu výšky Příplatek za první a každý další den použití shozu výšky přes 20 do 30 m</t>
  </si>
  <si>
    <t>https://podminky.urs.cz/item/CS_URS_2024_01/997013323</t>
  </si>
  <si>
    <t>"E1 ředitel. vila" 14*60</t>
  </si>
  <si>
    <t>"E2 hl.budova" 19*150</t>
  </si>
  <si>
    <t>"E3 tělocvična" 14*60</t>
  </si>
  <si>
    <t>30</t>
  </si>
  <si>
    <t>997013501</t>
  </si>
  <si>
    <t>Odvoz suti a vybouraných hmot na skládku nebo meziskládku do 1 km se složením</t>
  </si>
  <si>
    <t>750818424</t>
  </si>
  <si>
    <t>Odvoz suti a vybouraných hmot na skládku nebo meziskládku se složením, na vzdálenost do 1 km</t>
  </si>
  <si>
    <t>https://podminky.urs.cz/item/CS_URS_2024_01/997013501</t>
  </si>
  <si>
    <t>31</t>
  </si>
  <si>
    <t>997013509</t>
  </si>
  <si>
    <t>Příplatek k odvozu suti a vybouraných hmot na skládku ZKD 1 km přes 1 km</t>
  </si>
  <si>
    <t>-134715655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</si>
  <si>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</si>
  <si>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</si>
  <si>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444,794*19 'Přepočtené koeficientem množství</t>
  </si>
  <si>
    <t>32</t>
  </si>
  <si>
    <t>997013631</t>
  </si>
  <si>
    <t>Poplatek za uložení na skládce (skládkovné) stavebního odpadu směsného kód odpadu 17 09 04</t>
  </si>
  <si>
    <t>-1285947381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</si>
  <si>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</si>
  <si>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</si>
  <si>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998</t>
  </si>
  <si>
    <t>Přesun hmot</t>
  </si>
  <si>
    <t>33</t>
  </si>
  <si>
    <t>998011010</t>
  </si>
  <si>
    <t>Přesun hmot pro budovy zděné s omezením mechanizace pro budovy v přes 12 do 24 m</t>
  </si>
  <si>
    <t>-1133432887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</si>
  <si>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</si>
  <si>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https://podminky.urs.cz/item/CS_URS_2024_01/998011010</t>
  </si>
  <si>
    <t>PSV</t>
  </si>
  <si>
    <t>Práce a dodávky PSV</t>
  </si>
  <si>
    <t>712</t>
  </si>
  <si>
    <t>Povlakové krytiny</t>
  </si>
  <si>
    <t>34</t>
  </si>
  <si>
    <t>712331801</t>
  </si>
  <si>
    <t>Odstranění povlakové krytiny střech do 10° z pásů uložených na sucho AIP nebo NAIP</t>
  </si>
  <si>
    <t>1168753578</t>
  </si>
  <si>
    <t>Odstranění povlakové krytiny střech plochých do 10° z pásů uložených na sucho AIP nebo NAIP</t>
  </si>
  <si>
    <t>https://podminky.urs.cz/item/CS_URS_2024_01/712331801</t>
  </si>
  <si>
    <t>"sejmutí stáv. pojistné hydroizolace</t>
  </si>
  <si>
    <t>"E2 hl.budova S4+S5" 51,8+5+18</t>
  </si>
  <si>
    <t>35</t>
  </si>
  <si>
    <t>712340832</t>
  </si>
  <si>
    <t>Odstranění povlakové krytiny střech do 10° z pásů NAIP přitavených v plné ploše dvouvrstvé</t>
  </si>
  <si>
    <t>1097974027</t>
  </si>
  <si>
    <t>Odstranění povlakové krytiny střech plochých do 10° z přitavených pásů NAIP v plné ploše dvouvrstvé</t>
  </si>
  <si>
    <t>https://podminky.urs.cz/item/CS_URS_2024_01/712340832</t>
  </si>
  <si>
    <t>"E1 ředitel. vila S3" 23</t>
  </si>
  <si>
    <t>36</t>
  </si>
  <si>
    <t>712361703</t>
  </si>
  <si>
    <t>Provedení povlakové krytiny střech do 10° fólií přilepenou v plné ploše</t>
  </si>
  <si>
    <t>1110566172</t>
  </si>
  <si>
    <t>Provedení povlakové krytiny střech plochých do 10° fólií přilepenou lepidlem v plné ploše</t>
  </si>
  <si>
    <t>https://podminky.urs.cz/item/CS_URS_2024_01/712361703</t>
  </si>
  <si>
    <t>"E2 hl. budova S5" 5*2</t>
  </si>
  <si>
    <t>"E2 hl.budova S zábradlí ochozu" (6,66*1,1)+0,844</t>
  </si>
  <si>
    <t>37</t>
  </si>
  <si>
    <t>M</t>
  </si>
  <si>
    <t>28322010</t>
  </si>
  <si>
    <t>fólie hydroizolační střešní mPVC mechanicky kotvená barevná tl 1,8mm</t>
  </si>
  <si>
    <t>-1768552899</t>
  </si>
  <si>
    <t>"E2 hl. budova S5" 5</t>
  </si>
  <si>
    <t>13,17*1,1655 'Přepočtené koeficientem množství</t>
  </si>
  <si>
    <t>38</t>
  </si>
  <si>
    <t>28342980</t>
  </si>
  <si>
    <t>fólie střešní mPVC s pochůznou protiskluzovou úpravou na horním povrchu tl 2mm</t>
  </si>
  <si>
    <t>1409974294</t>
  </si>
  <si>
    <t>5*1,1655 'Přepočtené koeficientem množství</t>
  </si>
  <si>
    <t>39</t>
  </si>
  <si>
    <t>712391172</t>
  </si>
  <si>
    <t>Provedení povlakové krytiny střech do 10° ochranné textilní vrstvy</t>
  </si>
  <si>
    <t>703797496</t>
  </si>
  <si>
    <t>Provedení povlakové krytiny střech plochých do 10° -ostatní práce provedení vrstvy textilní ochranné / separační</t>
  </si>
  <si>
    <t>https://podminky.urs.cz/item/CS_URS_2024_01/712391172</t>
  </si>
  <si>
    <t>40</t>
  </si>
  <si>
    <t>69311088</t>
  </si>
  <si>
    <t>geotextilie netkaná separační, ochranná, filtrační, drenážní PES 500g/m2</t>
  </si>
  <si>
    <t>1334081135</t>
  </si>
  <si>
    <t>13,17*1,155 'Přepočtené koeficientem množství</t>
  </si>
  <si>
    <t>41</t>
  </si>
  <si>
    <t>712631111</t>
  </si>
  <si>
    <t>Provedení povlakové krytiny střech přes 30° podkladní vrstvy pásy na sucho samolepící</t>
  </si>
  <si>
    <t>1365690106</t>
  </si>
  <si>
    <t>Provedení povlakové krytiny střech šikmých přes 30° pásy na sucho na dřevěném podkladě s lištami podkladní samolepící asfaltový pás</t>
  </si>
  <si>
    <t>https://podminky.urs.cz/item/CS_URS_2024_01/712631111</t>
  </si>
  <si>
    <t>"nová bitumenová separační a pojistná vrstva tl. 1,5/3mm dle skladby</t>
  </si>
  <si>
    <t>"E1 ředitel. vila S1+S2" 375</t>
  </si>
  <si>
    <t>"E2 hl.budova S1" 1868</t>
  </si>
  <si>
    <t>"E2 hl.budova S4" 51,8</t>
  </si>
  <si>
    <t>"E3 tělocvična S1.1" 573+10</t>
  </si>
  <si>
    <t>"E2 hl.budova S zábradlí ochozu" 9,83</t>
  </si>
  <si>
    <t>42</t>
  </si>
  <si>
    <t>62856006</t>
  </si>
  <si>
    <t>pás asfaltový samolepicí modifikovaný SBS tl. 1,5mm</t>
  </si>
  <si>
    <t>1198140946</t>
  </si>
  <si>
    <t>Poznámka k položce:_x000D_
- dle požadavků zvoleného dodavatele krytiny a sklonu střechy</t>
  </si>
  <si>
    <t>2826*1,15 'Přepočtené koeficientem množství</t>
  </si>
  <si>
    <t>43</t>
  </si>
  <si>
    <t>62852011</t>
  </si>
  <si>
    <t>pás asfaltový samolepicí modifikovaný SBS tl. 3,0mm</t>
  </si>
  <si>
    <t>-788853094</t>
  </si>
  <si>
    <t>84,63*1,15 'Přepočtené koeficientem množství</t>
  </si>
  <si>
    <t>44</t>
  </si>
  <si>
    <t>712631801</t>
  </si>
  <si>
    <t>Odstranění povlakové krytiny střech přes 30° z pásů uložených na sucho AIP nebo NAIP</t>
  </si>
  <si>
    <t>1092140899</t>
  </si>
  <si>
    <t>Odstranění povlakové krytiny střech šikmých přes 30° z pásů uložených na sucho AIP nebo NAIP</t>
  </si>
  <si>
    <t>https://podminky.urs.cz/item/CS_URS_2024_01/712631801</t>
  </si>
  <si>
    <t xml:space="preserve">"E1 ředitel. vila S1+S2" 375 </t>
  </si>
  <si>
    <t xml:space="preserve">"E2 hl.budova S1" 1868 </t>
  </si>
  <si>
    <t>"E3 tělocvična S1" 573+10</t>
  </si>
  <si>
    <t>45</t>
  </si>
  <si>
    <t>712699098</t>
  </si>
  <si>
    <t>Příplatek k povlakové krytině střech přes 30° za sklon střechy přes 45 do 60°</t>
  </si>
  <si>
    <t>2118213282</t>
  </si>
  <si>
    <t>Provedení povlakové krytiny střech šikmých přes 30° - ostatní práce Příplatek k cenám za sklon přes 45° do 60°</t>
  </si>
  <si>
    <t>https://podminky.urs.cz/item/CS_URS_2024_01/712699098</t>
  </si>
  <si>
    <t>46</t>
  </si>
  <si>
    <t>998712113</t>
  </si>
  <si>
    <t>Přesun hmot tonážní pro krytiny povlakové s omezením mechanizace v objektech v přes 12 do 24 m</t>
  </si>
  <si>
    <t>-719784018</t>
  </si>
  <si>
    <t>Přesun hmot pro povlakové krytiny stanovený z hmotnosti přesunovaného materiálu vodorovná dopravní vzdálenost do 50 m s omezením mechanizace v objektech výšky přes 12 do 24 m</t>
  </si>
  <si>
    <t>https://podminky.urs.cz/item/CS_URS_2024_01/998712113</t>
  </si>
  <si>
    <t>721</t>
  </si>
  <si>
    <t>Zdravotechnika - vnitřní kanalizace</t>
  </si>
  <si>
    <t>47</t>
  </si>
  <si>
    <t>721210824.R</t>
  </si>
  <si>
    <t>Demontáž stávajících prostupů a potrubí odvětrání rozvodů VZT a kanalizace</t>
  </si>
  <si>
    <t>1778458970</t>
  </si>
  <si>
    <t>Poznámka k položce:_x000D_
- prověřit funkčnost všech stávajících prostupů</t>
  </si>
  <si>
    <t>"E1 ředitel. vila" 2</t>
  </si>
  <si>
    <t>"E2 hl.budova" 4</t>
  </si>
  <si>
    <t>48</t>
  </si>
  <si>
    <t>721273152.R</t>
  </si>
  <si>
    <t>Prostupy a obnovení odvětrávacího potrubí pro rozvody VZT a kanalizace vč. krycích hlavic</t>
  </si>
  <si>
    <t>25666787</t>
  </si>
  <si>
    <t>Poznámka k položce:_x000D_
- prověřit funkčnost všech stávajících prostupů_x000D_
- kompletní dodávka a montáž vč. příslušenství</t>
  </si>
  <si>
    <t xml:space="preserve">"nahrazení původních prostupů odvětrání nadstřešní části potrubí vč. krycích hlavic </t>
  </si>
  <si>
    <t>49</t>
  </si>
  <si>
    <t>998721113</t>
  </si>
  <si>
    <t>Přesun hmot tonážní pro vnitřní kanalizaci s omezením mechanizace v objektech v přes 12 do 24 m</t>
  </si>
  <si>
    <t>2120649267</t>
  </si>
  <si>
    <t>Přesun hmot pro vnitřní kanalizaci stanovený z hmotnosti přesunovaného materiálu vodorovná dopravní vzdálenost do 50 m s omezením mechanizace v objektech výšky přes 12 do 24 m</t>
  </si>
  <si>
    <t>https://podminky.urs.cz/item/CS_URS_2024_01/998721113</t>
  </si>
  <si>
    <t>742</t>
  </si>
  <si>
    <t>Elektroinstalace - slaboproud</t>
  </si>
  <si>
    <t>50</t>
  </si>
  <si>
    <t>742420821</t>
  </si>
  <si>
    <t>Demontáž antenního stožáru</t>
  </si>
  <si>
    <t>58048421</t>
  </si>
  <si>
    <t>Demontáž společné televizní antény anténního stožáru</t>
  </si>
  <si>
    <t>https://podminky.urs.cz/item/CS_URS_2024_01/742420821</t>
  </si>
  <si>
    <t>"E2 hl.budova"1</t>
  </si>
  <si>
    <t>751</t>
  </si>
  <si>
    <t>Vzduchotechnika</t>
  </si>
  <si>
    <t>51</t>
  </si>
  <si>
    <t>751398056.1</t>
  </si>
  <si>
    <t>Montáž protidešťové žaluzie nebo žaluziové klapky přes 0,750 m2</t>
  </si>
  <si>
    <t>-1179298477</t>
  </si>
  <si>
    <t>https://podminky.urs.cz/item/CS_URS_2024_01/751398056.1</t>
  </si>
  <si>
    <t>"provedení dle PD - výpis střešních oken WA-13 - O5</t>
  </si>
  <si>
    <t>"E3 tělocvična" 8</t>
  </si>
  <si>
    <t>52</t>
  </si>
  <si>
    <t>42972963.1</t>
  </si>
  <si>
    <t>žaluzie protidešťová s pevnými lamelami, pozink/hliník vč. ocelové sítě proti ptactvu</t>
  </si>
  <si>
    <t>-1425068706</t>
  </si>
  <si>
    <t>Poznámka k položce:_x000D_
- provedení dle PD - viz výkres WA-13 O5</t>
  </si>
  <si>
    <t>53</t>
  </si>
  <si>
    <t>998751112</t>
  </si>
  <si>
    <t>Přesun hmot tonážní pro vzduchotechniku s omezením mechanizace v objektech v přes 12 do 24 m</t>
  </si>
  <si>
    <t>-971805334</t>
  </si>
  <si>
    <t>Přesun hmot pro vzduchotechniku stanovený z hmotnosti přesunovaného materiálu vodorovná dopravní vzdálenost do 100 m s omezením mechanizace v objektech výšky přes 12 do 24 m</t>
  </si>
  <si>
    <t>https://podminky.urs.cz/item/CS_URS_2024_01/998751112</t>
  </si>
  <si>
    <t>762</t>
  </si>
  <si>
    <t>Konstrukce tesařské</t>
  </si>
  <si>
    <t>54</t>
  </si>
  <si>
    <t>762083122</t>
  </si>
  <si>
    <t>Impregnace řeziva proti dřevokaznému hmyzu, houbám a plísním máčením třída ohrožení 3 a 4</t>
  </si>
  <si>
    <t>1092572557</t>
  </si>
  <si>
    <t>Impregnace řeziva máčením proti dřevokaznému hmyzu, houbám a plísním, třída ohrožení 3 a 4 (dřevo v exteriéru)</t>
  </si>
  <si>
    <t>https://podminky.urs.cz/item/CS_URS_2024_01/762083122</t>
  </si>
  <si>
    <t>"nové tesařské kce - bednění, kontralatě</t>
  </si>
  <si>
    <t>0,835+188,404+111,726</t>
  </si>
  <si>
    <t>"měněné prvky krovu dle mykol. průzkumu</t>
  </si>
  <si>
    <t>"E1 ředitel. vila" (0,93+0,4)*1,2</t>
  </si>
  <si>
    <t>"E2 hl.budova" (0,04*6,91+2,2+0,29)*1,2</t>
  </si>
  <si>
    <t>"E3 tělocvična" (0,47+0,17+0,04)*1,2</t>
  </si>
  <si>
    <t>"odhad objemu dalších oprav" 5</t>
  </si>
  <si>
    <t>55</t>
  </si>
  <si>
    <t>762085103</t>
  </si>
  <si>
    <t>Montáž kotevních želez, příložek, patek nebo táhel</t>
  </si>
  <si>
    <t>1643914299</t>
  </si>
  <si>
    <t>Montáž ocelových spojovacích prostředků (materiál ve specifikaci) kotevních želez příložek, patek, táhel</t>
  </si>
  <si>
    <t>https://podminky.urs.cz/item/CS_URS_2024_01/762085103</t>
  </si>
  <si>
    <t>Poznámka k položce:_x000D_
- příložka 2xU180 dl. cca 1,75m kotveno pomocí závitových tyčí nebo svorníků M12_x000D_
- opora pro šikmé vzpěry U 120 dl. cca 0,5m přišroubovat k příložkám pro zachování statického působení plných vazeb</t>
  </si>
  <si>
    <t>"Sanace zhlaví vazného trámu - provedení dle PD viz výkres US - 01</t>
  </si>
  <si>
    <t>"E2 hl.budova" 15+7</t>
  </si>
  <si>
    <t>"E3 tělocvična" 2+1</t>
  </si>
  <si>
    <t>56</t>
  </si>
  <si>
    <t>13010824.1</t>
  </si>
  <si>
    <t>ocel profilová jakost S235JR (11 375) průřez U (UPN) 180</t>
  </si>
  <si>
    <t>1883839752</t>
  </si>
  <si>
    <t>"U 120 - opěra šikmé vzpěry</t>
  </si>
  <si>
    <t>"E2 hl.budova" (3,5*13,4)*1,1</t>
  </si>
  <si>
    <t>"E3 tělocvična" (0,5*13,4)*1,1</t>
  </si>
  <si>
    <t>58,96*0,001 'Přepočtené koeficientem množství</t>
  </si>
  <si>
    <t>57</t>
  </si>
  <si>
    <t>13010818</t>
  </si>
  <si>
    <t>ocel profilová jakost S235JR (11 375) průřez U (UPN) 120</t>
  </si>
  <si>
    <t>-1205423068</t>
  </si>
  <si>
    <t>"U 180 - příložka</t>
  </si>
  <si>
    <t>"E2 hl.budova" (26,25*22)*1,1</t>
  </si>
  <si>
    <t>"E3 tělocvična" (3,5*22)*1,1</t>
  </si>
  <si>
    <t>719,95*0,001 'Přepočtené koeficientem množství</t>
  </si>
  <si>
    <t>58</t>
  </si>
  <si>
    <t>762131124</t>
  </si>
  <si>
    <t>Montáž bednění stěn z hrubých prken tl do 32 mm na sraz</t>
  </si>
  <si>
    <t>-594973685</t>
  </si>
  <si>
    <t>Montáž bednění stěn z hrubých prken tl. do 32 mm na sraz</t>
  </si>
  <si>
    <t>https://podminky.urs.cz/item/CS_URS_2024_01/762131124</t>
  </si>
  <si>
    <t>"E2 hl.budova S zábradlí ochozu</t>
  </si>
  <si>
    <t>18+9,83</t>
  </si>
  <si>
    <t>59</t>
  </si>
  <si>
    <t>60515111</t>
  </si>
  <si>
    <t>řezivo jehličnaté boční prkno 20-30mm</t>
  </si>
  <si>
    <t>-1216873885</t>
  </si>
  <si>
    <t>27,83*0,025</t>
  </si>
  <si>
    <t>0,696*1,2 'Přepočtené koeficientem množství</t>
  </si>
  <si>
    <t>60</t>
  </si>
  <si>
    <t>762331911</t>
  </si>
  <si>
    <t>Vyřezání části střešní vazby průřezové pl řeziva do 120 cm2 dl do 3 m</t>
  </si>
  <si>
    <t>-171314584</t>
  </si>
  <si>
    <t>Vyřezání části střešní vazby vázané konstrukce krovů průřezové plochy řeziva do 120 cm2, délky vyřezané části krovového prvku do 3 m</t>
  </si>
  <si>
    <t>https://podminky.urs.cz/item/CS_URS_2024_01/762331911</t>
  </si>
  <si>
    <t>"sanace schodiště k pozorovatelně</t>
  </si>
  <si>
    <t>"E2 pozorovatelna" 1,6*5</t>
  </si>
  <si>
    <t>61</t>
  </si>
  <si>
    <t>762331921</t>
  </si>
  <si>
    <t>Vyřezání části střešní vazby průřezové pl řeziva přes 120 do 224 cm2 dl do 3 m</t>
  </si>
  <si>
    <t>-62000856</t>
  </si>
  <si>
    <t>Vyřezání části střešní vazby vázané konstrukce krovů průřezové plochy řeziva přes 120 do 224 cm2, délky vyřezané části krovového prvku do 3 m</t>
  </si>
  <si>
    <t>https://podminky.urs.cz/item/CS_URS_2024_01/762331921</t>
  </si>
  <si>
    <t>"dle mykolog. průzkumu</t>
  </si>
  <si>
    <t>"E1 ředitel. vila" 0</t>
  </si>
  <si>
    <t>"E2 hl.budova" 10,4+10,4+3+73,3+23,3+3,9+4,8+1,2+2,8</t>
  </si>
  <si>
    <t>"E3 tělocvična" 4,8+9,3+1,5+0,78</t>
  </si>
  <si>
    <t>"odstranění stáv. výměn krovu</t>
  </si>
  <si>
    <t>"E1 ředitel. vila" 5,44</t>
  </si>
  <si>
    <t>"E2 hl.budova" 68,8</t>
  </si>
  <si>
    <t>"E2 pozorovatelna" 2,2+(2,5*8)+(7,5*2)</t>
  </si>
  <si>
    <t>62</t>
  </si>
  <si>
    <t>762331931</t>
  </si>
  <si>
    <t>Vyřezání části střešní vazby průřezové pl řeziva přes 224 do 288 cm2 dl do 3 m</t>
  </si>
  <si>
    <t>-1076836769</t>
  </si>
  <si>
    <t>Vyřezání části střešní vazby vázané konstrukce krovů průřezové plochy řeziva přes 224 do 288 cm2, délky vyřezané části krovového prvku do 3 m</t>
  </si>
  <si>
    <t>https://podminky.urs.cz/item/CS_URS_2024_01/762331931</t>
  </si>
  <si>
    <t>"E1 ředitel. vila" (3,5+13)+0,2</t>
  </si>
  <si>
    <t>"E2 hl.budova" 1,8+102,4+6+9,2+13,8+18,4+31,8+5+10+3+5,5+31+2+1,5</t>
  </si>
  <si>
    <t>"E2 pozorovatelna" 10,3+0,5</t>
  </si>
  <si>
    <t>"E3 tělocvična" 3+82,3+0,2</t>
  </si>
  <si>
    <t>"E2 pozorovatelna" 1,2*3</t>
  </si>
  <si>
    <t>63</t>
  </si>
  <si>
    <t>762331941</t>
  </si>
  <si>
    <t>Vyřezání části střešní vazby průřezové pl řeziva přes 288 do 450 cm2 dl do 3 m</t>
  </si>
  <si>
    <t>1478232673</t>
  </si>
  <si>
    <t>Vyřezání části střešní vazby vázané konstrukce krovů průřezové plochy řeziva přes 288 do 450 cm2, délky vyřezané části krovového prvku do 3 m</t>
  </si>
  <si>
    <t>https://podminky.urs.cz/item/CS_URS_2024_01/762331941</t>
  </si>
  <si>
    <t>"E1 ředitel. vila" 3</t>
  </si>
  <si>
    <t>"E2 hl.budova" 1+6,5+51+4,5</t>
  </si>
  <si>
    <t>"E3 tělocvična" 1+21</t>
  </si>
  <si>
    <t>64</t>
  </si>
  <si>
    <t>762332921</t>
  </si>
  <si>
    <t>Doplnění části střešní vazby hranoly průřezové pl do 120 cm2 včetně materiálu</t>
  </si>
  <si>
    <t>1925563909</t>
  </si>
  <si>
    <t>Doplnění střešní vazby řezivem (materiál v ceně) průřezové plochy do 120 cm2</t>
  </si>
  <si>
    <t>https://podminky.urs.cz/item/CS_URS_2024_01/762332921</t>
  </si>
  <si>
    <t>65</t>
  </si>
  <si>
    <t>762332922</t>
  </si>
  <si>
    <t>Doplnění části střešní vazby hranoly průřezové pl přes 120 do 224 cm2 včetně materiálu</t>
  </si>
  <si>
    <t>1014727430</t>
  </si>
  <si>
    <t>Doplnění střešní vazby řezivem (materiál v ceně) průřezové plochy přes 120 do 224 cm2</t>
  </si>
  <si>
    <t>https://podminky.urs.cz/item/CS_URS_2024_01/762332922</t>
  </si>
  <si>
    <t>"doplnění po odstranění stáv. výměn krovu</t>
  </si>
  <si>
    <t>"E1 ředitel. vila" 1,7</t>
  </si>
  <si>
    <t>"E2 hl.budova" 45,88</t>
  </si>
  <si>
    <t>66</t>
  </si>
  <si>
    <t>762332923</t>
  </si>
  <si>
    <t>Doplnění části střešní vazby hranoly průřezové pl přes 224 do 288 cm2 včetně materiálu</t>
  </si>
  <si>
    <t>-752323599</t>
  </si>
  <si>
    <t>Doplnění střešní vazby řezivem (materiál v ceně) průřezové plochy přes 224 do 288 cm2</t>
  </si>
  <si>
    <t>https://podminky.urs.cz/item/CS_URS_2024_01/762332923</t>
  </si>
  <si>
    <t>67</t>
  </si>
  <si>
    <t>762332924</t>
  </si>
  <si>
    <t>Doplnění části střešní vazby hranoly průřezové pl přes 288 do 450 cm2 včetně materiálu</t>
  </si>
  <si>
    <t>328335367</t>
  </si>
  <si>
    <t>Doplnění střešní vazby řezivem (materiál v ceně) průřezové plochy přes 288 do 450 cm2</t>
  </si>
  <si>
    <t>https://podminky.urs.cz/item/CS_URS_2024_01/762332924</t>
  </si>
  <si>
    <t>68</t>
  </si>
  <si>
    <t>762341210</t>
  </si>
  <si>
    <t>Montáž bednění střech rovných a šikmých sklonu do 60° z hrubých prken na sraz tl do 32 mm</t>
  </si>
  <si>
    <t>-375530286</t>
  </si>
  <si>
    <t>Montáž bednění střech rovných a šikmých sklonu do 60° s vyřezáním otvorů z prken hrubých na sraz tl. do 32 mm</t>
  </si>
  <si>
    <t>https://podminky.urs.cz/item/CS_URS_2024_01/762341210</t>
  </si>
  <si>
    <t>"nové plné dřevěné prkenné bednění v tl. 25/30mm dle skladby, ošetřené nátěrem</t>
  </si>
  <si>
    <t>"E1 ředitel. vila S1+S2" 375*2</t>
  </si>
  <si>
    <t>"E1 ředitel. vila S3" 23*2</t>
  </si>
  <si>
    <t>"E2 hl.budova S1" 1868*2</t>
  </si>
  <si>
    <t>"E2 hl.budova S4" 51,8*2</t>
  </si>
  <si>
    <t>69</t>
  </si>
  <si>
    <t>513870427</t>
  </si>
  <si>
    <t>5233,43*0,03</t>
  </si>
  <si>
    <t>157,003*1,2 'Přepočtené koeficientem množství</t>
  </si>
  <si>
    <t>70</t>
  </si>
  <si>
    <t>762341811</t>
  </si>
  <si>
    <t>Demontáž bednění střech z prken</t>
  </si>
  <si>
    <t>-1077167477</t>
  </si>
  <si>
    <t>Demontáž bednění a laťování bednění střech rovných, obloukových, sklonu do 60° se všemi nadstřešními konstrukcemi z prken hrubých, hoblovaných tl. do 32 mm</t>
  </si>
  <si>
    <t>https://podminky.urs.cz/item/CS_URS_2024_01/762341811</t>
  </si>
  <si>
    <t xml:space="preserve">"E1 ředitel. vila S1+S2+S3" 375+23 </t>
  </si>
  <si>
    <t>"E2 hl.budova S1+S4+S5" 1868+51,8+5+18</t>
  </si>
  <si>
    <t>71</t>
  </si>
  <si>
    <t>762342214</t>
  </si>
  <si>
    <t>Montáž laťování na střechách jednoduchých sklonu do 60° osové vzdálenosti přes 150 do 360 mm</t>
  </si>
  <si>
    <t>-246081968</t>
  </si>
  <si>
    <t>Montáž laťování střech jednoduchých sklonu do 60° při osové vzdálenosti latí přes 150 do 360 mm</t>
  </si>
  <si>
    <t>https://podminky.urs.cz/item/CS_URS_2024_01/762342214</t>
  </si>
  <si>
    <t>"provětrávaná vzduchová mezera vymezená kontralatí 60/40mm</t>
  </si>
  <si>
    <t>72</t>
  </si>
  <si>
    <t>60514106</t>
  </si>
  <si>
    <t>řezivo jehličnaté lať pevnostní třída S10-13 průřez 40x60mm</t>
  </si>
  <si>
    <t>1718641874</t>
  </si>
  <si>
    <t>2327,63*0,04</t>
  </si>
  <si>
    <t>93,105*1,2 'Přepočtené koeficientem množství</t>
  </si>
  <si>
    <t>73</t>
  </si>
  <si>
    <t>762381015</t>
  </si>
  <si>
    <t>Heverování a podepření tesařských konstrukcí krovů, plná vazba přes 20 m</t>
  </si>
  <si>
    <t>-1145228118</t>
  </si>
  <si>
    <t>Heverování a podepření tesařských konstrukcí krovů plná vazba, rozpětí přes 20 m</t>
  </si>
  <si>
    <t>https://podminky.urs.cz/item/CS_URS_2024_01/762381015</t>
  </si>
  <si>
    <t>74</t>
  </si>
  <si>
    <t>762395000</t>
  </si>
  <si>
    <t>Spojovací prostředky krovů, bednění, laťování, nadstřešních konstrukcí</t>
  </si>
  <si>
    <t>1306476294</t>
  </si>
  <si>
    <t>Spojovací prostředky krovů, bednění a laťování, nadstřešních konstrukcí svorníky, prkna, hřebíky, pásová ocel, vruty</t>
  </si>
  <si>
    <t>https://podminky.urs.cz/item/CS_URS_2024_01/762395000</t>
  </si>
  <si>
    <t>75</t>
  </si>
  <si>
    <t>998762113</t>
  </si>
  <si>
    <t>Přesun hmot tonážní pro kce tesařské s omezením mechanizace v objektech v přes 12 do 24 m</t>
  </si>
  <si>
    <t>-1649744879</t>
  </si>
  <si>
    <t>Přesun hmot pro konstrukce tesařské stanovený z hmotnosti přesunovaného materiálu vodorovná dopravní vzdálenost do 50 m s omezením mechanizace v objektech výšky přes 12 do 24 m</t>
  </si>
  <si>
    <t>https://podminky.urs.cz/item/CS_URS_2024_01/998762113</t>
  </si>
  <si>
    <t>764</t>
  </si>
  <si>
    <t>Konstrukce klempířské</t>
  </si>
  <si>
    <t>76</t>
  </si>
  <si>
    <t>764001821</t>
  </si>
  <si>
    <t>Demontáž krytiny ze svitků nebo tabulí do suti</t>
  </si>
  <si>
    <t>-937936726</t>
  </si>
  <si>
    <t>Demontáž klempířských konstrukcí krytiny ze svitků nebo tabulí do suti</t>
  </si>
  <si>
    <t>https://podminky.urs.cz/item/CS_URS_2024_01/764001821</t>
  </si>
  <si>
    <t>77</t>
  </si>
  <si>
    <t>764001841</t>
  </si>
  <si>
    <t>Demontáž krytiny ze šablon do suti</t>
  </si>
  <si>
    <t>1809606374</t>
  </si>
  <si>
    <t>Demontáž klempířských konstrukcí krytiny ze šablon do suti</t>
  </si>
  <si>
    <t>https://podminky.urs.cz/item/CS_URS_2024_01/764001841</t>
  </si>
  <si>
    <t>78</t>
  </si>
  <si>
    <t>764001899.1</t>
  </si>
  <si>
    <t>Demontáž klempířských konstrukcí oplechování</t>
  </si>
  <si>
    <t>-790237666</t>
  </si>
  <si>
    <t>Demontáž klempířských konstrukcí oplechování ostatních prvků na střeše</t>
  </si>
  <si>
    <t>"ostatní klempířské prvky na střeše</t>
  </si>
  <si>
    <t>"E1 ředitel. vila" 392</t>
  </si>
  <si>
    <t>"E2 hl.budova" 1900</t>
  </si>
  <si>
    <t>"E3 tělocvična" 456</t>
  </si>
  <si>
    <t>79</t>
  </si>
  <si>
    <t>764004801</t>
  </si>
  <si>
    <t>Demontáž podokapního žlabu do suti</t>
  </si>
  <si>
    <t>1435702718</t>
  </si>
  <si>
    <t>Demontáž klempířských konstrukcí žlabu podokapního do suti</t>
  </si>
  <si>
    <t>https://podminky.urs.cz/item/CS_URS_2024_01/764004801</t>
  </si>
  <si>
    <t>"vč. háků, kotlíků, čel, ...</t>
  </si>
  <si>
    <t>"E1 ředitel. vila" 16</t>
  </si>
  <si>
    <t>"E2 hl.budova" 24</t>
  </si>
  <si>
    <t>80</t>
  </si>
  <si>
    <t>764004821</t>
  </si>
  <si>
    <t>Demontáž nástřešního žlabu do suti</t>
  </si>
  <si>
    <t>-1013129756</t>
  </si>
  <si>
    <t>Demontáž klempířských konstrukcí žlabu nástřešního do suti</t>
  </si>
  <si>
    <t>https://podminky.urs.cz/item/CS_URS_2024_01/764004821</t>
  </si>
  <si>
    <t>"E1 ředitel. vila" 56</t>
  </si>
  <si>
    <t>"E2 hl.budova" 276</t>
  </si>
  <si>
    <t>"E3 tělocvična" 120</t>
  </si>
  <si>
    <t>81</t>
  </si>
  <si>
    <t>764004861</t>
  </si>
  <si>
    <t>Demontáž svodu do suti</t>
  </si>
  <si>
    <t>1153775856</t>
  </si>
  <si>
    <t>Demontáž klempířských konstrukcí svodu do suti</t>
  </si>
  <si>
    <t>https://podminky.urs.cz/item/CS_URS_2024_01/764004861</t>
  </si>
  <si>
    <t>"E2 hl.budova" 36</t>
  </si>
  <si>
    <t>"E3 tělocvična" 28</t>
  </si>
  <si>
    <t>82</t>
  </si>
  <si>
    <t>764021403.1</t>
  </si>
  <si>
    <t>Podkladní plech z Al plechu rš 250 mm</t>
  </si>
  <si>
    <t>-2038515241</t>
  </si>
  <si>
    <t>Podkladní plech z hliníkového plechu rš 250 mm</t>
  </si>
  <si>
    <t>https://podminky.urs.cz/item/CS_URS_2024_01/764021403.1</t>
  </si>
  <si>
    <t>688+220</t>
  </si>
  <si>
    <t>83</t>
  </si>
  <si>
    <t>764021404.1</t>
  </si>
  <si>
    <t>Podkladní plech z Al plechu rš 350 mm</t>
  </si>
  <si>
    <t>-1906313546</t>
  </si>
  <si>
    <t>Podkladní plech z hliníkového plechu rš 350 mm</t>
  </si>
  <si>
    <t>https://podminky.urs.cz/item/CS_URS_2024_01/764021404.1</t>
  </si>
  <si>
    <t>"E1 ředitel. vila" 24</t>
  </si>
  <si>
    <t>"E2 hl.budova" 48</t>
  </si>
  <si>
    <t>"E3 tělocvična" 36</t>
  </si>
  <si>
    <t>84</t>
  </si>
  <si>
    <t>764021405</t>
  </si>
  <si>
    <t>Podkladní plech z Al plechu rš 400 mm</t>
  </si>
  <si>
    <t>-1591611417</t>
  </si>
  <si>
    <t>Podkladní plech z hliníkového plechu rš 400 mm</t>
  </si>
  <si>
    <t>https://podminky.urs.cz/item/CS_URS_2024_01/764021405</t>
  </si>
  <si>
    <t>"E1 ředitel. vila" 8</t>
  </si>
  <si>
    <t>"E2 hl.budova" 16</t>
  </si>
  <si>
    <t>"E3 tělocvična" 12</t>
  </si>
  <si>
    <t>85</t>
  </si>
  <si>
    <t>764021405.1</t>
  </si>
  <si>
    <t>Podkladní plech z Al plechu rš 375 mm</t>
  </si>
  <si>
    <t>124125520</t>
  </si>
  <si>
    <t>Podkladní plech z hliníkového plechu rš 375 mm</t>
  </si>
  <si>
    <t>https://podminky.urs.cz/item/CS_URS_2024_01/764021405.1</t>
  </si>
  <si>
    <t>86</t>
  </si>
  <si>
    <t>764021406</t>
  </si>
  <si>
    <t>Podkladní plech z Al plechu rš 500 mm</t>
  </si>
  <si>
    <t>-2061852713</t>
  </si>
  <si>
    <t>Podkladní plech z hliníkového plechu rš 500 mm</t>
  </si>
  <si>
    <t>https://podminky.urs.cz/item/CS_URS_2024_01/764021406</t>
  </si>
  <si>
    <t>87</t>
  </si>
  <si>
    <t>764021406.1</t>
  </si>
  <si>
    <t>Podkladní plech z Al plechu rš 550 mm</t>
  </si>
  <si>
    <t>-162634230</t>
  </si>
  <si>
    <t>Podkladní plech z hliníkového plechu rš 550 mm</t>
  </si>
  <si>
    <t>https://podminky.urs.cz/item/CS_URS_2024_01/764021406.1</t>
  </si>
  <si>
    <t>88</t>
  </si>
  <si>
    <t>764021407.1</t>
  </si>
  <si>
    <t>Podkladní plech z Al plechu rš 650 mm</t>
  </si>
  <si>
    <t>1749406376</t>
  </si>
  <si>
    <t>Podkladní plech z hliníkového plechu rš 650 mm</t>
  </si>
  <si>
    <t>https://podminky.urs.cz/item/CS_URS_2024_01/764021407.1</t>
  </si>
  <si>
    <t>872</t>
  </si>
  <si>
    <t>89</t>
  </si>
  <si>
    <t>764021407.2</t>
  </si>
  <si>
    <t>Podkladní plech z Al plechu rš 700 mm</t>
  </si>
  <si>
    <t>-1861744838</t>
  </si>
  <si>
    <t>Podkladní plech z hliníkového plechu rš 700 mm</t>
  </si>
  <si>
    <t>https://podminky.urs.cz/item/CS_URS_2024_01/764021407.2</t>
  </si>
  <si>
    <t>288+204</t>
  </si>
  <si>
    <t>90</t>
  </si>
  <si>
    <t>764101101</t>
  </si>
  <si>
    <t>Montáž krytiny střechy rovné drážkováním ze svitků rš do 600 mm sklonu do 30°</t>
  </si>
  <si>
    <t>737595324</t>
  </si>
  <si>
    <t>Montáž krytiny z plechu s úpravou u okapů, prostupů a výčnělků střechy rovné drážkováním ze svitků šířky do 600 mm, sklon střechy do 30°</t>
  </si>
  <si>
    <t>https://podminky.urs.cz/item/CS_URS_2024_01/764101101</t>
  </si>
  <si>
    <t>"provedení dle PD skladby střešních plášťů</t>
  </si>
  <si>
    <t>91</t>
  </si>
  <si>
    <t>55351051.R</t>
  </si>
  <si>
    <t>hliníková falcovaná krytina, falc. plech tl. 0,7mm š. 500mm s dvojitou stojatou drážkou vč. kotevního, spojovacího a dilatačního materiálu</t>
  </si>
  <si>
    <t>-438891593</t>
  </si>
  <si>
    <t>84,63*1,35 'Přepočtené koeficientem množství</t>
  </si>
  <si>
    <t>92</t>
  </si>
  <si>
    <t>764101105</t>
  </si>
  <si>
    <t>Montáž krytiny střechy rovné drážkováním ze svitků rš do 600 mm sklonu přes 60°</t>
  </si>
  <si>
    <t>-1964950931</t>
  </si>
  <si>
    <t>Montáž krytiny z plechu s úpravou u okapů, prostupů a výčnělků střechy rovné drážkováním ze svitků šířky do 600 mm, sklon střechy přes 60°</t>
  </si>
  <si>
    <t>https://podminky.urs.cz/item/CS_URS_2024_01/764101105</t>
  </si>
  <si>
    <t>93</t>
  </si>
  <si>
    <t>-1709172895</t>
  </si>
  <si>
    <t>2826*1,35 'Přepočtené koeficientem množství</t>
  </si>
  <si>
    <t>94</t>
  </si>
  <si>
    <t>764203152</t>
  </si>
  <si>
    <t>Montáž střešního výlezu pro krytinu skládanou nebo plechovou</t>
  </si>
  <si>
    <t>-1794402134</t>
  </si>
  <si>
    <t>Montáž oplechování střešních prvků střešního výlezu střechy s krytinou skládanou nebo plechovou</t>
  </si>
  <si>
    <t>https://podminky.urs.cz/item/CS_URS_2024_01/764203152</t>
  </si>
  <si>
    <t>"provedení dle PD - výpis střešních oken WA-13 - O3, O4</t>
  </si>
  <si>
    <t>"E1 ředitel. vila" 4</t>
  </si>
  <si>
    <t>"E2 hl.budova" 16+1</t>
  </si>
  <si>
    <t>95</t>
  </si>
  <si>
    <t>55351066</t>
  </si>
  <si>
    <t>výlez střešní pro falcované Al střechy 60x60cm</t>
  </si>
  <si>
    <t>1285825809</t>
  </si>
  <si>
    <t>Poznámka k položce:_x000D_
- provedení dle PD - viz výkres WA-13 O3</t>
  </si>
  <si>
    <t>96</t>
  </si>
  <si>
    <t>55351066.1</t>
  </si>
  <si>
    <t>výlez střešní pro falcované Al střechy 750x865mm</t>
  </si>
  <si>
    <t>303645030</t>
  </si>
  <si>
    <t>Poznámka k položce:_x000D_
- provedení dle PD - viz výkres WA-13 O4</t>
  </si>
  <si>
    <t>97</t>
  </si>
  <si>
    <t>764203156</t>
  </si>
  <si>
    <t>Montáž sněhového zachytávače pro krytiny průběžného dvoutrubkového</t>
  </si>
  <si>
    <t>564308911</t>
  </si>
  <si>
    <t>Montáž oplechování střešních prvků sněhového zachytávače průbežného dvoutrubkového</t>
  </si>
  <si>
    <t>https://podminky.urs.cz/item/CS_URS_2024_01/764203156</t>
  </si>
  <si>
    <t>"E1 ředitel. vila" 35,9</t>
  </si>
  <si>
    <t>"E2 hl.budova" 243,08</t>
  </si>
  <si>
    <t>"E3 tělocvična" 63,46</t>
  </si>
  <si>
    <t>98</t>
  </si>
  <si>
    <t>55351067.R</t>
  </si>
  <si>
    <t>sněhová zábrana dvojtrubková 28x2x3000mm pro pro falcované Al střechy vč. svěrek, zachytávače ledu a příslušenství</t>
  </si>
  <si>
    <t>901612830</t>
  </si>
  <si>
    <t>Poznámka k položce:_x000D_
- kompletní dodávka dle PD</t>
  </si>
  <si>
    <t>99</t>
  </si>
  <si>
    <t>764221407.1</t>
  </si>
  <si>
    <t>Oplechování větraného hřebene s větrací mřížkou z Al plechu rš 700 mm</t>
  </si>
  <si>
    <t>2035643955</t>
  </si>
  <si>
    <t>Oplechování střešních prvků z hliníkového plechu hřebene větraného, včetně perforovaných plechů rš 700 mm</t>
  </si>
  <si>
    <t>https://podminky.urs.cz/item/CS_URS_2024_01/764221407.1</t>
  </si>
  <si>
    <t>"provedení dle PD viz. TZ a výkres WA-14 - hliníkový plech s finální povrchovou úpravou</t>
  </si>
  <si>
    <t>"KP7</t>
  </si>
  <si>
    <t>"E1 ředitel. vila" 60</t>
  </si>
  <si>
    <t>"E2 hl.budova" 204</t>
  </si>
  <si>
    <t>"E3 tělocvična" 24</t>
  </si>
  <si>
    <t>100</t>
  </si>
  <si>
    <t>764221435.1</t>
  </si>
  <si>
    <t>Oplechování větraného nároží s větrací mřížkou z Al plechu rš 250 mm</t>
  </si>
  <si>
    <t>-647079681</t>
  </si>
  <si>
    <t>Oplechování střešních prvků z hliníkového plechu nároží větraného, včetně větrací mřížky rš 250 mm</t>
  </si>
  <si>
    <t>https://podminky.urs.cz/item/CS_URS_2024_01/764221435.1</t>
  </si>
  <si>
    <t>"KP8</t>
  </si>
  <si>
    <t>"E1 ředitel. vila" 20</t>
  </si>
  <si>
    <t>"E2 hl.budova" 84</t>
  </si>
  <si>
    <t>"E3 tělocvična" 116</t>
  </si>
  <si>
    <t>101</t>
  </si>
  <si>
    <t>764221467.1</t>
  </si>
  <si>
    <t>Oplechování úžlabí z Al plechu rš 700 mm</t>
  </si>
  <si>
    <t>-253708094</t>
  </si>
  <si>
    <t>Oplechování střešních prvků z hliníkového plechu úžlabí rš 700 mm</t>
  </si>
  <si>
    <t>https://podminky.urs.cz/item/CS_URS_2024_01/764221467.1</t>
  </si>
  <si>
    <t>"KP9</t>
  </si>
  <si>
    <t>"E1 ředitel. vila" 40</t>
  </si>
  <si>
    <t>"E2 hl.budova" 108</t>
  </si>
  <si>
    <t>"E3 tělocvična" 56</t>
  </si>
  <si>
    <t>102</t>
  </si>
  <si>
    <t>764222406.1</t>
  </si>
  <si>
    <t>Oplechování štítu závětrnou lištou z Al plechu rš 550 mm</t>
  </si>
  <si>
    <t>-442898742</t>
  </si>
  <si>
    <t>Oplechování střešních prvků z hliníkového plechu štítu závětrnou lištou rš 550 mm</t>
  </si>
  <si>
    <t>https://podminky.urs.cz/item/CS_URS_2024_01/764222406.1</t>
  </si>
  <si>
    <t>"KP10</t>
  </si>
  <si>
    <t>"E2 hl.budova" 40</t>
  </si>
  <si>
    <t>103</t>
  </si>
  <si>
    <t>764222430.1</t>
  </si>
  <si>
    <t>Oplechování střešních prvků z hliníkového plechu střechy rovné rš 105 mm</t>
  </si>
  <si>
    <t>-1255764490</t>
  </si>
  <si>
    <t>https://podminky.urs.cz/item/CS_URS_2024_01/764222430.1</t>
  </si>
  <si>
    <t>"KP15</t>
  </si>
  <si>
    <t>"E2 hl.budova" 8</t>
  </si>
  <si>
    <t>104</t>
  </si>
  <si>
    <t>764222433.1</t>
  </si>
  <si>
    <t>Oplechování rovné okapové hrany z Al plechu rš 250 mm</t>
  </si>
  <si>
    <t>1050312013</t>
  </si>
  <si>
    <t>Oplechování střešních prvků z hliníkového plechu okapu okapovým plechem střechy rovné rš 250 mm</t>
  </si>
  <si>
    <t>https://podminky.urs.cz/item/CS_URS_2024_01/764222433.1</t>
  </si>
  <si>
    <t>"KP4</t>
  </si>
  <si>
    <t>"E1 ředitel. vila" 108</t>
  </si>
  <si>
    <t>"E2 hl.budova" 580</t>
  </si>
  <si>
    <t>105</t>
  </si>
  <si>
    <t>764222435.1</t>
  </si>
  <si>
    <t>Oplechování rovné okapové hrany z Al plechu rš 375 mm</t>
  </si>
  <si>
    <t>384928626</t>
  </si>
  <si>
    <t>Oplechování střešních prvků z hliníkového plechu okapu okapovým plechem střechy rovné rš 375 mm</t>
  </si>
  <si>
    <t>https://podminky.urs.cz/item/CS_URS_2024_01/764222435.1</t>
  </si>
  <si>
    <t>"KP6</t>
  </si>
  <si>
    <t>106</t>
  </si>
  <si>
    <t>764222437.1</t>
  </si>
  <si>
    <t>Oplechování rovné okapové hrany z Al plechu rš 650 mm</t>
  </si>
  <si>
    <t>-429752767</t>
  </si>
  <si>
    <t>Oplechování střešních prvků z hliníkového plechu okapu okapovým plechem střechy rovné rš 650 mm</t>
  </si>
  <si>
    <t>https://podminky.urs.cz/item/CS_URS_2024_01/764222437.1</t>
  </si>
  <si>
    <t>"KP5</t>
  </si>
  <si>
    <t>"E2 hl.budova" 576</t>
  </si>
  <si>
    <t>"E3 tělocvična" 196</t>
  </si>
  <si>
    <t>107</t>
  </si>
  <si>
    <t>764223452</t>
  </si>
  <si>
    <t>Střešní výlez pro krytinu skládanou nebo plechovou z Al plechu</t>
  </si>
  <si>
    <t>-1742990419</t>
  </si>
  <si>
    <t>Oplechování střešních prvků z hliníkového plechu střešní výlez rozměru 600 x 600 mm, střechy s krytinou plechovou</t>
  </si>
  <si>
    <t>https://podminky.urs.cz/item/CS_URS_2024_01/764223452</t>
  </si>
  <si>
    <t>"KP12 r.š. 350 + 2x 350 + 400</t>
  </si>
  <si>
    <t>108</t>
  </si>
  <si>
    <t>764224406</t>
  </si>
  <si>
    <t>Oplechování horních ploch a nadezdívek (atik) bez rohů z Al plechu mechanicky kotvené rš 500 mm</t>
  </si>
  <si>
    <t>-2076549987</t>
  </si>
  <si>
    <t>Oplechování horních ploch zdí a nadezdívek (atik) z hliníkového plechu mechanicky kotvené rš 500 mm</t>
  </si>
  <si>
    <t>https://podminky.urs.cz/item/CS_URS_2024_01/764224406</t>
  </si>
  <si>
    <t>"KP11</t>
  </si>
  <si>
    <t>"E2 hl.budova" 92</t>
  </si>
  <si>
    <t>109</t>
  </si>
  <si>
    <t>764224406.R1</t>
  </si>
  <si>
    <t>Oplechování komínů z hliníkového plechu mechanicky kotvené rš 350+150 mm</t>
  </si>
  <si>
    <t>-1902608227</t>
  </si>
  <si>
    <t>"KP13 spodní, boční a horní díl</t>
  </si>
  <si>
    <t>"E1 ředitel. vila" 1+3+1</t>
  </si>
  <si>
    <t>110</t>
  </si>
  <si>
    <t>764224407.R2</t>
  </si>
  <si>
    <t>Oplechování bezpečnostního přepadu z Al plechu mechanicky kotvené rš 550 mm</t>
  </si>
  <si>
    <t>1691617984</t>
  </si>
  <si>
    <t>"KP20</t>
  </si>
  <si>
    <t>"E2 hl.budova" 0,6</t>
  </si>
  <si>
    <t>111</t>
  </si>
  <si>
    <t>764224408.R3</t>
  </si>
  <si>
    <t>Oplechování komínové zákrytové desky z Al plechu mechanicky kotvené rš 700 mm</t>
  </si>
  <si>
    <t>2140614832</t>
  </si>
  <si>
    <t>"KP19</t>
  </si>
  <si>
    <t>"E1 ředitel. vila" 1,5</t>
  </si>
  <si>
    <t>112</t>
  </si>
  <si>
    <t>764224409.R4</t>
  </si>
  <si>
    <t>Oplechování poklopu z Al plechu mechanicky kotvené rš 880 mm</t>
  </si>
  <si>
    <t>-1261822704</t>
  </si>
  <si>
    <t>"KP18</t>
  </si>
  <si>
    <t>113</t>
  </si>
  <si>
    <t>764224411.R5</t>
  </si>
  <si>
    <t>Oplechování žaluzií z hliníkového plechu mechanicky kotvené přes rš 800 mm</t>
  </si>
  <si>
    <t>-1779653108</t>
  </si>
  <si>
    <t xml:space="preserve">"KP12 parapet, boční díl a nadpraží r.š. 250+550+450 </t>
  </si>
  <si>
    <t>"E3 tělocvična" (8+9,6+8)*1,25</t>
  </si>
  <si>
    <t>114</t>
  </si>
  <si>
    <t>764321418.1</t>
  </si>
  <si>
    <t>Lemování rovných zdí střech s krytinou skládanou z Al plechu rš 750 mm</t>
  </si>
  <si>
    <t>328878168</t>
  </si>
  <si>
    <t>Lemování zdí z hliníkového plechu boční nebo horní rovných, střech s krytinou skládanou mimo prejzovou rš 700 mm</t>
  </si>
  <si>
    <t>"KP14</t>
  </si>
  <si>
    <t>"E1 ředitel. vila" 32</t>
  </si>
  <si>
    <t>"E2 hl.budova" 192</t>
  </si>
  <si>
    <t>"E3 tělocvična" 52</t>
  </si>
  <si>
    <t>115</t>
  </si>
  <si>
    <t>764324464</t>
  </si>
  <si>
    <t>Lemování sloupků komínových lávek z Al plechu střech s krytinou skládanou, plechovou rš 330 x 800 mm</t>
  </si>
  <si>
    <t>447250397</t>
  </si>
  <si>
    <t>Lemování sloupků komínových lávek z hliníkového plechu s podložkou, střech s krytinou skládanou mimo prejzovou nebo z plechu rš 330 x 800 mm</t>
  </si>
  <si>
    <t>https://podminky.urs.cz/item/CS_URS_2024_01/764324464</t>
  </si>
  <si>
    <t>116</t>
  </si>
  <si>
    <t>764325421</t>
  </si>
  <si>
    <t>Lemování trub, konzol nebo držáků z Al plechu střech s krytinou skládanou D do 75 mm</t>
  </si>
  <si>
    <t>1875075190</t>
  </si>
  <si>
    <t>Lemování trub, konzol, držáků a ostatních kusových prvků z hliníkového plechu střech s krytinou skládanou mimo prejzovou nebo z plechu, průměr do 75 mm</t>
  </si>
  <si>
    <t>https://podminky.urs.cz/item/CS_URS_2024_01/764325421</t>
  </si>
  <si>
    <t xml:space="preserve">"KP16 </t>
  </si>
  <si>
    <t>117</t>
  </si>
  <si>
    <t>764325423</t>
  </si>
  <si>
    <t>Lemování trub, konzol nebo držáků z Al plechu střech s krytinou skládanou D přes 100 do 150 mm</t>
  </si>
  <si>
    <t>-2067144840</t>
  </si>
  <si>
    <t>Lemování trub, konzol, držáků a ostatních kusových prvků z hliníkového plechu střech s krytinou skládanou mimo prejzovou nebo z plechu, průměr přes 100 do 150 mm</t>
  </si>
  <si>
    <t>https://podminky.urs.cz/item/CS_URS_2024_01/764325423</t>
  </si>
  <si>
    <t>"KP16</t>
  </si>
  <si>
    <t>"E2 hl.budova" 2+2</t>
  </si>
  <si>
    <t>118</t>
  </si>
  <si>
    <t>764521404.1</t>
  </si>
  <si>
    <t>Žlab podokapní půlkruhový z Al plechu rš 330 mm</t>
  </si>
  <si>
    <t>717384789</t>
  </si>
  <si>
    <t>Žlab podokapní z hliníkového plechu včetně háků a čel půlkruhový rš 330 mm</t>
  </si>
  <si>
    <t>https://podminky.urs.cz/item/CS_URS_2024_01/764521404.1</t>
  </si>
  <si>
    <t>"KP2</t>
  </si>
  <si>
    <t>119</t>
  </si>
  <si>
    <t>764521424.1</t>
  </si>
  <si>
    <t>Roh nebo kout půlkruhového podokapního žlabu z Al plechu rš 330 mm</t>
  </si>
  <si>
    <t>369720125</t>
  </si>
  <si>
    <t>Žlab podokapní z hliníkového plechu včetně háků a čel roh nebo kout, žlabu půlkruhového rš 330 mm</t>
  </si>
  <si>
    <t>https://podminky.urs.cz/item/CS_URS_2024_01/764521424.1</t>
  </si>
  <si>
    <t>"E2 hl.budova" 2</t>
  </si>
  <si>
    <t>120</t>
  </si>
  <si>
    <t>764521444.1</t>
  </si>
  <si>
    <t>Kotlík oválný (trychtýřový) pro podokapní žlaby z Al plechu 330/125 mm</t>
  </si>
  <si>
    <t>1582662603</t>
  </si>
  <si>
    <t>Žlab podokapní z hliníkového plechu včetně háků a čel kotlík oválný (trychtýřový), rš žlabu/průměr svodu 330/125 mm</t>
  </si>
  <si>
    <t>https://podminky.urs.cz/item/CS_URS_2024_01/764521444.1</t>
  </si>
  <si>
    <t>121</t>
  </si>
  <si>
    <t>764523407.1</t>
  </si>
  <si>
    <t>Žlaby nadokapní (nástřešní ) oblého tvaru včetně háků, čel a hrdel z Al plechu rš 650 mm</t>
  </si>
  <si>
    <t>1551873671</t>
  </si>
  <si>
    <t>Žlab nadokapní (nástřešní) z hliníkového plechu oblého tvaru, včetně háků, čel a hrdel rš 650 mm</t>
  </si>
  <si>
    <t>https://podminky.urs.cz/item/CS_URS_2024_01/764523407.1</t>
  </si>
  <si>
    <t>"KP1</t>
  </si>
  <si>
    <t>122</t>
  </si>
  <si>
    <t>764523427.1</t>
  </si>
  <si>
    <t>Příplatek k cenám nadokapního žlabu za provedení rohu nebo koutu z Al plechu rš 650 mm</t>
  </si>
  <si>
    <t>1031393619</t>
  </si>
  <si>
    <t>Žlab nadokapní (nástřešní) z hliníkového plechu Příplatek k cenám za zvýšenou pracnost při provedení rohu nebo koutu rš 650 mm</t>
  </si>
  <si>
    <t>https://podminky.urs.cz/item/CS_URS_2024_01/764523427.1</t>
  </si>
  <si>
    <t>"E2 hl.budova" 12</t>
  </si>
  <si>
    <t>"E3 tělocvična" 10</t>
  </si>
  <si>
    <t>123</t>
  </si>
  <si>
    <t>764528423</t>
  </si>
  <si>
    <t>Svody kruhové včetně objímek, kolen, odskoků z Al plechu průměru 125 mm</t>
  </si>
  <si>
    <t>711648983</t>
  </si>
  <si>
    <t>Svod z hliníkového plechu včetně objímek, kolen a odskoků kruhový, průměru 125 mm</t>
  </si>
  <si>
    <t>https://podminky.urs.cz/item/CS_URS_2024_01/764528423</t>
  </si>
  <si>
    <t>"nové svody vyměnit pod úroveň stáv. střešní římsy a napojit na stávající svody</t>
  </si>
  <si>
    <t>"KP3</t>
  </si>
  <si>
    <t>124</t>
  </si>
  <si>
    <t>998764113</t>
  </si>
  <si>
    <t>Přesun hmot tonážní pro konstrukce klempířské s omezením mechanizace v objektech v přes 12 do 24 m</t>
  </si>
  <si>
    <t>877441812</t>
  </si>
  <si>
    <t>Přesun hmot pro konstrukce klempířské stanovený z hmotnosti přesunovaného materiálu vodorovná dopravní vzdálenost do 50 m s omezením mechanizace v objektech výšky přes 12 do 24 m</t>
  </si>
  <si>
    <t>https://podminky.urs.cz/item/CS_URS_2024_01/998764113</t>
  </si>
  <si>
    <t>765</t>
  </si>
  <si>
    <t>Krytina skládaná</t>
  </si>
  <si>
    <t>125</t>
  </si>
  <si>
    <t>765115421.1</t>
  </si>
  <si>
    <t>Montáž střešních doplňků bezpečnostního háku</t>
  </si>
  <si>
    <t>2090950093</t>
  </si>
  <si>
    <t>126</t>
  </si>
  <si>
    <t>55351095</t>
  </si>
  <si>
    <t>háky střešní zajišťovací dle EN 517 B pro skládané hliníkové krytiny</t>
  </si>
  <si>
    <t>1212827515</t>
  </si>
  <si>
    <t>127</t>
  </si>
  <si>
    <t>765191013</t>
  </si>
  <si>
    <t>Montáž pojistné hydroizolační nebo parotěsné fólie kladené přes 20° volně na bednění nebo tepelnou izolaci</t>
  </si>
  <si>
    <t>654532228</t>
  </si>
  <si>
    <t>Montáž pojistné hydroizolační nebo parotěsné fólie kladené ve sklonu přes 20° volně na bednění nebo tepelnou izolaci</t>
  </si>
  <si>
    <t>https://podminky.urs.cz/item/CS_URS_2024_01/765191013</t>
  </si>
  <si>
    <t>"vhodný typ doplňkové hydroizolační vrstvy dle skladby</t>
  </si>
  <si>
    <t>128</t>
  </si>
  <si>
    <t>28329036</t>
  </si>
  <si>
    <t>fólie kontaktní difuzně propustná pro doplňkovou hydroizolační vrstvu, třívrstvá mikroporézní PP 150g/m2 s integrovanou samolepící páskou</t>
  </si>
  <si>
    <t>-1150183971</t>
  </si>
  <si>
    <t>2327,63*1,1 'Přepočtené koeficientem množství</t>
  </si>
  <si>
    <t>129</t>
  </si>
  <si>
    <t>765192001</t>
  </si>
  <si>
    <t>Nouzové (provizorní) zakrytí střechy plachtou</t>
  </si>
  <si>
    <t>-1607973780</t>
  </si>
  <si>
    <t>Nouzové zakrytí střechy plachtou</t>
  </si>
  <si>
    <t>https://podminky.urs.cz/item/CS_URS_2024_01/765192001</t>
  </si>
  <si>
    <t xml:space="preserve">"E1 ředitel. vila" 375+23 </t>
  </si>
  <si>
    <t>"E2 hl.budova" 1868+51,8+5</t>
  </si>
  <si>
    <t>"E3 tělocvična" 573+10</t>
  </si>
  <si>
    <t>130</t>
  </si>
  <si>
    <t>765192811</t>
  </si>
  <si>
    <t>Demontáž střešního výlezu jakékoliv plochy</t>
  </si>
  <si>
    <t>348327688</t>
  </si>
  <si>
    <t>https://podminky.urs.cz/item/CS_URS_2024_01/765192811</t>
  </si>
  <si>
    <t>"E1 ředitel. vila" 6</t>
  </si>
  <si>
    <t>"E2 hl.budova" 41</t>
  </si>
  <si>
    <t>131</t>
  </si>
  <si>
    <t>998765113</t>
  </si>
  <si>
    <t>Přesun hmot tonážní pro krytiny skládané s omezením mechanizace v objektech v přes 12 do 24 m</t>
  </si>
  <si>
    <t>-1455570207</t>
  </si>
  <si>
    <t>Přesun hmot pro krytiny skládané stanovený z hmotnosti přesunovaného materiálu vodorovná dopravní vzdálenost do 50 m s omezením mechanizace na objektech výšky přes 12 do 24 m</t>
  </si>
  <si>
    <t>https://podminky.urs.cz/item/CS_URS_2024_01/998765113</t>
  </si>
  <si>
    <t>766</t>
  </si>
  <si>
    <t>Konstrukce truhlářské</t>
  </si>
  <si>
    <t>132</t>
  </si>
  <si>
    <t>766111820.1</t>
  </si>
  <si>
    <t>Demontáž dřevěných žaluzií</t>
  </si>
  <si>
    <t>-49994795</t>
  </si>
  <si>
    <t>Poznámka k položce:_x000D_
- dmt stáv. zdegradovaných dřevěných žaluzií</t>
  </si>
  <si>
    <t>"E3 tělocvična" (0,95*1,1)*8</t>
  </si>
  <si>
    <t>133</t>
  </si>
  <si>
    <t>766671001</t>
  </si>
  <si>
    <t>Montáž střešního okna do krytiny ploché 55 x 78 cm</t>
  </si>
  <si>
    <t>-64229390</t>
  </si>
  <si>
    <t>Montáž střešních oken dřevěných nebo plastových kyvných, výklopných/kyvných s okenním rámem a lemováním, s plisovaným límcem, s napojením na krytinu do krytiny ploché, rozměru 55 x 78 cm</t>
  </si>
  <si>
    <t>https://podminky.urs.cz/item/CS_URS_2024_01/766671001</t>
  </si>
  <si>
    <t>"provedení dle PD - výpis střešních oken WA-13 - O2</t>
  </si>
  <si>
    <t>134</t>
  </si>
  <si>
    <t>61124509</t>
  </si>
  <si>
    <t>okno střešní dřevěné kyvné, izolační trojsklo 55x78cm, Uw=1,0W/m2K Al oplechování</t>
  </si>
  <si>
    <t>-1680003863</t>
  </si>
  <si>
    <t>Poznámka k položce:_x000D_
- provedení dle PD - viz výkres WA-13 O2</t>
  </si>
  <si>
    <t>135</t>
  </si>
  <si>
    <t>766671003</t>
  </si>
  <si>
    <t>Montáž střešního okna do krytiny ploché 78 x 98 cm</t>
  </si>
  <si>
    <t>245915409</t>
  </si>
  <si>
    <t>Montáž střešních oken dřevěných nebo plastových kyvných, výklopných/kyvných s okenním rámem a lemováním, s plisovaným límcem, s napojením na krytinu do krytiny ploché, rozměru 78 x 98 cm</t>
  </si>
  <si>
    <t>https://podminky.urs.cz/item/CS_URS_2024_01/766671003</t>
  </si>
  <si>
    <t>"provedení dle PD - výpis střešních oken WA-13 - O1</t>
  </si>
  <si>
    <t>136</t>
  </si>
  <si>
    <t>61124515</t>
  </si>
  <si>
    <t>okno střešní dřevěné kyvné, izolační trojsklo 78x98cm, Uw=1,0W/m2K Al oplechování</t>
  </si>
  <si>
    <t>1302561246</t>
  </si>
  <si>
    <t>Poznámka k položce:_x000D_
- provedení dle PD - viz výkres WA-13 O1</t>
  </si>
  <si>
    <t>137</t>
  </si>
  <si>
    <t>766674812.1</t>
  </si>
  <si>
    <t>Demontáž střešního okna hladká krytina přes 45°</t>
  </si>
  <si>
    <t>1384371546</t>
  </si>
  <si>
    <t>Demontáž střešních oken na krytině hladké a drážkové, sklonu přes 45°</t>
  </si>
  <si>
    <t>https://podminky.urs.cz/item/CS_URS_2024_01/766674812.1</t>
  </si>
  <si>
    <t>138</t>
  </si>
  <si>
    <t>998766113</t>
  </si>
  <si>
    <t>Přesun hmot tonážní pro kce truhlářské s omezením mechanizace v objektech v přes 12 do 24 m</t>
  </si>
  <si>
    <t>-1068553752</t>
  </si>
  <si>
    <t>Přesun hmot pro konstrukce truhlářské stanovený z hmotnosti přesunovaného materiálu vodorovná dopravní vzdálenost do 50 m s omezením mechanizace v objektech výšky přes 12 do 24 m</t>
  </si>
  <si>
    <t>https://podminky.urs.cz/item/CS_URS_2024_01/998766113</t>
  </si>
  <si>
    <t>767</t>
  </si>
  <si>
    <t>Konstrukce zámečnické</t>
  </si>
  <si>
    <t>139</t>
  </si>
  <si>
    <t>767851104</t>
  </si>
  <si>
    <t>Montáž lávek komínových - kompletní celé lávky</t>
  </si>
  <si>
    <t>1002987859</t>
  </si>
  <si>
    <t>Montáž komínových lávek kompletní celé lávky</t>
  </si>
  <si>
    <t>https://podminky.urs.cz/item/CS_URS_2024_01/767851104</t>
  </si>
  <si>
    <t>"E1 ředitel. vila" 0,8</t>
  </si>
  <si>
    <t>140</t>
  </si>
  <si>
    <t>55344680</t>
  </si>
  <si>
    <t>lávka komínová 250x1000mm Pzn</t>
  </si>
  <si>
    <t>-489021286</t>
  </si>
  <si>
    <t>141</t>
  </si>
  <si>
    <t>767851104.1</t>
  </si>
  <si>
    <t>Zábradlí ke komínové lávce Pzn</t>
  </si>
  <si>
    <t>302944982</t>
  </si>
  <si>
    <t>https://podminky.urs.cz/item/CS_URS_2024_01/767851104.1</t>
  </si>
  <si>
    <t>Poznámka k položce:_x000D_
- kompletní dodávka a montáž</t>
  </si>
  <si>
    <t>142</t>
  </si>
  <si>
    <t>767995117</t>
  </si>
  <si>
    <t>Montáž atypických zámečnických konstrukcí hm přes 250 do 500 kg</t>
  </si>
  <si>
    <t>kg</t>
  </si>
  <si>
    <t>954708013</t>
  </si>
  <si>
    <t>Montáž ostatních atypických zámečnických konstrukcí hmotnosti přes 250 do 500 kg</t>
  </si>
  <si>
    <t>https://podminky.urs.cz/item/CS_URS_2024_01/767995117</t>
  </si>
  <si>
    <t>"vyspravení ubouraného komínového zdiva - zakrytí stávajících průduchů plechem před betonováním zhlaví</t>
  </si>
  <si>
    <t>"E1 ředitel. vila" 1,8*15</t>
  </si>
  <si>
    <t>"E2 hl.budova" 28,5*15</t>
  </si>
  <si>
    <t>143</t>
  </si>
  <si>
    <t>13756585.1</t>
  </si>
  <si>
    <t>plech ocelový hladký válcovaný za studena tl 2,5mm tabule</t>
  </si>
  <si>
    <t>-1769366134</t>
  </si>
  <si>
    <t>454,5*0,001 'Přepočtené koeficientem množství</t>
  </si>
  <si>
    <t>144</t>
  </si>
  <si>
    <t>998767103</t>
  </si>
  <si>
    <t>Přesun hmot tonážní pro zámečnické konstrukce v objektech v přes 12 do 24 m</t>
  </si>
  <si>
    <t>542962198</t>
  </si>
  <si>
    <t>Přesun hmot pro zámečnické konstrukce stanovený z hmotnosti přesunovaného materiálu vodorovná dopravní vzdálenost do 50 m základní v objektech výšky přes 12 do 24 m</t>
  </si>
  <si>
    <t>https://podminky.urs.cz/item/CS_URS_2024_01/998767103</t>
  </si>
  <si>
    <t>783</t>
  </si>
  <si>
    <t>Dokončovací práce - nátěry</t>
  </si>
  <si>
    <t>145</t>
  </si>
  <si>
    <t>783214121</t>
  </si>
  <si>
    <t>Sanační biocidní ošetření stříkáním tesařských konstrukcí zabudovaných do konstrukce</t>
  </si>
  <si>
    <t>934884407</t>
  </si>
  <si>
    <t>Sanační napouštěcí nátěr tesařských prvků proti dřevokazným houbám, hmyzu a plísním zabudovaných do konstrukce, aplikovaný stříkáním</t>
  </si>
  <si>
    <t>https://podminky.urs.cz/item/CS_URS_2024_01/783214121</t>
  </si>
  <si>
    <t>Poznámka k položce:_x000D_
- stávající kce krovu je ošetřena protipožárním nátěrem_x000D_
- nebude se provádět preventivní nátěr celého krovu - pouze řezné hrany vyměňovaných částí</t>
  </si>
  <si>
    <t>"ošetření řezných hran stávajícího krovu při výměně prvků dle mykolog. průzkumu</t>
  </si>
  <si>
    <t>"E1 ředitel. vila" 398*0,1</t>
  </si>
  <si>
    <t>"E2 hl.budova" 1925*0,1</t>
  </si>
  <si>
    <t>"E3 tělocvična" 583*0,1</t>
  </si>
  <si>
    <t>146</t>
  </si>
  <si>
    <t>783314201</t>
  </si>
  <si>
    <t>Základní antikorozní jednonásobný syntetický standardní nátěr zámečnických konstrukcí</t>
  </si>
  <si>
    <t>1369515572</t>
  </si>
  <si>
    <t>Základní antikorozní nátěr zámečnických konstrukcí jednonásobný syntetický standardní</t>
  </si>
  <si>
    <t>https://podminky.urs.cz/item/CS_URS_2024_01/783314201</t>
  </si>
  <si>
    <t>"E2 hl.budova" 0,624*29,75</t>
  </si>
  <si>
    <t>"E3 tělocvična" 0,446*4</t>
  </si>
  <si>
    <t>"komín lávka a zábradlí</t>
  </si>
  <si>
    <t>"E1 ředitel. vila" 1,5+0,5</t>
  </si>
  <si>
    <t>147</t>
  </si>
  <si>
    <t>783315101</t>
  </si>
  <si>
    <t>Mezinátěr jednonásobný syntetický standardní zámečnických konstrukcí</t>
  </si>
  <si>
    <t>-119901103</t>
  </si>
  <si>
    <t>Mezinátěr zámečnických konstrukcí jednonásobný syntetický standardní</t>
  </si>
  <si>
    <t>https://podminky.urs.cz/item/CS_URS_2024_01/783315101</t>
  </si>
  <si>
    <t>148</t>
  </si>
  <si>
    <t>783317101</t>
  </si>
  <si>
    <t>Krycí jednonásobný syntetický standardní nátěr zámečnických konstrukcí</t>
  </si>
  <si>
    <t>-346918330</t>
  </si>
  <si>
    <t>Krycí nátěr (email) zámečnických konstrukcí jednonásobný syntetický standardní</t>
  </si>
  <si>
    <t>https://podminky.urs.cz/item/CS_URS_2024_01/783317101</t>
  </si>
  <si>
    <t>149</t>
  </si>
  <si>
    <t>783827183</t>
  </si>
  <si>
    <t>Krycí jednonásobný silikátový nátěr omítek stupně členitosti 5</t>
  </si>
  <si>
    <t>-890443013</t>
  </si>
  <si>
    <t>Krycí (ochranný ) nátěr omítek jednonásobný hladkých omítek hladkých, zrnitých tenkovrstvých nebo štukových stupně členitosti 5 silikátový</t>
  </si>
  <si>
    <t>https://podminky.urs.cz/item/CS_URS_2024_01/783827183</t>
  </si>
  <si>
    <t>Poznámka k položce:_x000D_
- sjednocení opravovaných omítek fasádním nátěrem</t>
  </si>
  <si>
    <t>786</t>
  </si>
  <si>
    <t>Dokončovací práce - čalounické úpravy</t>
  </si>
  <si>
    <t>150</t>
  </si>
  <si>
    <t>786623111</t>
  </si>
  <si>
    <t>Montáž lamelové žaluzie vnitřní manuálně ovládané do oken střešních</t>
  </si>
  <si>
    <t>1082316331</t>
  </si>
  <si>
    <t>Montáž zastiňujících žaluzií lamelových vnitřních manuálně ovládaných, do oken střešních</t>
  </si>
  <si>
    <t>https://podminky.urs.cz/item/CS_URS_2024_01/786623111</t>
  </si>
  <si>
    <t>"E1 ředitel. vila" 3+1</t>
  </si>
  <si>
    <t>151</t>
  </si>
  <si>
    <t>55346200</t>
  </si>
  <si>
    <t>žaluzie horizontální interiérové</t>
  </si>
  <si>
    <t>613212630</t>
  </si>
  <si>
    <t>0,78*0,98*3</t>
  </si>
  <si>
    <t>0,55*0,78*1</t>
  </si>
  <si>
    <t>152</t>
  </si>
  <si>
    <t>998786113</t>
  </si>
  <si>
    <t>Přesun hmot tonážní pro stínění a čalounické úpravy s omezením mechanizace v objektech v přes 12 do 24 m</t>
  </si>
  <si>
    <t>743785400</t>
  </si>
  <si>
    <t>Přesun hmot pro stínění a čalounické úpravy stanovený z hmotnosti přesunovaného materiálu vodorovná dopravní vzdálenost do 50 m s omezením mechanizace v objektech výšky (hloubky) přes 12 do 24 m</t>
  </si>
  <si>
    <t>https://podminky.urs.cz/item/CS_URS_2024_01/998786113</t>
  </si>
  <si>
    <t>VRN</t>
  </si>
  <si>
    <t>Vedlejší rozpočtové náklady</t>
  </si>
  <si>
    <t>VRN1</t>
  </si>
  <si>
    <t>Průzkumné, geodetické a projektové práce</t>
  </si>
  <si>
    <t>153</t>
  </si>
  <si>
    <t>010001000</t>
  </si>
  <si>
    <t>…</t>
  </si>
  <si>
    <t>1024</t>
  </si>
  <si>
    <t>-857606999</t>
  </si>
  <si>
    <t>https://podminky.urs.cz/item/CS_URS_2024_01/010001000</t>
  </si>
  <si>
    <t>Poznámka k položce:_x000D_
- zejména zoologický a mykologický průzkum_x000D_
- ostatní průzkumné, geodetické a projektové práce dle PD a požadavků investora a DOS</t>
  </si>
  <si>
    <t>VRN3</t>
  </si>
  <si>
    <t>Zařízení staveniště</t>
  </si>
  <si>
    <t>154</t>
  </si>
  <si>
    <t>030001000</t>
  </si>
  <si>
    <t>-1517770173</t>
  </si>
  <si>
    <t>https://podminky.urs.cz/item/CS_URS_2024_01/030001000</t>
  </si>
  <si>
    <t>VRN4</t>
  </si>
  <si>
    <t>Inženýrská činnost</t>
  </si>
  <si>
    <t>155</t>
  </si>
  <si>
    <t>040001000</t>
  </si>
  <si>
    <t>-1016597653</t>
  </si>
  <si>
    <t>https://podminky.urs.cz/item/CS_URS_2024_01/040001000</t>
  </si>
  <si>
    <t>VRN6</t>
  </si>
  <si>
    <t>Územní vlivy</t>
  </si>
  <si>
    <t>156</t>
  </si>
  <si>
    <t>060001000</t>
  </si>
  <si>
    <t>2126589176</t>
  </si>
  <si>
    <t>https://podminky.urs.cz/item/CS_URS_2024_01/060001000</t>
  </si>
  <si>
    <t>VRN7</t>
  </si>
  <si>
    <t>Provozní vlivy</t>
  </si>
  <si>
    <t>157</t>
  </si>
  <si>
    <t>070001000</t>
  </si>
  <si>
    <t>2072594710</t>
  </si>
  <si>
    <t>https://podminky.urs.cz/item/CS_URS_2024_01/070001000</t>
  </si>
  <si>
    <t>VRN9</t>
  </si>
  <si>
    <t>Ostatní náklady</t>
  </si>
  <si>
    <t>158</t>
  </si>
  <si>
    <t>090001000</t>
  </si>
  <si>
    <t>-1965840499</t>
  </si>
  <si>
    <t>https://podminky.urs.cz/item/CS_URS_2024_01/090001000</t>
  </si>
  <si>
    <t>20018300.2 - Hromosvod</t>
  </si>
  <si>
    <t xml:space="preserve">    741 - Elektroinstalace - silnoproud</t>
  </si>
  <si>
    <t>M - Práce a dodávky M</t>
  </si>
  <si>
    <t xml:space="preserve">    21-M - Elektromontáže</t>
  </si>
  <si>
    <t>94 - Lešení a stavební výtahy</t>
  </si>
  <si>
    <t>741</t>
  </si>
  <si>
    <t>Elektroinstalace - silnoproud</t>
  </si>
  <si>
    <t>35441415</t>
  </si>
  <si>
    <t>podpěra vedení FeZn do zdiva 150 mm</t>
  </si>
  <si>
    <t>2051666047</t>
  </si>
  <si>
    <t>35441470</t>
  </si>
  <si>
    <t>podpěra vedení FeZn plechovou krytinu 100 mm</t>
  </si>
  <si>
    <t>-538368733</t>
  </si>
  <si>
    <t>000295632</t>
  </si>
  <si>
    <t>svorka zkušební SZ 2šrouby Al litá 221332</t>
  </si>
  <si>
    <t>ks</t>
  </si>
  <si>
    <t>-1980676674</t>
  </si>
  <si>
    <t>35431039</t>
  </si>
  <si>
    <t>svorka uzemnění AlMgSi na okapové žlaby</t>
  </si>
  <si>
    <t>-842389918</t>
  </si>
  <si>
    <t>35431031</t>
  </si>
  <si>
    <t>svorka uzemnění AlMgSi k jímací tyči, 72 x40 mm</t>
  </si>
  <si>
    <t>-1418316109</t>
  </si>
  <si>
    <t>741420001.1</t>
  </si>
  <si>
    <t>Montáž hromosvodného vedení svodových drátů nebo lan s podpěrami, Ø do 10 mm</t>
  </si>
  <si>
    <t>-1556097408</t>
  </si>
  <si>
    <t>35442141</t>
  </si>
  <si>
    <t>drát D 8 mm AlMgSi polotvrdý</t>
  </si>
  <si>
    <t>-2040127829</t>
  </si>
  <si>
    <t>741420022</t>
  </si>
  <si>
    <t>Montáž hromosvodného vedení svorek se 3 a více šrouby</t>
  </si>
  <si>
    <t>1121918573</t>
  </si>
  <si>
    <t>35441860</t>
  </si>
  <si>
    <t>svorka FeZn k jímací tyči - 4 šrouby</t>
  </si>
  <si>
    <t>-1901998192</t>
  </si>
  <si>
    <t>741420022.1</t>
  </si>
  <si>
    <t>1501071169</t>
  </si>
  <si>
    <t>35431001</t>
  </si>
  <si>
    <t>svorka uzemnění AlMgSi univerzální</t>
  </si>
  <si>
    <t>-1176904044</t>
  </si>
  <si>
    <t>741420083</t>
  </si>
  <si>
    <t>Montáž hromosvodného vedení doplňků štítků k označení svodů</t>
  </si>
  <si>
    <t>-578451592</t>
  </si>
  <si>
    <t>35442110</t>
  </si>
  <si>
    <t>štítek plastový - čísla svodů</t>
  </si>
  <si>
    <t>1313100855</t>
  </si>
  <si>
    <t>741430004</t>
  </si>
  <si>
    <t>Montáž jímacích tyčí délky do 3 m, na střešní hřeben</t>
  </si>
  <si>
    <t>-432275452</t>
  </si>
  <si>
    <t>35441117</t>
  </si>
  <si>
    <t>tyč jímací s kovaným hrotem 1500mm AlMgSi</t>
  </si>
  <si>
    <t>-394692543</t>
  </si>
  <si>
    <t>741820001</t>
  </si>
  <si>
    <t>Měření zemních odporů zemniče</t>
  </si>
  <si>
    <t>-266246467</t>
  </si>
  <si>
    <t>Práce a dodávky M</t>
  </si>
  <si>
    <t>21-M</t>
  </si>
  <si>
    <t>Elektromontáže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</si>
  <si>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</si>
  <si>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</si>
  <si>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-1755312090</t>
  </si>
  <si>
    <t>Lešení a stavební výtahy</t>
  </si>
  <si>
    <t>R945231112</t>
  </si>
  <si>
    <t>Závěsná klec (pohyblivá pracovní plošina - lávka) se zdvihem elektrickým výšky do 50 m délky přes 1,20 do 16 m</t>
  </si>
  <si>
    <t>DEN</t>
  </si>
  <si>
    <t>726983719</t>
  </si>
  <si>
    <t>013254000</t>
  </si>
  <si>
    <t>Dokumentace skutečného provedení stavby</t>
  </si>
  <si>
    <t>-1320677235</t>
  </si>
  <si>
    <t>045002000</t>
  </si>
  <si>
    <t>Kompletační a koordinační činnost</t>
  </si>
  <si>
    <t>-1467746677</t>
  </si>
  <si>
    <t>065002000</t>
  </si>
  <si>
    <t>Mimostaveništní doprava materiálů</t>
  </si>
  <si>
    <t>733260304</t>
  </si>
  <si>
    <t>065002000.R</t>
  </si>
  <si>
    <t>Doprava vysokozdvižné techniky</t>
  </si>
  <si>
    <t>1240805854</t>
  </si>
  <si>
    <t>Montážní materiál</t>
  </si>
  <si>
    <t>731963783</t>
  </si>
  <si>
    <t>20018300.3 - Elektroinstalace NN-osvětlení podkroví</t>
  </si>
  <si>
    <t>ZRN - ZRN</t>
  </si>
  <si>
    <t xml:space="preserve">    09 - Ostatní</t>
  </si>
  <si>
    <t>PSV - PSV</t>
  </si>
  <si>
    <t xml:space="preserve">    Elektroinstalace NN - Elektroinstalace NN</t>
  </si>
  <si>
    <t>ZRN</t>
  </si>
  <si>
    <t>09</t>
  </si>
  <si>
    <t>Ostatní</t>
  </si>
  <si>
    <t>09.003</t>
  </si>
  <si>
    <t xml:space="preserve">Zkoušky a prohlídky elektrických rozvodů a zařízení, celková prohlídka a vyhotovení revizní zprávy pro objem montážních prací </t>
  </si>
  <si>
    <t>512</t>
  </si>
  <si>
    <t>-694720760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</si>
  <si>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</si>
  <si>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</si>
  <si>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-1109978145</t>
  </si>
  <si>
    <t>34571479</t>
  </si>
  <si>
    <t>krabice v uzavřeném provedení PP s krytím IP 66 čtvercová 100x100mm</t>
  </si>
  <si>
    <t>-2146309216</t>
  </si>
  <si>
    <t>741130005</t>
  </si>
  <si>
    <t>Ukončení vodičů izolovaných s označením a zapojením v rozváděči nebo na přístroji, průřezu žíly do 10 mm2</t>
  </si>
  <si>
    <t>-910834666</t>
  </si>
  <si>
    <t>741310001</t>
  </si>
  <si>
    <t>Montáž spínačů jedno nebo dvoupólových nástěnných se zapojením vodičů, pro prostředí normální vypínačů, řazení 1-jednopólových</t>
  </si>
  <si>
    <t>-1799809761</t>
  </si>
  <si>
    <t>34535015</t>
  </si>
  <si>
    <t>spínač nástěnný jednopólový, řazení 1, IP44, šroubové svorky</t>
  </si>
  <si>
    <t>-1204630832</t>
  </si>
  <si>
    <t>741320105</t>
  </si>
  <si>
    <t>Montáž jističů se zapojením vodičů jednopólových nn do 25 A ve skříni</t>
  </si>
  <si>
    <t>-546754144</t>
  </si>
  <si>
    <t>1183652</t>
  </si>
  <si>
    <t>jistič 1pólový-charakteristika B 10A, zkratový proud 10kA</t>
  </si>
  <si>
    <t>1875228563</t>
  </si>
  <si>
    <t>741371102</t>
  </si>
  <si>
    <t>Montáž svítidel zářivkových led se zapojením vodičů průmyslových stropních přisazených 1 zdroj s krytem</t>
  </si>
  <si>
    <t>1475726759</t>
  </si>
  <si>
    <t>34833100</t>
  </si>
  <si>
    <t>svítidlo LED průmyslové prachotěsné IP66, čirí akrylát, elektronický předřadník, 1x50W</t>
  </si>
  <si>
    <t>-633201058</t>
  </si>
  <si>
    <t>34562694</t>
  </si>
  <si>
    <t>svorkovnice krabicová bezšroubová jednopólová pro 3 vodiče 0,5-2,5mm2, 400V 24A</t>
  </si>
  <si>
    <t>1039089423</t>
  </si>
  <si>
    <t>34562695</t>
  </si>
  <si>
    <t>svorkovnice krabicová bezšroubová jednopólová pro 4 vodiče 0,5-2,5mm2, 400V 24A</t>
  </si>
  <si>
    <t>2071201540</t>
  </si>
  <si>
    <t>Elektroinstalace NN</t>
  </si>
  <si>
    <t>741110001</t>
  </si>
  <si>
    <t>Montáž trubek elektroinstalačních s nasunutím nebo našroubováním do krabic plastových tuhých, uložených pevně, vnější Ø přes 16 do 23 mm</t>
  </si>
  <si>
    <t>-471730534</t>
  </si>
  <si>
    <t>34571092</t>
  </si>
  <si>
    <t>trubka elektroinstalační tuhá z PVC D 17,4/20 mm, délka 3m</t>
  </si>
  <si>
    <t>1208807972</t>
  </si>
  <si>
    <t>741122015</t>
  </si>
  <si>
    <t>Montáž kabelů měděných bez ukončení uložených pod omítku plných kulatých (např. CYKY), počtu a průřezu žil 3x1,5 mm2</t>
  </si>
  <si>
    <t>1252595526</t>
  </si>
  <si>
    <t>34111030</t>
  </si>
  <si>
    <t>kabel instalační jádro Cu plné izolace PVC plášť PVC 450/750V (CYKY) 3x1,5mm2</t>
  </si>
  <si>
    <t>-1206436154</t>
  </si>
  <si>
    <t>1350277409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</si>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</sst>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997013313" TargetMode="External"/><Relationship Id="rId117" Type="http://schemas.openxmlformats.org/officeDocument/2006/relationships/hyperlink" Target="https://podminky.urs.cz/item/CS_URS_2024_01/010001000" TargetMode="External"/><Relationship Id="rId21" Type="http://schemas.openxmlformats.org/officeDocument/2006/relationships/hyperlink" Target="https://podminky.urs.cz/item/CS_URS_2024_01/962032631" TargetMode="External"/><Relationship Id="rId42" Type="http://schemas.openxmlformats.org/officeDocument/2006/relationships/hyperlink" Target="https://podminky.urs.cz/item/CS_URS_2024_01/751398056.1" TargetMode="External"/><Relationship Id="rId47" Type="http://schemas.openxmlformats.org/officeDocument/2006/relationships/hyperlink" Target="https://podminky.urs.cz/item/CS_URS_2024_01/762331911" TargetMode="External"/><Relationship Id="rId63" Type="http://schemas.openxmlformats.org/officeDocument/2006/relationships/hyperlink" Target="https://podminky.urs.cz/item/CS_URS_2024_01/764004801" TargetMode="External"/><Relationship Id="rId68" Type="http://schemas.openxmlformats.org/officeDocument/2006/relationships/hyperlink" Target="https://podminky.urs.cz/item/CS_URS_2024_01/764021405" TargetMode="External"/><Relationship Id="rId84" Type="http://schemas.openxmlformats.org/officeDocument/2006/relationships/hyperlink" Target="https://podminky.urs.cz/item/CS_URS_2024_01/764222435.1" TargetMode="External"/><Relationship Id="rId89" Type="http://schemas.openxmlformats.org/officeDocument/2006/relationships/hyperlink" Target="https://podminky.urs.cz/item/CS_URS_2024_01/764325421" TargetMode="External"/><Relationship Id="rId112" Type="http://schemas.openxmlformats.org/officeDocument/2006/relationships/hyperlink" Target="https://podminky.urs.cz/item/CS_URS_2024_01/783315101" TargetMode="External"/><Relationship Id="rId16" Type="http://schemas.openxmlformats.org/officeDocument/2006/relationships/hyperlink" Target="https://podminky.urs.cz/item/CS_URS_2024_01/944511811" TargetMode="External"/><Relationship Id="rId107" Type="http://schemas.openxmlformats.org/officeDocument/2006/relationships/hyperlink" Target="https://podminky.urs.cz/item/CS_URS_2024_01/767851104.1" TargetMode="External"/><Relationship Id="rId11" Type="http://schemas.openxmlformats.org/officeDocument/2006/relationships/hyperlink" Target="https://podminky.urs.cz/item/CS_URS_2024_01/943211111" TargetMode="External"/><Relationship Id="rId32" Type="http://schemas.openxmlformats.org/officeDocument/2006/relationships/hyperlink" Target="https://podminky.urs.cz/item/CS_URS_2024_01/712331801" TargetMode="External"/><Relationship Id="rId37" Type="http://schemas.openxmlformats.org/officeDocument/2006/relationships/hyperlink" Target="https://podminky.urs.cz/item/CS_URS_2024_01/712631801" TargetMode="External"/><Relationship Id="rId53" Type="http://schemas.openxmlformats.org/officeDocument/2006/relationships/hyperlink" Target="https://podminky.urs.cz/item/CS_URS_2024_01/762332923" TargetMode="External"/><Relationship Id="rId58" Type="http://schemas.openxmlformats.org/officeDocument/2006/relationships/hyperlink" Target="https://podminky.urs.cz/item/CS_URS_2024_01/762381015" TargetMode="External"/><Relationship Id="rId74" Type="http://schemas.openxmlformats.org/officeDocument/2006/relationships/hyperlink" Target="https://podminky.urs.cz/item/CS_URS_2024_01/764101101" TargetMode="External"/><Relationship Id="rId79" Type="http://schemas.openxmlformats.org/officeDocument/2006/relationships/hyperlink" Target="https://podminky.urs.cz/item/CS_URS_2024_01/764221435.1" TargetMode="External"/><Relationship Id="rId102" Type="http://schemas.openxmlformats.org/officeDocument/2006/relationships/hyperlink" Target="https://podminky.urs.cz/item/CS_URS_2024_01/766671001" TargetMode="External"/><Relationship Id="rId123" Type="http://schemas.openxmlformats.org/officeDocument/2006/relationships/drawing" Target="../drawings/drawing2.xml"/><Relationship Id="rId5" Type="http://schemas.openxmlformats.org/officeDocument/2006/relationships/hyperlink" Target="https://podminky.urs.cz/item/CS_URS_2024_01/623321141.1" TargetMode="External"/><Relationship Id="rId90" Type="http://schemas.openxmlformats.org/officeDocument/2006/relationships/hyperlink" Target="https://podminky.urs.cz/item/CS_URS_2024_01/764325423" TargetMode="External"/><Relationship Id="rId95" Type="http://schemas.openxmlformats.org/officeDocument/2006/relationships/hyperlink" Target="https://podminky.urs.cz/item/CS_URS_2024_01/764523427.1" TargetMode="External"/><Relationship Id="rId22" Type="http://schemas.openxmlformats.org/officeDocument/2006/relationships/hyperlink" Target="https://podminky.urs.cz/item/CS_URS_2024_01/978019391" TargetMode="External"/><Relationship Id="rId27" Type="http://schemas.openxmlformats.org/officeDocument/2006/relationships/hyperlink" Target="https://podminky.urs.cz/item/CS_URS_2024_01/997013323" TargetMode="External"/><Relationship Id="rId43" Type="http://schemas.openxmlformats.org/officeDocument/2006/relationships/hyperlink" Target="https://podminky.urs.cz/item/CS_URS_2024_01/998751112" TargetMode="External"/><Relationship Id="rId48" Type="http://schemas.openxmlformats.org/officeDocument/2006/relationships/hyperlink" Target="https://podminky.urs.cz/item/CS_URS_2024_01/762331921" TargetMode="External"/><Relationship Id="rId64" Type="http://schemas.openxmlformats.org/officeDocument/2006/relationships/hyperlink" Target="https://podminky.urs.cz/item/CS_URS_2024_01/764004821" TargetMode="External"/><Relationship Id="rId69" Type="http://schemas.openxmlformats.org/officeDocument/2006/relationships/hyperlink" Target="https://podminky.urs.cz/item/CS_URS_2024_01/764021405.1" TargetMode="External"/><Relationship Id="rId113" Type="http://schemas.openxmlformats.org/officeDocument/2006/relationships/hyperlink" Target="https://podminky.urs.cz/item/CS_URS_2024_01/783317101" TargetMode="External"/><Relationship Id="rId118" Type="http://schemas.openxmlformats.org/officeDocument/2006/relationships/hyperlink" Target="https://podminky.urs.cz/item/CS_URS_2024_01/030001000" TargetMode="External"/><Relationship Id="rId80" Type="http://schemas.openxmlformats.org/officeDocument/2006/relationships/hyperlink" Target="https://podminky.urs.cz/item/CS_URS_2024_01/764221467.1" TargetMode="External"/><Relationship Id="rId85" Type="http://schemas.openxmlformats.org/officeDocument/2006/relationships/hyperlink" Target="https://podminky.urs.cz/item/CS_URS_2024_01/764222437.1" TargetMode="External"/><Relationship Id="rId12" Type="http://schemas.openxmlformats.org/officeDocument/2006/relationships/hyperlink" Target="https://podminky.urs.cz/item/CS_URS_2024_01/943211211" TargetMode="External"/><Relationship Id="rId17" Type="http://schemas.openxmlformats.org/officeDocument/2006/relationships/hyperlink" Target="https://podminky.urs.cz/item/CS_URS_2024_01/949101111" TargetMode="External"/><Relationship Id="rId33" Type="http://schemas.openxmlformats.org/officeDocument/2006/relationships/hyperlink" Target="https://podminky.urs.cz/item/CS_URS_2024_01/712340832" TargetMode="External"/><Relationship Id="rId38" Type="http://schemas.openxmlformats.org/officeDocument/2006/relationships/hyperlink" Target="https://podminky.urs.cz/item/CS_URS_2024_01/712699098" TargetMode="External"/><Relationship Id="rId59" Type="http://schemas.openxmlformats.org/officeDocument/2006/relationships/hyperlink" Target="https://podminky.urs.cz/item/CS_URS_2024_01/762395000" TargetMode="External"/><Relationship Id="rId103" Type="http://schemas.openxmlformats.org/officeDocument/2006/relationships/hyperlink" Target="https://podminky.urs.cz/item/CS_URS_2024_01/766671003" TargetMode="External"/><Relationship Id="rId108" Type="http://schemas.openxmlformats.org/officeDocument/2006/relationships/hyperlink" Target="https://podminky.urs.cz/item/CS_URS_2024_01/767995117" TargetMode="External"/><Relationship Id="rId54" Type="http://schemas.openxmlformats.org/officeDocument/2006/relationships/hyperlink" Target="https://podminky.urs.cz/item/CS_URS_2024_01/762332924" TargetMode="External"/><Relationship Id="rId70" Type="http://schemas.openxmlformats.org/officeDocument/2006/relationships/hyperlink" Target="https://podminky.urs.cz/item/CS_URS_2024_01/764021406" TargetMode="External"/><Relationship Id="rId75" Type="http://schemas.openxmlformats.org/officeDocument/2006/relationships/hyperlink" Target="https://podminky.urs.cz/item/CS_URS_2024_01/764101105" TargetMode="External"/><Relationship Id="rId91" Type="http://schemas.openxmlformats.org/officeDocument/2006/relationships/hyperlink" Target="https://podminky.urs.cz/item/CS_URS_2024_01/764521404.1" TargetMode="External"/><Relationship Id="rId96" Type="http://schemas.openxmlformats.org/officeDocument/2006/relationships/hyperlink" Target="https://podminky.urs.cz/item/CS_URS_2024_01/764528423" TargetMode="External"/><Relationship Id="rId1" Type="http://schemas.openxmlformats.org/officeDocument/2006/relationships/hyperlink" Target="https://podminky.urs.cz/item/CS_URS_2024_01/314291511" TargetMode="External"/><Relationship Id="rId6" Type="http://schemas.openxmlformats.org/officeDocument/2006/relationships/hyperlink" Target="https://podminky.urs.cz/item/CS_URS_2024_01/941111122" TargetMode="External"/><Relationship Id="rId23" Type="http://schemas.openxmlformats.org/officeDocument/2006/relationships/hyperlink" Target="https://podminky.urs.cz/item/CS_URS_2024_01/997013012" TargetMode="External"/><Relationship Id="rId28" Type="http://schemas.openxmlformats.org/officeDocument/2006/relationships/hyperlink" Target="https://podminky.urs.cz/item/CS_URS_2024_01/997013501" TargetMode="External"/><Relationship Id="rId49" Type="http://schemas.openxmlformats.org/officeDocument/2006/relationships/hyperlink" Target="https://podminky.urs.cz/item/CS_URS_2024_01/762331931" TargetMode="External"/><Relationship Id="rId114" Type="http://schemas.openxmlformats.org/officeDocument/2006/relationships/hyperlink" Target="https://podminky.urs.cz/item/CS_URS_2024_01/783827183" TargetMode="External"/><Relationship Id="rId119" Type="http://schemas.openxmlformats.org/officeDocument/2006/relationships/hyperlink" Target="https://podminky.urs.cz/item/CS_URS_2024_01/040001000" TargetMode="External"/><Relationship Id="rId44" Type="http://schemas.openxmlformats.org/officeDocument/2006/relationships/hyperlink" Target="https://podminky.urs.cz/item/CS_URS_2024_01/762083122" TargetMode="External"/><Relationship Id="rId60" Type="http://schemas.openxmlformats.org/officeDocument/2006/relationships/hyperlink" Target="https://podminky.urs.cz/item/CS_URS_2024_01/998762113" TargetMode="External"/><Relationship Id="rId65" Type="http://schemas.openxmlformats.org/officeDocument/2006/relationships/hyperlink" Target="https://podminky.urs.cz/item/CS_URS_2024_01/764004861" TargetMode="External"/><Relationship Id="rId81" Type="http://schemas.openxmlformats.org/officeDocument/2006/relationships/hyperlink" Target="https://podminky.urs.cz/item/CS_URS_2024_01/764222406.1" TargetMode="External"/><Relationship Id="rId86" Type="http://schemas.openxmlformats.org/officeDocument/2006/relationships/hyperlink" Target="https://podminky.urs.cz/item/CS_URS_2024_01/764223452" TargetMode="External"/><Relationship Id="rId4" Type="http://schemas.openxmlformats.org/officeDocument/2006/relationships/hyperlink" Target="https://podminky.urs.cz/item/CS_URS_2024_01/621131101" TargetMode="External"/><Relationship Id="rId9" Type="http://schemas.openxmlformats.org/officeDocument/2006/relationships/hyperlink" Target="https://podminky.urs.cz/item/CS_URS_2024_01/941111332" TargetMode="External"/><Relationship Id="rId13" Type="http://schemas.openxmlformats.org/officeDocument/2006/relationships/hyperlink" Target="https://podminky.urs.cz/item/CS_URS_2024_01/943211811" TargetMode="External"/><Relationship Id="rId18" Type="http://schemas.openxmlformats.org/officeDocument/2006/relationships/hyperlink" Target="https://podminky.urs.cz/item/CS_URS_2024_01/949511111" TargetMode="External"/><Relationship Id="rId39" Type="http://schemas.openxmlformats.org/officeDocument/2006/relationships/hyperlink" Target="https://podminky.urs.cz/item/CS_URS_2024_01/998712113" TargetMode="External"/><Relationship Id="rId109" Type="http://schemas.openxmlformats.org/officeDocument/2006/relationships/hyperlink" Target="https://podminky.urs.cz/item/CS_URS_2024_01/998767103" TargetMode="External"/><Relationship Id="rId34" Type="http://schemas.openxmlformats.org/officeDocument/2006/relationships/hyperlink" Target="https://podminky.urs.cz/item/CS_URS_2024_01/712361703" TargetMode="External"/><Relationship Id="rId50" Type="http://schemas.openxmlformats.org/officeDocument/2006/relationships/hyperlink" Target="https://podminky.urs.cz/item/CS_URS_2024_01/762331941" TargetMode="External"/><Relationship Id="rId55" Type="http://schemas.openxmlformats.org/officeDocument/2006/relationships/hyperlink" Target="https://podminky.urs.cz/item/CS_URS_2024_01/762341210" TargetMode="External"/><Relationship Id="rId76" Type="http://schemas.openxmlformats.org/officeDocument/2006/relationships/hyperlink" Target="https://podminky.urs.cz/item/CS_URS_2024_01/764203152" TargetMode="External"/><Relationship Id="rId97" Type="http://schemas.openxmlformats.org/officeDocument/2006/relationships/hyperlink" Target="https://podminky.urs.cz/item/CS_URS_2024_01/998764113" TargetMode="External"/><Relationship Id="rId104" Type="http://schemas.openxmlformats.org/officeDocument/2006/relationships/hyperlink" Target="https://podminky.urs.cz/item/CS_URS_2024_01/766674812.1" TargetMode="External"/><Relationship Id="rId120" Type="http://schemas.openxmlformats.org/officeDocument/2006/relationships/hyperlink" Target="https://podminky.urs.cz/item/CS_URS_2024_01/060001000" TargetMode="External"/><Relationship Id="rId7" Type="http://schemas.openxmlformats.org/officeDocument/2006/relationships/hyperlink" Target="https://podminky.urs.cz/item/CS_URS_2024_01/941111222" TargetMode="External"/><Relationship Id="rId71" Type="http://schemas.openxmlformats.org/officeDocument/2006/relationships/hyperlink" Target="https://podminky.urs.cz/item/CS_URS_2024_01/764021406.1" TargetMode="External"/><Relationship Id="rId92" Type="http://schemas.openxmlformats.org/officeDocument/2006/relationships/hyperlink" Target="https://podminky.urs.cz/item/CS_URS_2024_01/764521424.1" TargetMode="External"/><Relationship Id="rId2" Type="http://schemas.openxmlformats.org/officeDocument/2006/relationships/hyperlink" Target="https://podminky.urs.cz/item/CS_URS_2024_01/316381117" TargetMode="External"/><Relationship Id="rId29" Type="http://schemas.openxmlformats.org/officeDocument/2006/relationships/hyperlink" Target="https://podminky.urs.cz/item/CS_URS_2024_01/997013509" TargetMode="External"/><Relationship Id="rId24" Type="http://schemas.openxmlformats.org/officeDocument/2006/relationships/hyperlink" Target="https://podminky.urs.cz/item/CS_URS_2024_01/997013019" TargetMode="External"/><Relationship Id="rId40" Type="http://schemas.openxmlformats.org/officeDocument/2006/relationships/hyperlink" Target="https://podminky.urs.cz/item/CS_URS_2024_01/998721113" TargetMode="External"/><Relationship Id="rId45" Type="http://schemas.openxmlformats.org/officeDocument/2006/relationships/hyperlink" Target="https://podminky.urs.cz/item/CS_URS_2024_01/762085103" TargetMode="External"/><Relationship Id="rId66" Type="http://schemas.openxmlformats.org/officeDocument/2006/relationships/hyperlink" Target="https://podminky.urs.cz/item/CS_URS_2024_01/764021403.1" TargetMode="External"/><Relationship Id="rId87" Type="http://schemas.openxmlformats.org/officeDocument/2006/relationships/hyperlink" Target="https://podminky.urs.cz/item/CS_URS_2024_01/764224406" TargetMode="External"/><Relationship Id="rId110" Type="http://schemas.openxmlformats.org/officeDocument/2006/relationships/hyperlink" Target="https://podminky.urs.cz/item/CS_URS_2024_01/783214121" TargetMode="External"/><Relationship Id="rId115" Type="http://schemas.openxmlformats.org/officeDocument/2006/relationships/hyperlink" Target="https://podminky.urs.cz/item/CS_URS_2024_01/786623111" TargetMode="External"/><Relationship Id="rId61" Type="http://schemas.openxmlformats.org/officeDocument/2006/relationships/hyperlink" Target="https://podminky.urs.cz/item/CS_URS_2024_01/764001821" TargetMode="External"/><Relationship Id="rId82" Type="http://schemas.openxmlformats.org/officeDocument/2006/relationships/hyperlink" Target="https://podminky.urs.cz/item/CS_URS_2024_01/764222430.1" TargetMode="External"/><Relationship Id="rId19" Type="http://schemas.openxmlformats.org/officeDocument/2006/relationships/hyperlink" Target="https://podminky.urs.cz/item/CS_URS_2024_01/949511211" TargetMode="External"/><Relationship Id="rId14" Type="http://schemas.openxmlformats.org/officeDocument/2006/relationships/hyperlink" Target="https://podminky.urs.cz/item/CS_URS_2024_01/944511111" TargetMode="External"/><Relationship Id="rId30" Type="http://schemas.openxmlformats.org/officeDocument/2006/relationships/hyperlink" Target="https://podminky.urs.cz/item/CS_URS_2024_01/997013631" TargetMode="External"/><Relationship Id="rId35" Type="http://schemas.openxmlformats.org/officeDocument/2006/relationships/hyperlink" Target="https://podminky.urs.cz/item/CS_URS_2024_01/712391172" TargetMode="External"/><Relationship Id="rId56" Type="http://schemas.openxmlformats.org/officeDocument/2006/relationships/hyperlink" Target="https://podminky.urs.cz/item/CS_URS_2024_01/762341811" TargetMode="External"/><Relationship Id="rId77" Type="http://schemas.openxmlformats.org/officeDocument/2006/relationships/hyperlink" Target="https://podminky.urs.cz/item/CS_URS_2024_01/764203156" TargetMode="External"/><Relationship Id="rId100" Type="http://schemas.openxmlformats.org/officeDocument/2006/relationships/hyperlink" Target="https://podminky.urs.cz/item/CS_URS_2024_01/765192811" TargetMode="External"/><Relationship Id="rId105" Type="http://schemas.openxmlformats.org/officeDocument/2006/relationships/hyperlink" Target="https://podminky.urs.cz/item/CS_URS_2024_01/998766113" TargetMode="External"/><Relationship Id="rId8" Type="http://schemas.openxmlformats.org/officeDocument/2006/relationships/hyperlink" Target="https://podminky.urs.cz/item/CS_URS_2024_01/941111322" TargetMode="External"/><Relationship Id="rId51" Type="http://schemas.openxmlformats.org/officeDocument/2006/relationships/hyperlink" Target="https://podminky.urs.cz/item/CS_URS_2024_01/762332921" TargetMode="External"/><Relationship Id="rId72" Type="http://schemas.openxmlformats.org/officeDocument/2006/relationships/hyperlink" Target="https://podminky.urs.cz/item/CS_URS_2024_01/764021407.1" TargetMode="External"/><Relationship Id="rId93" Type="http://schemas.openxmlformats.org/officeDocument/2006/relationships/hyperlink" Target="https://podminky.urs.cz/item/CS_URS_2024_01/764521444.1" TargetMode="External"/><Relationship Id="rId98" Type="http://schemas.openxmlformats.org/officeDocument/2006/relationships/hyperlink" Target="https://podminky.urs.cz/item/CS_URS_2024_01/765191013" TargetMode="External"/><Relationship Id="rId121" Type="http://schemas.openxmlformats.org/officeDocument/2006/relationships/hyperlink" Target="https://podminky.urs.cz/item/CS_URS_2024_01/070001000" TargetMode="External"/><Relationship Id="rId3" Type="http://schemas.openxmlformats.org/officeDocument/2006/relationships/hyperlink" Target="https://podminky.urs.cz/item/CS_URS_2024_01/411388531" TargetMode="External"/><Relationship Id="rId25" Type="http://schemas.openxmlformats.org/officeDocument/2006/relationships/hyperlink" Target="https://podminky.urs.cz/item/CS_URS_2024_01/997013157" TargetMode="External"/><Relationship Id="rId46" Type="http://schemas.openxmlformats.org/officeDocument/2006/relationships/hyperlink" Target="https://podminky.urs.cz/item/CS_URS_2024_01/762131124" TargetMode="External"/><Relationship Id="rId67" Type="http://schemas.openxmlformats.org/officeDocument/2006/relationships/hyperlink" Target="https://podminky.urs.cz/item/CS_URS_2024_01/764021404.1" TargetMode="External"/><Relationship Id="rId116" Type="http://schemas.openxmlformats.org/officeDocument/2006/relationships/hyperlink" Target="https://podminky.urs.cz/item/CS_URS_2024_01/998786113" TargetMode="External"/><Relationship Id="rId20" Type="http://schemas.openxmlformats.org/officeDocument/2006/relationships/hyperlink" Target="https://podminky.urs.cz/item/CS_URS_2024_01/949511811" TargetMode="External"/><Relationship Id="rId41" Type="http://schemas.openxmlformats.org/officeDocument/2006/relationships/hyperlink" Target="https://podminky.urs.cz/item/CS_URS_2024_01/742420821" TargetMode="External"/><Relationship Id="rId62" Type="http://schemas.openxmlformats.org/officeDocument/2006/relationships/hyperlink" Target="https://podminky.urs.cz/item/CS_URS_2024_01/764001841" TargetMode="External"/><Relationship Id="rId83" Type="http://schemas.openxmlformats.org/officeDocument/2006/relationships/hyperlink" Target="https://podminky.urs.cz/item/CS_URS_2024_01/764222433.1" TargetMode="External"/><Relationship Id="rId88" Type="http://schemas.openxmlformats.org/officeDocument/2006/relationships/hyperlink" Target="https://podminky.urs.cz/item/CS_URS_2024_01/764324464" TargetMode="External"/><Relationship Id="rId111" Type="http://schemas.openxmlformats.org/officeDocument/2006/relationships/hyperlink" Target="https://podminky.urs.cz/item/CS_URS_2024_01/783314201" TargetMode="External"/><Relationship Id="rId15" Type="http://schemas.openxmlformats.org/officeDocument/2006/relationships/hyperlink" Target="https://podminky.urs.cz/item/CS_URS_2024_01/944511211" TargetMode="External"/><Relationship Id="rId36" Type="http://schemas.openxmlformats.org/officeDocument/2006/relationships/hyperlink" Target="https://podminky.urs.cz/item/CS_URS_2024_01/712631111" TargetMode="External"/><Relationship Id="rId57" Type="http://schemas.openxmlformats.org/officeDocument/2006/relationships/hyperlink" Target="https://podminky.urs.cz/item/CS_URS_2024_01/762342214" TargetMode="External"/><Relationship Id="rId106" Type="http://schemas.openxmlformats.org/officeDocument/2006/relationships/hyperlink" Target="https://podminky.urs.cz/item/CS_URS_2024_01/767851104" TargetMode="External"/><Relationship Id="rId10" Type="http://schemas.openxmlformats.org/officeDocument/2006/relationships/hyperlink" Target="https://podminky.urs.cz/item/CS_URS_2024_01/941111822" TargetMode="External"/><Relationship Id="rId31" Type="http://schemas.openxmlformats.org/officeDocument/2006/relationships/hyperlink" Target="https://podminky.urs.cz/item/CS_URS_2024_01/998011010" TargetMode="External"/><Relationship Id="rId52" Type="http://schemas.openxmlformats.org/officeDocument/2006/relationships/hyperlink" Target="https://podminky.urs.cz/item/CS_URS_2024_01/762332922" TargetMode="External"/><Relationship Id="rId73" Type="http://schemas.openxmlformats.org/officeDocument/2006/relationships/hyperlink" Target="https://podminky.urs.cz/item/CS_URS_2024_01/764021407.2" TargetMode="External"/><Relationship Id="rId78" Type="http://schemas.openxmlformats.org/officeDocument/2006/relationships/hyperlink" Target="https://podminky.urs.cz/item/CS_URS_2024_01/764221407.1" TargetMode="External"/><Relationship Id="rId94" Type="http://schemas.openxmlformats.org/officeDocument/2006/relationships/hyperlink" Target="https://podminky.urs.cz/item/CS_URS_2024_01/764523407.1" TargetMode="External"/><Relationship Id="rId99" Type="http://schemas.openxmlformats.org/officeDocument/2006/relationships/hyperlink" Target="https://podminky.urs.cz/item/CS_URS_2024_01/765192001" TargetMode="External"/><Relationship Id="rId101" Type="http://schemas.openxmlformats.org/officeDocument/2006/relationships/hyperlink" Target="https://podminky.urs.cz/item/CS_URS_2024_01/998765113" TargetMode="External"/><Relationship Id="rId122" Type="http://schemas.openxmlformats.org/officeDocument/2006/relationships/hyperlink" Target="https://podminky.urs.cz/item/CS_URS_2024_01/090001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6" t="s">
        <v>14</v>
      </c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R5" s="21"/>
      <c r="BE5" s="273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78" t="s">
        <v>17</v>
      </c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R6" s="21"/>
      <c r="BE6" s="274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74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74"/>
      <c r="BS8" s="18" t="s">
        <v>6</v>
      </c>
    </row>
    <row r="9" spans="1:74" ht="14.45" customHeight="1">
      <c r="B9" s="21"/>
      <c r="AR9" s="21"/>
      <c r="BE9" s="274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74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19</v>
      </c>
      <c r="AR11" s="21"/>
      <c r="BE11" s="274"/>
      <c r="BS11" s="18" t="s">
        <v>6</v>
      </c>
    </row>
    <row r="12" spans="1:74" ht="6.95" customHeight="1">
      <c r="B12" s="21"/>
      <c r="AR12" s="21"/>
      <c r="BE12" s="274"/>
      <c r="BS12" s="18" t="s">
        <v>6</v>
      </c>
    </row>
    <row r="13" spans="1:74" ht="12" customHeight="1">
      <c r="B13" s="21"/>
      <c r="D13" s="28" t="s">
        <v>30</v>
      </c>
      <c r="AK13" s="28" t="s">
        <v>26</v>
      </c>
      <c r="AN13" s="30" t="s">
        <v>31</v>
      </c>
      <c r="AR13" s="21"/>
      <c r="BE13" s="274"/>
      <c r="BS13" s="18" t="s">
        <v>6</v>
      </c>
    </row>
    <row r="14" spans="1:74" ht="12.75">
      <c r="B14" s="21"/>
      <c r="E14" s="279" t="s">
        <v>31</v>
      </c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" t="s">
        <v>29</v>
      </c>
      <c r="AN14" s="30" t="s">
        <v>31</v>
      </c>
      <c r="AR14" s="21"/>
      <c r="BE14" s="274"/>
      <c r="BS14" s="18" t="s">
        <v>6</v>
      </c>
    </row>
    <row r="15" spans="1:74" ht="6.95" customHeight="1">
      <c r="B15" s="21"/>
      <c r="AR15" s="21"/>
      <c r="BE15" s="274"/>
      <c r="BS15" s="18" t="s">
        <v>4</v>
      </c>
    </row>
    <row r="16" spans="1:74" ht="12" customHeight="1">
      <c r="B16" s="21"/>
      <c r="D16" s="28" t="s">
        <v>32</v>
      </c>
      <c r="AK16" s="28" t="s">
        <v>26</v>
      </c>
      <c r="AN16" s="26" t="s">
        <v>33</v>
      </c>
      <c r="AR16" s="21"/>
      <c r="BE16" s="274"/>
      <c r="BS16" s="18" t="s">
        <v>4</v>
      </c>
    </row>
    <row r="17" spans="2:71" ht="18.399999999999999" customHeight="1">
      <c r="B17" s="21"/>
      <c r="E17" s="26" t="s">
        <v>34</v>
      </c>
      <c r="AK17" s="28" t="s">
        <v>29</v>
      </c>
      <c r="AN17" s="26" t="s">
        <v>33</v>
      </c>
      <c r="AR17" s="21"/>
      <c r="BE17" s="274"/>
      <c r="BS17" s="18" t="s">
        <v>35</v>
      </c>
    </row>
    <row r="18" spans="2:71" ht="6.95" customHeight="1">
      <c r="B18" s="21"/>
      <c r="AR18" s="21"/>
      <c r="BE18" s="274"/>
      <c r="BS18" s="18" t="s">
        <v>6</v>
      </c>
    </row>
    <row r="19" spans="2:71" ht="12" customHeight="1">
      <c r="B19" s="21"/>
      <c r="D19" s="28" t="s">
        <v>36</v>
      </c>
      <c r="AK19" s="28" t="s">
        <v>26</v>
      </c>
      <c r="AN19" s="26" t="s">
        <v>33</v>
      </c>
      <c r="AR19" s="21"/>
      <c r="BE19" s="274"/>
      <c r="BS19" s="18" t="s">
        <v>6</v>
      </c>
    </row>
    <row r="20" spans="2:71" ht="18.399999999999999" customHeight="1">
      <c r="B20" s="21"/>
      <c r="E20" s="26" t="s">
        <v>34</v>
      </c>
      <c r="AK20" s="28" t="s">
        <v>29</v>
      </c>
      <c r="AN20" s="26" t="s">
        <v>33</v>
      </c>
      <c r="AR20" s="21"/>
      <c r="BE20" s="274"/>
      <c r="BS20" s="18" t="s">
        <v>35</v>
      </c>
    </row>
    <row r="21" spans="2:71" ht="6.95" customHeight="1">
      <c r="B21" s="21"/>
      <c r="AR21" s="21"/>
      <c r="BE21" s="274"/>
    </row>
    <row r="22" spans="2:71" ht="12" customHeight="1">
      <c r="B22" s="21"/>
      <c r="D22" s="28" t="s">
        <v>37</v>
      </c>
      <c r="AR22" s="21"/>
      <c r="BE22" s="274"/>
    </row>
    <row r="23" spans="2:71" ht="47.25" customHeight="1">
      <c r="B23" s="21"/>
      <c r="E23" s="281" t="s">
        <v>38</v>
      </c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R23" s="21"/>
      <c r="BE23" s="274"/>
    </row>
    <row r="24" spans="2:71" ht="6.95" customHeight="1">
      <c r="B24" s="21"/>
      <c r="AR24" s="21"/>
      <c r="BE24" s="274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74"/>
    </row>
    <row r="26" spans="2:71" s="1" customFormat="1" ht="25.9" customHeight="1">
      <c r="B26" s="33"/>
      <c r="D26" s="34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2">
        <f>ROUND(AG54,2)</f>
        <v>0</v>
      </c>
      <c r="AL26" s="283"/>
      <c r="AM26" s="283"/>
      <c r="AN26" s="283"/>
      <c r="AO26" s="283"/>
      <c r="AR26" s="33"/>
      <c r="BE26" s="274"/>
    </row>
    <row r="27" spans="2:71" s="1" customFormat="1" ht="6.95" customHeight="1">
      <c r="B27" s="33"/>
      <c r="AR27" s="33"/>
      <c r="BE27" s="274"/>
    </row>
    <row r="28" spans="2:71" s="1" customFormat="1" ht="12.75">
      <c r="B28" s="33"/>
      <c r="L28" s="284" t="s">
        <v>40</v>
      </c>
      <c r="M28" s="284"/>
      <c r="N28" s="284"/>
      <c r="O28" s="284"/>
      <c r="P28" s="284"/>
      <c r="W28" s="284" t="s">
        <v>41</v>
      </c>
      <c r="X28" s="284"/>
      <c r="Y28" s="284"/>
      <c r="Z28" s="284"/>
      <c r="AA28" s="284"/>
      <c r="AB28" s="284"/>
      <c r="AC28" s="284"/>
      <c r="AD28" s="284"/>
      <c r="AE28" s="284"/>
      <c r="AK28" s="284" t="s">
        <v>42</v>
      </c>
      <c r="AL28" s="284"/>
      <c r="AM28" s="284"/>
      <c r="AN28" s="284"/>
      <c r="AO28" s="284"/>
      <c r="AR28" s="33"/>
      <c r="BE28" s="274"/>
    </row>
    <row r="29" spans="2:71" s="2" customFormat="1" ht="14.45" customHeight="1">
      <c r="B29" s="37"/>
      <c r="D29" s="28" t="s">
        <v>43</v>
      </c>
      <c r="F29" s="28" t="s">
        <v>44</v>
      </c>
      <c r="L29" s="287">
        <v>0.21</v>
      </c>
      <c r="M29" s="286"/>
      <c r="N29" s="286"/>
      <c r="O29" s="286"/>
      <c r="P29" s="286"/>
      <c r="W29" s="285">
        <f>ROUND(AZ54, 2)</f>
        <v>0</v>
      </c>
      <c r="X29" s="286"/>
      <c r="Y29" s="286"/>
      <c r="Z29" s="286"/>
      <c r="AA29" s="286"/>
      <c r="AB29" s="286"/>
      <c r="AC29" s="286"/>
      <c r="AD29" s="286"/>
      <c r="AE29" s="286"/>
      <c r="AK29" s="285">
        <f>ROUND(AV54, 2)</f>
        <v>0</v>
      </c>
      <c r="AL29" s="286"/>
      <c r="AM29" s="286"/>
      <c r="AN29" s="286"/>
      <c r="AO29" s="286"/>
      <c r="AR29" s="37"/>
      <c r="BE29" s="275"/>
    </row>
    <row r="30" spans="2:71" s="2" customFormat="1" ht="14.45" customHeight="1">
      <c r="B30" s="37"/>
      <c r="F30" s="28" t="s">
        <v>45</v>
      </c>
      <c r="L30" s="287">
        <v>0.12</v>
      </c>
      <c r="M30" s="286"/>
      <c r="N30" s="286"/>
      <c r="O30" s="286"/>
      <c r="P30" s="286"/>
      <c r="W30" s="285">
        <f>ROUND(BA54, 2)</f>
        <v>0</v>
      </c>
      <c r="X30" s="286"/>
      <c r="Y30" s="286"/>
      <c r="Z30" s="286"/>
      <c r="AA30" s="286"/>
      <c r="AB30" s="286"/>
      <c r="AC30" s="286"/>
      <c r="AD30" s="286"/>
      <c r="AE30" s="286"/>
      <c r="AK30" s="285">
        <f>ROUND(AW54, 2)</f>
        <v>0</v>
      </c>
      <c r="AL30" s="286"/>
      <c r="AM30" s="286"/>
      <c r="AN30" s="286"/>
      <c r="AO30" s="286"/>
      <c r="AR30" s="37"/>
      <c r="BE30" s="275"/>
    </row>
    <row r="31" spans="2:71" s="2" customFormat="1" ht="14.45" hidden="1" customHeight="1">
      <c r="B31" s="37"/>
      <c r="F31" s="28" t="s">
        <v>46</v>
      </c>
      <c r="L31" s="287">
        <v>0.21</v>
      </c>
      <c r="M31" s="286"/>
      <c r="N31" s="286"/>
      <c r="O31" s="286"/>
      <c r="P31" s="286"/>
      <c r="W31" s="285">
        <f>ROUND(BB54, 2)</f>
        <v>0</v>
      </c>
      <c r="X31" s="286"/>
      <c r="Y31" s="286"/>
      <c r="Z31" s="286"/>
      <c r="AA31" s="286"/>
      <c r="AB31" s="286"/>
      <c r="AC31" s="286"/>
      <c r="AD31" s="286"/>
      <c r="AE31" s="286"/>
      <c r="AK31" s="285">
        <v>0</v>
      </c>
      <c r="AL31" s="286"/>
      <c r="AM31" s="286"/>
      <c r="AN31" s="286"/>
      <c r="AO31" s="286"/>
      <c r="AR31" s="37"/>
      <c r="BE31" s="275"/>
    </row>
    <row r="32" spans="2:71" s="2" customFormat="1" ht="14.45" hidden="1" customHeight="1">
      <c r="B32" s="37"/>
      <c r="F32" s="28" t="s">
        <v>47</v>
      </c>
      <c r="L32" s="287">
        <v>0.12</v>
      </c>
      <c r="M32" s="286"/>
      <c r="N32" s="286"/>
      <c r="O32" s="286"/>
      <c r="P32" s="286"/>
      <c r="W32" s="285">
        <f>ROUND(BC54, 2)</f>
        <v>0</v>
      </c>
      <c r="X32" s="286"/>
      <c r="Y32" s="286"/>
      <c r="Z32" s="286"/>
      <c r="AA32" s="286"/>
      <c r="AB32" s="286"/>
      <c r="AC32" s="286"/>
      <c r="AD32" s="286"/>
      <c r="AE32" s="286"/>
      <c r="AK32" s="285">
        <v>0</v>
      </c>
      <c r="AL32" s="286"/>
      <c r="AM32" s="286"/>
      <c r="AN32" s="286"/>
      <c r="AO32" s="286"/>
      <c r="AR32" s="37"/>
      <c r="BE32" s="275"/>
    </row>
    <row r="33" spans="2:44" s="2" customFormat="1" ht="14.45" hidden="1" customHeight="1">
      <c r="B33" s="37"/>
      <c r="F33" s="28" t="s">
        <v>48</v>
      </c>
      <c r="L33" s="287">
        <v>0</v>
      </c>
      <c r="M33" s="286"/>
      <c r="N33" s="286"/>
      <c r="O33" s="286"/>
      <c r="P33" s="286"/>
      <c r="W33" s="285">
        <f>ROUND(BD54, 2)</f>
        <v>0</v>
      </c>
      <c r="X33" s="286"/>
      <c r="Y33" s="286"/>
      <c r="Z33" s="286"/>
      <c r="AA33" s="286"/>
      <c r="AB33" s="286"/>
      <c r="AC33" s="286"/>
      <c r="AD33" s="286"/>
      <c r="AE33" s="286"/>
      <c r="AK33" s="285">
        <v>0</v>
      </c>
      <c r="AL33" s="286"/>
      <c r="AM33" s="286"/>
      <c r="AN33" s="286"/>
      <c r="AO33" s="286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50</v>
      </c>
      <c r="U35" s="40"/>
      <c r="V35" s="40"/>
      <c r="W35" s="40"/>
      <c r="X35" s="288" t="s">
        <v>51</v>
      </c>
      <c r="Y35" s="289"/>
      <c r="Z35" s="289"/>
      <c r="AA35" s="289"/>
      <c r="AB35" s="289"/>
      <c r="AC35" s="40"/>
      <c r="AD35" s="40"/>
      <c r="AE35" s="40"/>
      <c r="AF35" s="40"/>
      <c r="AG35" s="40"/>
      <c r="AH35" s="40"/>
      <c r="AI35" s="40"/>
      <c r="AJ35" s="40"/>
      <c r="AK35" s="290">
        <f>SUM(AK26:AK33)</f>
        <v>0</v>
      </c>
      <c r="AL35" s="289"/>
      <c r="AM35" s="289"/>
      <c r="AN35" s="289"/>
      <c r="AO35" s="291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52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20018300</v>
      </c>
      <c r="AR44" s="46"/>
    </row>
    <row r="45" spans="2:44" s="4" customFormat="1" ht="36.950000000000003" customHeight="1">
      <c r="B45" s="47"/>
      <c r="C45" s="48" t="s">
        <v>16</v>
      </c>
      <c r="L45" s="292" t="str">
        <f>K6</f>
        <v>Rekonstrukce střechy FZŠ</v>
      </c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České mládeže 230/2, Ústí nad Labem</v>
      </c>
      <c r="AI47" s="28" t="s">
        <v>23</v>
      </c>
      <c r="AM47" s="294" t="str">
        <f>IF(AN8= "","",AN8)</f>
        <v>1. 6. 2024</v>
      </c>
      <c r="AN47" s="294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Statutární  město Ústí nad Labem</v>
      </c>
      <c r="AI49" s="28" t="s">
        <v>32</v>
      </c>
      <c r="AM49" s="295" t="str">
        <f>IF(E17="","",E17)</f>
        <v>G DESIGN, spol. s.r.o.</v>
      </c>
      <c r="AN49" s="296"/>
      <c r="AO49" s="296"/>
      <c r="AP49" s="296"/>
      <c r="AR49" s="33"/>
      <c r="AS49" s="297" t="s">
        <v>53</v>
      </c>
      <c r="AT49" s="298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30</v>
      </c>
      <c r="L50" s="3" t="str">
        <f>IF(E14= "Vyplň údaj","",E14)</f>
        <v/>
      </c>
      <c r="AI50" s="28" t="s">
        <v>36</v>
      </c>
      <c r="AM50" s="295" t="str">
        <f>IF(E20="","",E20)</f>
        <v>G DESIGN, spol. s.r.o.</v>
      </c>
      <c r="AN50" s="296"/>
      <c r="AO50" s="296"/>
      <c r="AP50" s="296"/>
      <c r="AR50" s="33"/>
      <c r="AS50" s="299"/>
      <c r="AT50" s="300"/>
      <c r="BD50" s="54"/>
    </row>
    <row r="51" spans="1:91" s="1" customFormat="1" ht="10.9" customHeight="1">
      <c r="B51" s="33"/>
      <c r="AR51" s="33"/>
      <c r="AS51" s="299"/>
      <c r="AT51" s="300"/>
      <c r="BD51" s="54"/>
    </row>
    <row r="52" spans="1:91" s="1" customFormat="1" ht="29.25" customHeight="1">
      <c r="B52" s="33"/>
      <c r="C52" s="301" t="s">
        <v>54</v>
      </c>
      <c r="D52" s="302"/>
      <c r="E52" s="302"/>
      <c r="F52" s="302"/>
      <c r="G52" s="302"/>
      <c r="H52" s="55"/>
      <c r="I52" s="303" t="s">
        <v>55</v>
      </c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4" t="s">
        <v>56</v>
      </c>
      <c r="AH52" s="302"/>
      <c r="AI52" s="302"/>
      <c r="AJ52" s="302"/>
      <c r="AK52" s="302"/>
      <c r="AL52" s="302"/>
      <c r="AM52" s="302"/>
      <c r="AN52" s="303" t="s">
        <v>57</v>
      </c>
      <c r="AO52" s="302"/>
      <c r="AP52" s="302"/>
      <c r="AQ52" s="56" t="s">
        <v>58</v>
      </c>
      <c r="AR52" s="33"/>
      <c r="AS52" s="57" t="s">
        <v>59</v>
      </c>
      <c r="AT52" s="58" t="s">
        <v>60</v>
      </c>
      <c r="AU52" s="58" t="s">
        <v>61</v>
      </c>
      <c r="AV52" s="58" t="s">
        <v>62</v>
      </c>
      <c r="AW52" s="58" t="s">
        <v>63</v>
      </c>
      <c r="AX52" s="58" t="s">
        <v>64</v>
      </c>
      <c r="AY52" s="58" t="s">
        <v>65</v>
      </c>
      <c r="AZ52" s="58" t="s">
        <v>66</v>
      </c>
      <c r="BA52" s="58" t="s">
        <v>67</v>
      </c>
      <c r="BB52" s="58" t="s">
        <v>68</v>
      </c>
      <c r="BC52" s="58" t="s">
        <v>69</v>
      </c>
      <c r="BD52" s="59" t="s">
        <v>70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71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8">
        <f>ROUND(SUM(AG55:AG57),2)</f>
        <v>0</v>
      </c>
      <c r="AH54" s="308"/>
      <c r="AI54" s="308"/>
      <c r="AJ54" s="308"/>
      <c r="AK54" s="308"/>
      <c r="AL54" s="308"/>
      <c r="AM54" s="308"/>
      <c r="AN54" s="309">
        <f>SUM(AG54,AT54)</f>
        <v>0</v>
      </c>
      <c r="AO54" s="309"/>
      <c r="AP54" s="309"/>
      <c r="AQ54" s="65" t="s">
        <v>19</v>
      </c>
      <c r="AR54" s="61"/>
      <c r="AS54" s="66">
        <f>ROUND(SUM(AS55:AS57),2)</f>
        <v>0</v>
      </c>
      <c r="AT54" s="67">
        <f>ROUND(SUM(AV54:AW54),2)</f>
        <v>0</v>
      </c>
      <c r="AU54" s="68">
        <f>ROUND(SUM(AU55:AU57),5)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ROUND(SUM(AZ55:AZ57),2)</f>
        <v>0</v>
      </c>
      <c r="BA54" s="67">
        <f>ROUND(SUM(BA55:BA57),2)</f>
        <v>0</v>
      </c>
      <c r="BB54" s="67">
        <f>ROUND(SUM(BB55:BB57),2)</f>
        <v>0</v>
      </c>
      <c r="BC54" s="67">
        <f>ROUND(SUM(BC55:BC57),2)</f>
        <v>0</v>
      </c>
      <c r="BD54" s="69">
        <f>ROUND(SUM(BD55:BD57),2)</f>
        <v>0</v>
      </c>
      <c r="BS54" s="70" t="s">
        <v>72</v>
      </c>
      <c r="BT54" s="70" t="s">
        <v>73</v>
      </c>
      <c r="BU54" s="71" t="s">
        <v>74</v>
      </c>
      <c r="BV54" s="70" t="s">
        <v>75</v>
      </c>
      <c r="BW54" s="70" t="s">
        <v>5</v>
      </c>
      <c r="BX54" s="70" t="s">
        <v>76</v>
      </c>
      <c r="CL54" s="70" t="s">
        <v>19</v>
      </c>
    </row>
    <row r="55" spans="1:91" s="6" customFormat="1" ht="24.75" customHeight="1">
      <c r="A55" s="72" t="s">
        <v>77</v>
      </c>
      <c r="B55" s="73"/>
      <c r="C55" s="74"/>
      <c r="D55" s="307" t="s">
        <v>78</v>
      </c>
      <c r="E55" s="307"/>
      <c r="F55" s="307"/>
      <c r="G55" s="307"/>
      <c r="H55" s="307"/>
      <c r="I55" s="75"/>
      <c r="J55" s="307" t="s">
        <v>79</v>
      </c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5">
        <f>'20018300.1 - Stavební úpravy'!J30</f>
        <v>0</v>
      </c>
      <c r="AH55" s="306"/>
      <c r="AI55" s="306"/>
      <c r="AJ55" s="306"/>
      <c r="AK55" s="306"/>
      <c r="AL55" s="306"/>
      <c r="AM55" s="306"/>
      <c r="AN55" s="305">
        <f>SUM(AG55,AT55)</f>
        <v>0</v>
      </c>
      <c r="AO55" s="306"/>
      <c r="AP55" s="306"/>
      <c r="AQ55" s="76" t="s">
        <v>80</v>
      </c>
      <c r="AR55" s="73"/>
      <c r="AS55" s="77">
        <v>0</v>
      </c>
      <c r="AT55" s="78">
        <f>ROUND(SUM(AV55:AW55),2)</f>
        <v>0</v>
      </c>
      <c r="AU55" s="79">
        <f>'20018300.1 - Stavební úpravy'!P105</f>
        <v>0</v>
      </c>
      <c r="AV55" s="78">
        <f>'20018300.1 - Stavební úpravy'!J33</f>
        <v>0</v>
      </c>
      <c r="AW55" s="78">
        <f>'20018300.1 - Stavební úpravy'!J34</f>
        <v>0</v>
      </c>
      <c r="AX55" s="78">
        <f>'20018300.1 - Stavební úpravy'!J35</f>
        <v>0</v>
      </c>
      <c r="AY55" s="78">
        <f>'20018300.1 - Stavební úpravy'!J36</f>
        <v>0</v>
      </c>
      <c r="AZ55" s="78">
        <f>'20018300.1 - Stavební úpravy'!F33</f>
        <v>0</v>
      </c>
      <c r="BA55" s="78">
        <f>'20018300.1 - Stavební úpravy'!F34</f>
        <v>0</v>
      </c>
      <c r="BB55" s="78">
        <f>'20018300.1 - Stavební úpravy'!F35</f>
        <v>0</v>
      </c>
      <c r="BC55" s="78">
        <f>'20018300.1 - Stavební úpravy'!F36</f>
        <v>0</v>
      </c>
      <c r="BD55" s="80">
        <f>'20018300.1 - Stavební úpravy'!F37</f>
        <v>0</v>
      </c>
      <c r="BT55" s="81" t="s">
        <v>81</v>
      </c>
      <c r="BV55" s="81" t="s">
        <v>75</v>
      </c>
      <c r="BW55" s="81" t="s">
        <v>82</v>
      </c>
      <c r="BX55" s="81" t="s">
        <v>5</v>
      </c>
      <c r="CL55" s="81" t="s">
        <v>19</v>
      </c>
      <c r="CM55" s="81" t="s">
        <v>83</v>
      </c>
    </row>
    <row r="56" spans="1:91" s="6" customFormat="1" ht="24.75" customHeight="1">
      <c r="A56" s="72" t="s">
        <v>77</v>
      </c>
      <c r="B56" s="73"/>
      <c r="C56" s="74"/>
      <c r="D56" s="307" t="s">
        <v>84</v>
      </c>
      <c r="E56" s="307"/>
      <c r="F56" s="307"/>
      <c r="G56" s="307"/>
      <c r="H56" s="307"/>
      <c r="I56" s="75"/>
      <c r="J56" s="307" t="s">
        <v>85</v>
      </c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5">
        <f>'20018300.2 - Hromosvod'!J30</f>
        <v>0</v>
      </c>
      <c r="AH56" s="306"/>
      <c r="AI56" s="306"/>
      <c r="AJ56" s="306"/>
      <c r="AK56" s="306"/>
      <c r="AL56" s="306"/>
      <c r="AM56" s="306"/>
      <c r="AN56" s="305">
        <f>SUM(AG56,AT56)</f>
        <v>0</v>
      </c>
      <c r="AO56" s="306"/>
      <c r="AP56" s="306"/>
      <c r="AQ56" s="76" t="s">
        <v>80</v>
      </c>
      <c r="AR56" s="73"/>
      <c r="AS56" s="77">
        <v>0</v>
      </c>
      <c r="AT56" s="78">
        <f>ROUND(SUM(AV56:AW56),2)</f>
        <v>0</v>
      </c>
      <c r="AU56" s="79">
        <f>'20018300.2 - Hromosvod'!P89</f>
        <v>0</v>
      </c>
      <c r="AV56" s="78">
        <f>'20018300.2 - Hromosvod'!J33</f>
        <v>0</v>
      </c>
      <c r="AW56" s="78">
        <f>'20018300.2 - Hromosvod'!J34</f>
        <v>0</v>
      </c>
      <c r="AX56" s="78">
        <f>'20018300.2 - Hromosvod'!J35</f>
        <v>0</v>
      </c>
      <c r="AY56" s="78">
        <f>'20018300.2 - Hromosvod'!J36</f>
        <v>0</v>
      </c>
      <c r="AZ56" s="78">
        <f>'20018300.2 - Hromosvod'!F33</f>
        <v>0</v>
      </c>
      <c r="BA56" s="78">
        <f>'20018300.2 - Hromosvod'!F34</f>
        <v>0</v>
      </c>
      <c r="BB56" s="78">
        <f>'20018300.2 - Hromosvod'!F35</f>
        <v>0</v>
      </c>
      <c r="BC56" s="78">
        <f>'20018300.2 - Hromosvod'!F36</f>
        <v>0</v>
      </c>
      <c r="BD56" s="80">
        <f>'20018300.2 - Hromosvod'!F37</f>
        <v>0</v>
      </c>
      <c r="BT56" s="81" t="s">
        <v>81</v>
      </c>
      <c r="BV56" s="81" t="s">
        <v>75</v>
      </c>
      <c r="BW56" s="81" t="s">
        <v>86</v>
      </c>
      <c r="BX56" s="81" t="s">
        <v>5</v>
      </c>
      <c r="CL56" s="81" t="s">
        <v>19</v>
      </c>
      <c r="CM56" s="81" t="s">
        <v>83</v>
      </c>
    </row>
    <row r="57" spans="1:91" s="6" customFormat="1" ht="24.75" customHeight="1">
      <c r="A57" s="72" t="s">
        <v>77</v>
      </c>
      <c r="B57" s="73"/>
      <c r="C57" s="74"/>
      <c r="D57" s="307" t="s">
        <v>87</v>
      </c>
      <c r="E57" s="307"/>
      <c r="F57" s="307"/>
      <c r="G57" s="307"/>
      <c r="H57" s="307"/>
      <c r="I57" s="75"/>
      <c r="J57" s="307" t="s">
        <v>88</v>
      </c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5">
        <f>'20018300.3 - Elektroinsta...'!J30</f>
        <v>0</v>
      </c>
      <c r="AH57" s="306"/>
      <c r="AI57" s="306"/>
      <c r="AJ57" s="306"/>
      <c r="AK57" s="306"/>
      <c r="AL57" s="306"/>
      <c r="AM57" s="306"/>
      <c r="AN57" s="305">
        <f>SUM(AG57,AT57)</f>
        <v>0</v>
      </c>
      <c r="AO57" s="306"/>
      <c r="AP57" s="306"/>
      <c r="AQ57" s="76" t="s">
        <v>80</v>
      </c>
      <c r="AR57" s="73"/>
      <c r="AS57" s="82">
        <v>0</v>
      </c>
      <c r="AT57" s="83">
        <f>ROUND(SUM(AV57:AW57),2)</f>
        <v>0</v>
      </c>
      <c r="AU57" s="84">
        <f>'20018300.3 - Elektroinsta...'!P85</f>
        <v>0</v>
      </c>
      <c r="AV57" s="83">
        <f>'20018300.3 - Elektroinsta...'!J33</f>
        <v>0</v>
      </c>
      <c r="AW57" s="83">
        <f>'20018300.3 - Elektroinsta...'!J34</f>
        <v>0</v>
      </c>
      <c r="AX57" s="83">
        <f>'20018300.3 - Elektroinsta...'!J35</f>
        <v>0</v>
      </c>
      <c r="AY57" s="83">
        <f>'20018300.3 - Elektroinsta...'!J36</f>
        <v>0</v>
      </c>
      <c r="AZ57" s="83">
        <f>'20018300.3 - Elektroinsta...'!F33</f>
        <v>0</v>
      </c>
      <c r="BA57" s="83">
        <f>'20018300.3 - Elektroinsta...'!F34</f>
        <v>0</v>
      </c>
      <c r="BB57" s="83">
        <f>'20018300.3 - Elektroinsta...'!F35</f>
        <v>0</v>
      </c>
      <c r="BC57" s="83">
        <f>'20018300.3 - Elektroinsta...'!F36</f>
        <v>0</v>
      </c>
      <c r="BD57" s="85">
        <f>'20018300.3 - Elektroinsta...'!F37</f>
        <v>0</v>
      </c>
      <c r="BT57" s="81" t="s">
        <v>81</v>
      </c>
      <c r="BV57" s="81" t="s">
        <v>75</v>
      </c>
      <c r="BW57" s="81" t="s">
        <v>89</v>
      </c>
      <c r="BX57" s="81" t="s">
        <v>5</v>
      </c>
      <c r="CL57" s="81" t="s">
        <v>19</v>
      </c>
      <c r="CM57" s="81" t="s">
        <v>83</v>
      </c>
    </row>
    <row r="58" spans="1:91" s="1" customFormat="1" ht="30" customHeight="1">
      <c r="B58" s="33"/>
      <c r="AR58" s="33"/>
    </row>
    <row r="59" spans="1:91" s="1" customFormat="1" ht="6.95" customHeight="1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33"/>
    </row>
  </sheetData>
  <sheetProtection algorithmName="SHA-512" hashValue="NbZ3n6KbSotuZniaO53It8YNpezZDdemzS+cmjJgDGHySpRyXk09yjDoSzHoHMlAiBP2+Y6+FI/8Oc6AjamCkA==" saltValue="/6m9O6+pmieOrvzeBl5o3Zlg4kkMQMp5jE2zeNusZMjHUc3QCMcLZ8MF3YKXWDAc5lvAQk78CsBXufZhs2Tq1Q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018300.1 - Stavební úpravy'!C2" display="/" xr:uid="{00000000-0004-0000-0000-000000000000}"/>
    <hyperlink ref="A56" location="'20018300.2 - Hromosvod'!C2" display="/" xr:uid="{00000000-0004-0000-0000-000001000000}"/>
    <hyperlink ref="A57" location="'20018300.3 - Elektroinsta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9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90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0" t="str">
        <f>'Rekapitulace stavby'!K6</f>
        <v>Rekonstrukce střechy FZŠ</v>
      </c>
      <c r="F7" s="311"/>
      <c r="G7" s="311"/>
      <c r="H7" s="311"/>
      <c r="L7" s="21"/>
    </row>
    <row r="8" spans="2:46" s="1" customFormat="1" ht="12" customHeight="1">
      <c r="B8" s="33"/>
      <c r="D8" s="28" t="s">
        <v>91</v>
      </c>
      <c r="L8" s="33"/>
    </row>
    <row r="9" spans="2:46" s="1" customFormat="1" ht="16.5" customHeight="1">
      <c r="B9" s="33"/>
      <c r="E9" s="292" t="s">
        <v>92</v>
      </c>
      <c r="F9" s="312"/>
      <c r="G9" s="312"/>
      <c r="H9" s="312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1. 6. 2024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3" t="str">
        <f>'Rekapitulace stavby'!E14</f>
        <v>Vyplň údaj</v>
      </c>
      <c r="F18" s="276"/>
      <c r="G18" s="276"/>
      <c r="H18" s="276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33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33</v>
      </c>
      <c r="L23" s="33"/>
    </row>
    <row r="24" spans="2:12" s="1" customFormat="1" ht="18" customHeight="1">
      <c r="B24" s="33"/>
      <c r="E24" s="26" t="s">
        <v>34</v>
      </c>
      <c r="I24" s="28" t="s">
        <v>29</v>
      </c>
      <c r="J24" s="26" t="s">
        <v>33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281" t="s">
        <v>19</v>
      </c>
      <c r="F27" s="281"/>
      <c r="G27" s="281"/>
      <c r="H27" s="28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ROUND(J105,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5" customHeight="1">
      <c r="B33" s="33"/>
      <c r="D33" s="53" t="s">
        <v>43</v>
      </c>
      <c r="E33" s="28" t="s">
        <v>44</v>
      </c>
      <c r="F33" s="89">
        <f>ROUND((SUM(BE105:BE1089)),  2)</f>
        <v>0</v>
      </c>
      <c r="I33" s="90">
        <v>0.21</v>
      </c>
      <c r="J33" s="89">
        <f>ROUND(((SUM(BE105:BE1089))*I33),  2)</f>
        <v>0</v>
      </c>
      <c r="L33" s="33"/>
    </row>
    <row r="34" spans="2:12" s="1" customFormat="1" ht="14.45" customHeight="1">
      <c r="B34" s="33"/>
      <c r="E34" s="28" t="s">
        <v>45</v>
      </c>
      <c r="F34" s="89">
        <f>ROUND((SUM(BF105:BF1089)),  2)</f>
        <v>0</v>
      </c>
      <c r="I34" s="90">
        <v>0.12</v>
      </c>
      <c r="J34" s="89">
        <f>ROUND(((SUM(BF105:BF1089))*I34),  2)</f>
        <v>0</v>
      </c>
      <c r="L34" s="33"/>
    </row>
    <row r="35" spans="2:12" s="1" customFormat="1" ht="14.45" hidden="1" customHeight="1">
      <c r="B35" s="33"/>
      <c r="E35" s="28" t="s">
        <v>46</v>
      </c>
      <c r="F35" s="89">
        <f>ROUND((SUM(BG105:BG1089)),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47</v>
      </c>
      <c r="F36" s="89">
        <f>ROUND((SUM(BH105:BH1089)),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48</v>
      </c>
      <c r="F37" s="89">
        <f>ROUND((SUM(BI105:BI1089)),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93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0" t="str">
        <f>E7</f>
        <v>Rekonstrukce střechy FZŠ</v>
      </c>
      <c r="F48" s="311"/>
      <c r="G48" s="311"/>
      <c r="H48" s="311"/>
      <c r="L48" s="33"/>
    </row>
    <row r="49" spans="2:47" s="1" customFormat="1" ht="12" customHeight="1">
      <c r="B49" s="33"/>
      <c r="C49" s="28" t="s">
        <v>91</v>
      </c>
      <c r="L49" s="33"/>
    </row>
    <row r="50" spans="2:47" s="1" customFormat="1" ht="16.5" customHeight="1">
      <c r="B50" s="33"/>
      <c r="E50" s="292" t="str">
        <f>E9</f>
        <v>20018300.1 - Stavební úpravy</v>
      </c>
      <c r="F50" s="312"/>
      <c r="G50" s="312"/>
      <c r="H50" s="31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České mládeže 230/2, Ústí nad Labem</v>
      </c>
      <c r="I52" s="28" t="s">
        <v>23</v>
      </c>
      <c r="J52" s="50" t="str">
        <f>IF(J12="","",J12)</f>
        <v>1. 6. 2024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 město Ústí nad Labem</v>
      </c>
      <c r="I54" s="28" t="s">
        <v>32</v>
      </c>
      <c r="J54" s="31" t="str">
        <f>E21</f>
        <v>G DESIGN, spol. s.r.o.</v>
      </c>
      <c r="L54" s="33"/>
    </row>
    <row r="55" spans="2:47" s="1" customFormat="1" ht="25.7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>G DESIGN, spol.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94</v>
      </c>
      <c r="D57" s="91"/>
      <c r="E57" s="91"/>
      <c r="F57" s="91"/>
      <c r="G57" s="91"/>
      <c r="H57" s="91"/>
      <c r="I57" s="91"/>
      <c r="J57" s="98" t="s">
        <v>95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71</v>
      </c>
      <c r="J59" s="64">
        <f>J105</f>
        <v>0</v>
      </c>
      <c r="L59" s="33"/>
      <c r="AU59" s="18" t="s">
        <v>96</v>
      </c>
    </row>
    <row r="60" spans="2:47" s="8" customFormat="1" ht="24.95" customHeight="1">
      <c r="B60" s="100"/>
      <c r="D60" s="101" t="s">
        <v>97</v>
      </c>
      <c r="E60" s="102"/>
      <c r="F60" s="102"/>
      <c r="G60" s="102"/>
      <c r="H60" s="102"/>
      <c r="I60" s="102"/>
      <c r="J60" s="103">
        <f>J106</f>
        <v>0</v>
      </c>
      <c r="L60" s="100"/>
    </row>
    <row r="61" spans="2:47" s="9" customFormat="1" ht="19.899999999999999" customHeight="1">
      <c r="B61" s="104"/>
      <c r="D61" s="105" t="s">
        <v>98</v>
      </c>
      <c r="E61" s="106"/>
      <c r="F61" s="106"/>
      <c r="G61" s="106"/>
      <c r="H61" s="106"/>
      <c r="I61" s="106"/>
      <c r="J61" s="107">
        <f>J107</f>
        <v>0</v>
      </c>
      <c r="L61" s="104"/>
    </row>
    <row r="62" spans="2:47" s="9" customFormat="1" ht="19.899999999999999" customHeight="1">
      <c r="B62" s="104"/>
      <c r="D62" s="105" t="s">
        <v>99</v>
      </c>
      <c r="E62" s="106"/>
      <c r="F62" s="106"/>
      <c r="G62" s="106"/>
      <c r="H62" s="106"/>
      <c r="I62" s="106"/>
      <c r="J62" s="107">
        <f>J124</f>
        <v>0</v>
      </c>
      <c r="L62" s="104"/>
    </row>
    <row r="63" spans="2:47" s="9" customFormat="1" ht="19.899999999999999" customHeight="1">
      <c r="B63" s="104"/>
      <c r="D63" s="105" t="s">
        <v>100</v>
      </c>
      <c r="E63" s="106"/>
      <c r="F63" s="106"/>
      <c r="G63" s="106"/>
      <c r="H63" s="106"/>
      <c r="I63" s="106"/>
      <c r="J63" s="107">
        <f>J132</f>
        <v>0</v>
      </c>
      <c r="L63" s="104"/>
    </row>
    <row r="64" spans="2:47" s="9" customFormat="1" ht="19.899999999999999" customHeight="1">
      <c r="B64" s="104"/>
      <c r="D64" s="105" t="s">
        <v>101</v>
      </c>
      <c r="E64" s="106"/>
      <c r="F64" s="106"/>
      <c r="G64" s="106"/>
      <c r="H64" s="106"/>
      <c r="I64" s="106"/>
      <c r="J64" s="107">
        <f>J147</f>
        <v>0</v>
      </c>
      <c r="L64" s="104"/>
    </row>
    <row r="65" spans="2:12" s="9" customFormat="1" ht="19.899999999999999" customHeight="1">
      <c r="B65" s="104"/>
      <c r="D65" s="105" t="s">
        <v>102</v>
      </c>
      <c r="E65" s="106"/>
      <c r="F65" s="106"/>
      <c r="G65" s="106"/>
      <c r="H65" s="106"/>
      <c r="I65" s="106"/>
      <c r="J65" s="107">
        <f>J280</f>
        <v>0</v>
      </c>
      <c r="L65" s="104"/>
    </row>
    <row r="66" spans="2:12" s="9" customFormat="1" ht="19.899999999999999" customHeight="1">
      <c r="B66" s="104"/>
      <c r="D66" s="105" t="s">
        <v>103</v>
      </c>
      <c r="E66" s="106"/>
      <c r="F66" s="106"/>
      <c r="G66" s="106"/>
      <c r="H66" s="106"/>
      <c r="I66" s="106"/>
      <c r="J66" s="107">
        <f>J322</f>
        <v>0</v>
      </c>
      <c r="L66" s="104"/>
    </row>
    <row r="67" spans="2:12" s="8" customFormat="1" ht="24.95" customHeight="1">
      <c r="B67" s="100"/>
      <c r="D67" s="101" t="s">
        <v>104</v>
      </c>
      <c r="E67" s="102"/>
      <c r="F67" s="102"/>
      <c r="G67" s="102"/>
      <c r="H67" s="102"/>
      <c r="I67" s="102"/>
      <c r="J67" s="103">
        <f>J326</f>
        <v>0</v>
      </c>
      <c r="L67" s="100"/>
    </row>
    <row r="68" spans="2:12" s="9" customFormat="1" ht="19.899999999999999" customHeight="1">
      <c r="B68" s="104"/>
      <c r="D68" s="105" t="s">
        <v>105</v>
      </c>
      <c r="E68" s="106"/>
      <c r="F68" s="106"/>
      <c r="G68" s="106"/>
      <c r="H68" s="106"/>
      <c r="I68" s="106"/>
      <c r="J68" s="107">
        <f>J327</f>
        <v>0</v>
      </c>
      <c r="L68" s="104"/>
    </row>
    <row r="69" spans="2:12" s="9" customFormat="1" ht="19.899999999999999" customHeight="1">
      <c r="B69" s="104"/>
      <c r="D69" s="105" t="s">
        <v>106</v>
      </c>
      <c r="E69" s="106"/>
      <c r="F69" s="106"/>
      <c r="G69" s="106"/>
      <c r="H69" s="106"/>
      <c r="I69" s="106"/>
      <c r="J69" s="107">
        <f>J409</f>
        <v>0</v>
      </c>
      <c r="L69" s="104"/>
    </row>
    <row r="70" spans="2:12" s="9" customFormat="1" ht="19.899999999999999" customHeight="1">
      <c r="B70" s="104"/>
      <c r="D70" s="105" t="s">
        <v>107</v>
      </c>
      <c r="E70" s="106"/>
      <c r="F70" s="106"/>
      <c r="G70" s="106"/>
      <c r="H70" s="106"/>
      <c r="I70" s="106"/>
      <c r="J70" s="107">
        <f>J426</f>
        <v>0</v>
      </c>
      <c r="L70" s="104"/>
    </row>
    <row r="71" spans="2:12" s="9" customFormat="1" ht="19.899999999999999" customHeight="1">
      <c r="B71" s="104"/>
      <c r="D71" s="105" t="s">
        <v>108</v>
      </c>
      <c r="E71" s="106"/>
      <c r="F71" s="106"/>
      <c r="G71" s="106"/>
      <c r="H71" s="106"/>
      <c r="I71" s="106"/>
      <c r="J71" s="107">
        <f>J431</f>
        <v>0</v>
      </c>
      <c r="L71" s="104"/>
    </row>
    <row r="72" spans="2:12" s="9" customFormat="1" ht="19.899999999999999" customHeight="1">
      <c r="B72" s="104"/>
      <c r="D72" s="105" t="s">
        <v>109</v>
      </c>
      <c r="E72" s="106"/>
      <c r="F72" s="106"/>
      <c r="G72" s="106"/>
      <c r="H72" s="106"/>
      <c r="I72" s="106"/>
      <c r="J72" s="107">
        <f>J443</f>
        <v>0</v>
      </c>
      <c r="L72" s="104"/>
    </row>
    <row r="73" spans="2:12" s="9" customFormat="1" ht="19.899999999999999" customHeight="1">
      <c r="B73" s="104"/>
      <c r="D73" s="105" t="s">
        <v>110</v>
      </c>
      <c r="E73" s="106"/>
      <c r="F73" s="106"/>
      <c r="G73" s="106"/>
      <c r="H73" s="106"/>
      <c r="I73" s="106"/>
      <c r="J73" s="107">
        <f>J611</f>
        <v>0</v>
      </c>
      <c r="L73" s="104"/>
    </row>
    <row r="74" spans="2:12" s="9" customFormat="1" ht="19.899999999999999" customHeight="1">
      <c r="B74" s="104"/>
      <c r="D74" s="105" t="s">
        <v>111</v>
      </c>
      <c r="E74" s="106"/>
      <c r="F74" s="106"/>
      <c r="G74" s="106"/>
      <c r="H74" s="106"/>
      <c r="I74" s="106"/>
      <c r="J74" s="107">
        <f>J927</f>
        <v>0</v>
      </c>
      <c r="L74" s="104"/>
    </row>
    <row r="75" spans="2:12" s="9" customFormat="1" ht="19.899999999999999" customHeight="1">
      <c r="B75" s="104"/>
      <c r="D75" s="105" t="s">
        <v>112</v>
      </c>
      <c r="E75" s="106"/>
      <c r="F75" s="106"/>
      <c r="G75" s="106"/>
      <c r="H75" s="106"/>
      <c r="I75" s="106"/>
      <c r="J75" s="107">
        <f>J966</f>
        <v>0</v>
      </c>
      <c r="L75" s="104"/>
    </row>
    <row r="76" spans="2:12" s="9" customFormat="1" ht="19.899999999999999" customHeight="1">
      <c r="B76" s="104"/>
      <c r="D76" s="105" t="s">
        <v>113</v>
      </c>
      <c r="E76" s="106"/>
      <c r="F76" s="106"/>
      <c r="G76" s="106"/>
      <c r="H76" s="106"/>
      <c r="I76" s="106"/>
      <c r="J76" s="107">
        <f>J994</f>
        <v>0</v>
      </c>
      <c r="L76" s="104"/>
    </row>
    <row r="77" spans="2:12" s="9" customFormat="1" ht="19.899999999999999" customHeight="1">
      <c r="B77" s="104"/>
      <c r="D77" s="105" t="s">
        <v>114</v>
      </c>
      <c r="E77" s="106"/>
      <c r="F77" s="106"/>
      <c r="G77" s="106"/>
      <c r="H77" s="106"/>
      <c r="I77" s="106"/>
      <c r="J77" s="107">
        <f>J1018</f>
        <v>0</v>
      </c>
      <c r="L77" s="104"/>
    </row>
    <row r="78" spans="2:12" s="9" customFormat="1" ht="19.899999999999999" customHeight="1">
      <c r="B78" s="104"/>
      <c r="D78" s="105" t="s">
        <v>115</v>
      </c>
      <c r="E78" s="106"/>
      <c r="F78" s="106"/>
      <c r="G78" s="106"/>
      <c r="H78" s="106"/>
      <c r="I78" s="106"/>
      <c r="J78" s="107">
        <f>J1051</f>
        <v>0</v>
      </c>
      <c r="L78" s="104"/>
    </row>
    <row r="79" spans="2:12" s="8" customFormat="1" ht="24.95" customHeight="1">
      <c r="B79" s="100"/>
      <c r="D79" s="101" t="s">
        <v>116</v>
      </c>
      <c r="E79" s="102"/>
      <c r="F79" s="102"/>
      <c r="G79" s="102"/>
      <c r="H79" s="102"/>
      <c r="I79" s="102"/>
      <c r="J79" s="103">
        <f>J1064</f>
        <v>0</v>
      </c>
      <c r="L79" s="100"/>
    </row>
    <row r="80" spans="2:12" s="9" customFormat="1" ht="19.899999999999999" customHeight="1">
      <c r="B80" s="104"/>
      <c r="D80" s="105" t="s">
        <v>117</v>
      </c>
      <c r="E80" s="106"/>
      <c r="F80" s="106"/>
      <c r="G80" s="106"/>
      <c r="H80" s="106"/>
      <c r="I80" s="106"/>
      <c r="J80" s="107">
        <f>J1065</f>
        <v>0</v>
      </c>
      <c r="L80" s="104"/>
    </row>
    <row r="81" spans="2:12" s="9" customFormat="1" ht="19.899999999999999" customHeight="1">
      <c r="B81" s="104"/>
      <c r="D81" s="105" t="s">
        <v>118</v>
      </c>
      <c r="E81" s="106"/>
      <c r="F81" s="106"/>
      <c r="G81" s="106"/>
      <c r="H81" s="106"/>
      <c r="I81" s="106"/>
      <c r="J81" s="107">
        <f>J1070</f>
        <v>0</v>
      </c>
      <c r="L81" s="104"/>
    </row>
    <row r="82" spans="2:12" s="9" customFormat="1" ht="19.899999999999999" customHeight="1">
      <c r="B82" s="104"/>
      <c r="D82" s="105" t="s">
        <v>119</v>
      </c>
      <c r="E82" s="106"/>
      <c r="F82" s="106"/>
      <c r="G82" s="106"/>
      <c r="H82" s="106"/>
      <c r="I82" s="106"/>
      <c r="J82" s="107">
        <f>J1074</f>
        <v>0</v>
      </c>
      <c r="L82" s="104"/>
    </row>
    <row r="83" spans="2:12" s="9" customFormat="1" ht="19.899999999999999" customHeight="1">
      <c r="B83" s="104"/>
      <c r="D83" s="105" t="s">
        <v>120</v>
      </c>
      <c r="E83" s="106"/>
      <c r="F83" s="106"/>
      <c r="G83" s="106"/>
      <c r="H83" s="106"/>
      <c r="I83" s="106"/>
      <c r="J83" s="107">
        <f>J1078</f>
        <v>0</v>
      </c>
      <c r="L83" s="104"/>
    </row>
    <row r="84" spans="2:12" s="9" customFormat="1" ht="19.899999999999999" customHeight="1">
      <c r="B84" s="104"/>
      <c r="D84" s="105" t="s">
        <v>121</v>
      </c>
      <c r="E84" s="106"/>
      <c r="F84" s="106"/>
      <c r="G84" s="106"/>
      <c r="H84" s="106"/>
      <c r="I84" s="106"/>
      <c r="J84" s="107">
        <f>J1082</f>
        <v>0</v>
      </c>
      <c r="L84" s="104"/>
    </row>
    <row r="85" spans="2:12" s="9" customFormat="1" ht="19.899999999999999" customHeight="1">
      <c r="B85" s="104"/>
      <c r="D85" s="105" t="s">
        <v>122</v>
      </c>
      <c r="E85" s="106"/>
      <c r="F85" s="106"/>
      <c r="G85" s="106"/>
      <c r="H85" s="106"/>
      <c r="I85" s="106"/>
      <c r="J85" s="107">
        <f>J1086</f>
        <v>0</v>
      </c>
      <c r="L85" s="104"/>
    </row>
    <row r="86" spans="2:12" s="1" customFormat="1" ht="21.75" customHeight="1">
      <c r="B86" s="33"/>
      <c r="L86" s="33"/>
    </row>
    <row r="87" spans="2:12" s="1" customFormat="1" ht="6.95" customHeight="1"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33"/>
    </row>
    <row r="91" spans="2:12" s="1" customFormat="1" ht="6.95" customHeigh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33"/>
    </row>
    <row r="92" spans="2:12" s="1" customFormat="1" ht="24.95" customHeight="1">
      <c r="B92" s="33"/>
      <c r="C92" s="22" t="s">
        <v>123</v>
      </c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16</v>
      </c>
      <c r="L94" s="33"/>
    </row>
    <row r="95" spans="2:12" s="1" customFormat="1" ht="16.5" customHeight="1">
      <c r="B95" s="33"/>
      <c r="E95" s="310" t="str">
        <f>E7</f>
        <v>Rekonstrukce střechy FZŠ</v>
      </c>
      <c r="F95" s="311"/>
      <c r="G95" s="311"/>
      <c r="H95" s="311"/>
      <c r="L95" s="33"/>
    </row>
    <row r="96" spans="2:12" s="1" customFormat="1" ht="12" customHeight="1">
      <c r="B96" s="33"/>
      <c r="C96" s="28" t="s">
        <v>91</v>
      </c>
      <c r="L96" s="33"/>
    </row>
    <row r="97" spans="2:65" s="1" customFormat="1" ht="16.5" customHeight="1">
      <c r="B97" s="33"/>
      <c r="E97" s="292" t="str">
        <f>E9</f>
        <v>20018300.1 - Stavební úpravy</v>
      </c>
      <c r="F97" s="312"/>
      <c r="G97" s="312"/>
      <c r="H97" s="312"/>
      <c r="L97" s="33"/>
    </row>
    <row r="98" spans="2:65" s="1" customFormat="1" ht="6.95" customHeight="1">
      <c r="B98" s="33"/>
      <c r="L98" s="33"/>
    </row>
    <row r="99" spans="2:65" s="1" customFormat="1" ht="12" customHeight="1">
      <c r="B99" s="33"/>
      <c r="C99" s="28" t="s">
        <v>21</v>
      </c>
      <c r="F99" s="26" t="str">
        <f>F12</f>
        <v>České mládeže 230/2, Ústí nad Labem</v>
      </c>
      <c r="I99" s="28" t="s">
        <v>23</v>
      </c>
      <c r="J99" s="50" t="str">
        <f>IF(J12="","",J12)</f>
        <v>1. 6. 2024</v>
      </c>
      <c r="L99" s="33"/>
    </row>
    <row r="100" spans="2:65" s="1" customFormat="1" ht="6.95" customHeight="1">
      <c r="B100" s="33"/>
      <c r="L100" s="33"/>
    </row>
    <row r="101" spans="2:65" s="1" customFormat="1" ht="25.7" customHeight="1">
      <c r="B101" s="33"/>
      <c r="C101" s="28" t="s">
        <v>25</v>
      </c>
      <c r="F101" s="26" t="str">
        <f>E15</f>
        <v>Statutární  město Ústí nad Labem</v>
      </c>
      <c r="I101" s="28" t="s">
        <v>32</v>
      </c>
      <c r="J101" s="31" t="str">
        <f>E21</f>
        <v>G DESIGN, spol. s.r.o.</v>
      </c>
      <c r="L101" s="33"/>
    </row>
    <row r="102" spans="2:65" s="1" customFormat="1" ht="25.7" customHeight="1">
      <c r="B102" s="33"/>
      <c r="C102" s="28" t="s">
        <v>30</v>
      </c>
      <c r="F102" s="26" t="str">
        <f>IF(E18="","",E18)</f>
        <v>Vyplň údaj</v>
      </c>
      <c r="I102" s="28" t="s">
        <v>36</v>
      </c>
      <c r="J102" s="31" t="str">
        <f>E24</f>
        <v>G DESIGN, spol. s.r.o.</v>
      </c>
      <c r="L102" s="33"/>
    </row>
    <row r="103" spans="2:65" s="1" customFormat="1" ht="10.35" customHeight="1">
      <c r="B103" s="33"/>
      <c r="L103" s="33"/>
    </row>
    <row r="104" spans="2:65" s="10" customFormat="1" ht="29.25" customHeight="1">
      <c r="B104" s="108"/>
      <c r="C104" s="109" t="s">
        <v>124</v>
      </c>
      <c r="D104" s="110" t="s">
        <v>58</v>
      </c>
      <c r="E104" s="110" t="s">
        <v>54</v>
      </c>
      <c r="F104" s="110" t="s">
        <v>55</v>
      </c>
      <c r="G104" s="110" t="s">
        <v>125</v>
      </c>
      <c r="H104" s="110" t="s">
        <v>126</v>
      </c>
      <c r="I104" s="110" t="s">
        <v>127</v>
      </c>
      <c r="J104" s="110" t="s">
        <v>95</v>
      </c>
      <c r="K104" s="111" t="s">
        <v>128</v>
      </c>
      <c r="L104" s="108"/>
      <c r="M104" s="57" t="s">
        <v>19</v>
      </c>
      <c r="N104" s="58" t="s">
        <v>43</v>
      </c>
      <c r="O104" s="58" t="s">
        <v>129</v>
      </c>
      <c r="P104" s="58" t="s">
        <v>130</v>
      </c>
      <c r="Q104" s="58" t="s">
        <v>131</v>
      </c>
      <c r="R104" s="58" t="s">
        <v>132</v>
      </c>
      <c r="S104" s="58" t="s">
        <v>133</v>
      </c>
      <c r="T104" s="59" t="s">
        <v>134</v>
      </c>
    </row>
    <row r="105" spans="2:65" s="1" customFormat="1" ht="22.9" customHeight="1">
      <c r="B105" s="33"/>
      <c r="C105" s="62" t="s">
        <v>135</v>
      </c>
      <c r="J105" s="112">
        <f>BK105</f>
        <v>0</v>
      </c>
      <c r="L105" s="33"/>
      <c r="M105" s="60"/>
      <c r="N105" s="51"/>
      <c r="O105" s="51"/>
      <c r="P105" s="113">
        <f>P106+P326+P1064</f>
        <v>0</v>
      </c>
      <c r="Q105" s="51"/>
      <c r="R105" s="113">
        <f>R106+R326+R1064</f>
        <v>233.40087288000001</v>
      </c>
      <c r="S105" s="51"/>
      <c r="T105" s="114">
        <f>T106+T326+T1064</f>
        <v>444.79438440000001</v>
      </c>
      <c r="AT105" s="18" t="s">
        <v>72</v>
      </c>
      <c r="AU105" s="18" t="s">
        <v>96</v>
      </c>
      <c r="BK105" s="115">
        <f>BK106+BK326+BK1064</f>
        <v>0</v>
      </c>
    </row>
    <row r="106" spans="2:65" s="11" customFormat="1" ht="25.9" customHeight="1">
      <c r="B106" s="116"/>
      <c r="D106" s="117" t="s">
        <v>72</v>
      </c>
      <c r="E106" s="118" t="s">
        <v>136</v>
      </c>
      <c r="F106" s="118" t="s">
        <v>137</v>
      </c>
      <c r="I106" s="119"/>
      <c r="J106" s="120">
        <f>BK106</f>
        <v>0</v>
      </c>
      <c r="L106" s="116"/>
      <c r="M106" s="121"/>
      <c r="P106" s="122">
        <f>P107+P124+P132+P147+P280+P322</f>
        <v>0</v>
      </c>
      <c r="R106" s="122">
        <f>R107+R124+R132+R147+R280+R322</f>
        <v>23.480891450000001</v>
      </c>
      <c r="T106" s="123">
        <f>T107+T124+T132+T147+T280+T322</f>
        <v>364.30510800000002</v>
      </c>
      <c r="AR106" s="117" t="s">
        <v>81</v>
      </c>
      <c r="AT106" s="124" t="s">
        <v>72</v>
      </c>
      <c r="AU106" s="124" t="s">
        <v>73</v>
      </c>
      <c r="AY106" s="117" t="s">
        <v>138</v>
      </c>
      <c r="BK106" s="125">
        <f>BK107+BK124+BK132+BK147+BK280+BK322</f>
        <v>0</v>
      </c>
    </row>
    <row r="107" spans="2:65" s="11" customFormat="1" ht="22.9" customHeight="1">
      <c r="B107" s="116"/>
      <c r="D107" s="117" t="s">
        <v>72</v>
      </c>
      <c r="E107" s="126" t="s">
        <v>139</v>
      </c>
      <c r="F107" s="126" t="s">
        <v>140</v>
      </c>
      <c r="I107" s="119"/>
      <c r="J107" s="127">
        <f>BK107</f>
        <v>0</v>
      </c>
      <c r="L107" s="116"/>
      <c r="M107" s="121"/>
      <c r="P107" s="122">
        <f>SUM(P108:P123)</f>
        <v>0</v>
      </c>
      <c r="R107" s="122">
        <f>SUM(R108:R123)</f>
        <v>3.4213024499999998</v>
      </c>
      <c r="T107" s="123">
        <f>SUM(T108:T123)</f>
        <v>0</v>
      </c>
      <c r="AR107" s="117" t="s">
        <v>81</v>
      </c>
      <c r="AT107" s="124" t="s">
        <v>72</v>
      </c>
      <c r="AU107" s="124" t="s">
        <v>81</v>
      </c>
      <c r="AY107" s="117" t="s">
        <v>138</v>
      </c>
      <c r="BK107" s="125">
        <f>SUM(BK108:BK123)</f>
        <v>0</v>
      </c>
    </row>
    <row r="108" spans="2:65" s="1" customFormat="1" ht="33" customHeight="1">
      <c r="B108" s="33"/>
      <c r="C108" s="128" t="s">
        <v>81</v>
      </c>
      <c r="D108" s="128" t="s">
        <v>141</v>
      </c>
      <c r="E108" s="129" t="s">
        <v>142</v>
      </c>
      <c r="F108" s="130" t="s">
        <v>143</v>
      </c>
      <c r="G108" s="131" t="s">
        <v>144</v>
      </c>
      <c r="H108" s="132">
        <v>1.2150000000000001</v>
      </c>
      <c r="I108" s="133"/>
      <c r="J108" s="134">
        <f>ROUND(I108*H108,2)</f>
        <v>0</v>
      </c>
      <c r="K108" s="130" t="s">
        <v>145</v>
      </c>
      <c r="L108" s="33"/>
      <c r="M108" s="135" t="s">
        <v>19</v>
      </c>
      <c r="N108" s="136" t="s">
        <v>44</v>
      </c>
      <c r="P108" s="137">
        <f>O108*H108</f>
        <v>0</v>
      </c>
      <c r="Q108" s="137">
        <v>1.95095</v>
      </c>
      <c r="R108" s="137">
        <f>Q108*H108</f>
        <v>2.37040425</v>
      </c>
      <c r="S108" s="137">
        <v>0</v>
      </c>
      <c r="T108" s="138">
        <f>S108*H108</f>
        <v>0</v>
      </c>
      <c r="AR108" s="139" t="s">
        <v>146</v>
      </c>
      <c r="AT108" s="139" t="s">
        <v>141</v>
      </c>
      <c r="AU108" s="139" t="s">
        <v>83</v>
      </c>
      <c r="AY108" s="18" t="s">
        <v>138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81</v>
      </c>
      <c r="BK108" s="140">
        <f>ROUND(I108*H108,2)</f>
        <v>0</v>
      </c>
      <c r="BL108" s="18" t="s">
        <v>146</v>
      </c>
      <c r="BM108" s="139" t="s">
        <v>147</v>
      </c>
    </row>
    <row r="109" spans="2:65" s="1" customFormat="1" ht="39">
      <c r="B109" s="33"/>
      <c r="D109" s="141" t="s">
        <v>148</v>
      </c>
      <c r="F109" s="142" t="s">
        <v>149</v>
      </c>
      <c r="I109" s="143"/>
      <c r="L109" s="33"/>
      <c r="M109" s="144"/>
      <c r="T109" s="54"/>
      <c r="AT109" s="18" t="s">
        <v>148</v>
      </c>
      <c r="AU109" s="18" t="s">
        <v>83</v>
      </c>
    </row>
    <row r="110" spans="2:65" s="1" customFormat="1" ht="11.25">
      <c r="B110" s="33"/>
      <c r="D110" s="145" t="s">
        <v>150</v>
      </c>
      <c r="F110" s="146" t="s">
        <v>151</v>
      </c>
      <c r="I110" s="143"/>
      <c r="L110" s="33"/>
      <c r="M110" s="144"/>
      <c r="T110" s="54"/>
      <c r="AT110" s="18" t="s">
        <v>150</v>
      </c>
      <c r="AU110" s="18" t="s">
        <v>83</v>
      </c>
    </row>
    <row r="111" spans="2:65" s="12" customFormat="1" ht="11.25">
      <c r="B111" s="147"/>
      <c r="D111" s="141" t="s">
        <v>152</v>
      </c>
      <c r="E111" s="148" t="s">
        <v>19</v>
      </c>
      <c r="F111" s="149" t="s">
        <v>153</v>
      </c>
      <c r="H111" s="148" t="s">
        <v>19</v>
      </c>
      <c r="I111" s="150"/>
      <c r="L111" s="147"/>
      <c r="M111" s="151"/>
      <c r="T111" s="152"/>
      <c r="AT111" s="148" t="s">
        <v>152</v>
      </c>
      <c r="AU111" s="148" t="s">
        <v>83</v>
      </c>
      <c r="AV111" s="12" t="s">
        <v>81</v>
      </c>
      <c r="AW111" s="12" t="s">
        <v>35</v>
      </c>
      <c r="AX111" s="12" t="s">
        <v>73</v>
      </c>
      <c r="AY111" s="148" t="s">
        <v>138</v>
      </c>
    </row>
    <row r="112" spans="2:65" s="12" customFormat="1" ht="11.25">
      <c r="B112" s="147"/>
      <c r="D112" s="141" t="s">
        <v>152</v>
      </c>
      <c r="E112" s="148" t="s">
        <v>19</v>
      </c>
      <c r="F112" s="149" t="s">
        <v>154</v>
      </c>
      <c r="H112" s="148" t="s">
        <v>19</v>
      </c>
      <c r="I112" s="150"/>
      <c r="L112" s="147"/>
      <c r="M112" s="151"/>
      <c r="T112" s="152"/>
      <c r="AT112" s="148" t="s">
        <v>152</v>
      </c>
      <c r="AU112" s="148" t="s">
        <v>83</v>
      </c>
      <c r="AV112" s="12" t="s">
        <v>81</v>
      </c>
      <c r="AW112" s="12" t="s">
        <v>35</v>
      </c>
      <c r="AX112" s="12" t="s">
        <v>73</v>
      </c>
      <c r="AY112" s="148" t="s">
        <v>138</v>
      </c>
    </row>
    <row r="113" spans="2:65" s="13" customFormat="1" ht="11.25">
      <c r="B113" s="153"/>
      <c r="D113" s="141" t="s">
        <v>152</v>
      </c>
      <c r="E113" s="154" t="s">
        <v>19</v>
      </c>
      <c r="F113" s="155" t="s">
        <v>155</v>
      </c>
      <c r="H113" s="156">
        <v>1.2150000000000001</v>
      </c>
      <c r="I113" s="157"/>
      <c r="L113" s="153"/>
      <c r="M113" s="158"/>
      <c r="T113" s="159"/>
      <c r="AT113" s="154" t="s">
        <v>152</v>
      </c>
      <c r="AU113" s="154" t="s">
        <v>83</v>
      </c>
      <c r="AV113" s="13" t="s">
        <v>83</v>
      </c>
      <c r="AW113" s="13" t="s">
        <v>35</v>
      </c>
      <c r="AX113" s="13" t="s">
        <v>81</v>
      </c>
      <c r="AY113" s="154" t="s">
        <v>138</v>
      </c>
    </row>
    <row r="114" spans="2:65" s="1" customFormat="1" ht="33" customHeight="1">
      <c r="B114" s="33"/>
      <c r="C114" s="128" t="s">
        <v>83</v>
      </c>
      <c r="D114" s="128" t="s">
        <v>141</v>
      </c>
      <c r="E114" s="129" t="s">
        <v>156</v>
      </c>
      <c r="F114" s="130" t="s">
        <v>157</v>
      </c>
      <c r="G114" s="131" t="s">
        <v>158</v>
      </c>
      <c r="H114" s="132">
        <v>0.60799999999999998</v>
      </c>
      <c r="I114" s="133"/>
      <c r="J114" s="134">
        <f>ROUND(I114*H114,2)</f>
        <v>0</v>
      </c>
      <c r="K114" s="130" t="s">
        <v>145</v>
      </c>
      <c r="L114" s="33"/>
      <c r="M114" s="135" t="s">
        <v>19</v>
      </c>
      <c r="N114" s="136" t="s">
        <v>44</v>
      </c>
      <c r="P114" s="137">
        <f>O114*H114</f>
        <v>0</v>
      </c>
      <c r="Q114" s="137">
        <v>0.30464999999999998</v>
      </c>
      <c r="R114" s="137">
        <f>Q114*H114</f>
        <v>0.18522719999999998</v>
      </c>
      <c r="S114" s="137">
        <v>0</v>
      </c>
      <c r="T114" s="138">
        <f>S114*H114</f>
        <v>0</v>
      </c>
      <c r="AR114" s="139" t="s">
        <v>146</v>
      </c>
      <c r="AT114" s="139" t="s">
        <v>141</v>
      </c>
      <c r="AU114" s="139" t="s">
        <v>83</v>
      </c>
      <c r="AY114" s="18" t="s">
        <v>138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81</v>
      </c>
      <c r="BK114" s="140">
        <f>ROUND(I114*H114,2)</f>
        <v>0</v>
      </c>
      <c r="BL114" s="18" t="s">
        <v>146</v>
      </c>
      <c r="BM114" s="139" t="s">
        <v>159</v>
      </c>
    </row>
    <row r="115" spans="2:65" s="1" customFormat="1" ht="39">
      <c r="B115" s="33"/>
      <c r="D115" s="141" t="s">
        <v>148</v>
      </c>
      <c r="F115" s="142" t="s">
        <v>160</v>
      </c>
      <c r="I115" s="143"/>
      <c r="L115" s="33"/>
      <c r="M115" s="144"/>
      <c r="T115" s="54"/>
      <c r="AT115" s="18" t="s">
        <v>148</v>
      </c>
      <c r="AU115" s="18" t="s">
        <v>83</v>
      </c>
    </row>
    <row r="116" spans="2:65" s="1" customFormat="1" ht="11.25">
      <c r="B116" s="33"/>
      <c r="D116" s="145" t="s">
        <v>150</v>
      </c>
      <c r="F116" s="146" t="s">
        <v>161</v>
      </c>
      <c r="I116" s="143"/>
      <c r="L116" s="33"/>
      <c r="M116" s="144"/>
      <c r="T116" s="54"/>
      <c r="AT116" s="18" t="s">
        <v>150</v>
      </c>
      <c r="AU116" s="18" t="s">
        <v>83</v>
      </c>
    </row>
    <row r="117" spans="2:65" s="13" customFormat="1" ht="11.25">
      <c r="B117" s="153"/>
      <c r="D117" s="141" t="s">
        <v>152</v>
      </c>
      <c r="E117" s="154" t="s">
        <v>19</v>
      </c>
      <c r="F117" s="155" t="s">
        <v>162</v>
      </c>
      <c r="H117" s="156">
        <v>0.60799999999999998</v>
      </c>
      <c r="I117" s="157"/>
      <c r="L117" s="153"/>
      <c r="M117" s="158"/>
      <c r="T117" s="159"/>
      <c r="AT117" s="154" t="s">
        <v>152</v>
      </c>
      <c r="AU117" s="154" t="s">
        <v>83</v>
      </c>
      <c r="AV117" s="13" t="s">
        <v>83</v>
      </c>
      <c r="AW117" s="13" t="s">
        <v>35</v>
      </c>
      <c r="AX117" s="13" t="s">
        <v>81</v>
      </c>
      <c r="AY117" s="154" t="s">
        <v>138</v>
      </c>
    </row>
    <row r="118" spans="2:65" s="1" customFormat="1" ht="21.75" customHeight="1">
      <c r="B118" s="33"/>
      <c r="C118" s="128" t="s">
        <v>139</v>
      </c>
      <c r="D118" s="128" t="s">
        <v>141</v>
      </c>
      <c r="E118" s="129" t="s">
        <v>163</v>
      </c>
      <c r="F118" s="130" t="s">
        <v>164</v>
      </c>
      <c r="G118" s="131" t="s">
        <v>158</v>
      </c>
      <c r="H118" s="132">
        <v>30.3</v>
      </c>
      <c r="I118" s="133"/>
      <c r="J118" s="134">
        <f>ROUND(I118*H118,2)</f>
        <v>0</v>
      </c>
      <c r="K118" s="130" t="s">
        <v>19</v>
      </c>
      <c r="L118" s="33"/>
      <c r="M118" s="135" t="s">
        <v>19</v>
      </c>
      <c r="N118" s="136" t="s">
        <v>44</v>
      </c>
      <c r="P118" s="137">
        <f>O118*H118</f>
        <v>0</v>
      </c>
      <c r="Q118" s="137">
        <v>2.8570000000000002E-2</v>
      </c>
      <c r="R118" s="137">
        <f>Q118*H118</f>
        <v>0.86567100000000008</v>
      </c>
      <c r="S118" s="137">
        <v>0</v>
      </c>
      <c r="T118" s="138">
        <f>S118*H118</f>
        <v>0</v>
      </c>
      <c r="AR118" s="139" t="s">
        <v>146</v>
      </c>
      <c r="AT118" s="139" t="s">
        <v>141</v>
      </c>
      <c r="AU118" s="139" t="s">
        <v>83</v>
      </c>
      <c r="AY118" s="18" t="s">
        <v>138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81</v>
      </c>
      <c r="BK118" s="140">
        <f>ROUND(I118*H118,2)</f>
        <v>0</v>
      </c>
      <c r="BL118" s="18" t="s">
        <v>146</v>
      </c>
      <c r="BM118" s="139" t="s">
        <v>165</v>
      </c>
    </row>
    <row r="119" spans="2:65" s="1" customFormat="1" ht="19.5">
      <c r="B119" s="33"/>
      <c r="D119" s="141" t="s">
        <v>148</v>
      </c>
      <c r="F119" s="142" t="s">
        <v>166</v>
      </c>
      <c r="I119" s="143"/>
      <c r="L119" s="33"/>
      <c r="M119" s="144"/>
      <c r="T119" s="54"/>
      <c r="AT119" s="18" t="s">
        <v>148</v>
      </c>
      <c r="AU119" s="18" t="s">
        <v>83</v>
      </c>
    </row>
    <row r="120" spans="2:65" s="12" customFormat="1" ht="11.25">
      <c r="B120" s="147"/>
      <c r="D120" s="141" t="s">
        <v>152</v>
      </c>
      <c r="E120" s="148" t="s">
        <v>19</v>
      </c>
      <c r="F120" s="149" t="s">
        <v>167</v>
      </c>
      <c r="H120" s="148" t="s">
        <v>19</v>
      </c>
      <c r="I120" s="150"/>
      <c r="L120" s="147"/>
      <c r="M120" s="151"/>
      <c r="T120" s="152"/>
      <c r="AT120" s="148" t="s">
        <v>152</v>
      </c>
      <c r="AU120" s="148" t="s">
        <v>83</v>
      </c>
      <c r="AV120" s="12" t="s">
        <v>81</v>
      </c>
      <c r="AW120" s="12" t="s">
        <v>35</v>
      </c>
      <c r="AX120" s="12" t="s">
        <v>73</v>
      </c>
      <c r="AY120" s="148" t="s">
        <v>138</v>
      </c>
    </row>
    <row r="121" spans="2:65" s="13" customFormat="1" ht="11.25">
      <c r="B121" s="153"/>
      <c r="D121" s="141" t="s">
        <v>152</v>
      </c>
      <c r="E121" s="154" t="s">
        <v>19</v>
      </c>
      <c r="F121" s="155" t="s">
        <v>168</v>
      </c>
      <c r="H121" s="156">
        <v>1.8</v>
      </c>
      <c r="I121" s="157"/>
      <c r="L121" s="153"/>
      <c r="M121" s="158"/>
      <c r="T121" s="159"/>
      <c r="AT121" s="154" t="s">
        <v>152</v>
      </c>
      <c r="AU121" s="154" t="s">
        <v>83</v>
      </c>
      <c r="AV121" s="13" t="s">
        <v>83</v>
      </c>
      <c r="AW121" s="13" t="s">
        <v>35</v>
      </c>
      <c r="AX121" s="13" t="s">
        <v>73</v>
      </c>
      <c r="AY121" s="154" t="s">
        <v>138</v>
      </c>
    </row>
    <row r="122" spans="2:65" s="13" customFormat="1" ht="11.25">
      <c r="B122" s="153"/>
      <c r="D122" s="141" t="s">
        <v>152</v>
      </c>
      <c r="E122" s="154" t="s">
        <v>19</v>
      </c>
      <c r="F122" s="155" t="s">
        <v>169</v>
      </c>
      <c r="H122" s="156">
        <v>28.5</v>
      </c>
      <c r="I122" s="157"/>
      <c r="L122" s="153"/>
      <c r="M122" s="158"/>
      <c r="T122" s="159"/>
      <c r="AT122" s="154" t="s">
        <v>152</v>
      </c>
      <c r="AU122" s="154" t="s">
        <v>83</v>
      </c>
      <c r="AV122" s="13" t="s">
        <v>83</v>
      </c>
      <c r="AW122" s="13" t="s">
        <v>35</v>
      </c>
      <c r="AX122" s="13" t="s">
        <v>73</v>
      </c>
      <c r="AY122" s="154" t="s">
        <v>138</v>
      </c>
    </row>
    <row r="123" spans="2:65" s="14" customFormat="1" ht="11.25">
      <c r="B123" s="160"/>
      <c r="D123" s="141" t="s">
        <v>152</v>
      </c>
      <c r="E123" s="161" t="s">
        <v>19</v>
      </c>
      <c r="F123" s="162" t="s">
        <v>170</v>
      </c>
      <c r="H123" s="163">
        <v>30.3</v>
      </c>
      <c r="I123" s="164"/>
      <c r="L123" s="160"/>
      <c r="M123" s="165"/>
      <c r="T123" s="166"/>
      <c r="AT123" s="161" t="s">
        <v>152</v>
      </c>
      <c r="AU123" s="161" t="s">
        <v>83</v>
      </c>
      <c r="AV123" s="14" t="s">
        <v>146</v>
      </c>
      <c r="AW123" s="14" t="s">
        <v>35</v>
      </c>
      <c r="AX123" s="14" t="s">
        <v>81</v>
      </c>
      <c r="AY123" s="161" t="s">
        <v>138</v>
      </c>
    </row>
    <row r="124" spans="2:65" s="11" customFormat="1" ht="22.9" customHeight="1">
      <c r="B124" s="116"/>
      <c r="D124" s="117" t="s">
        <v>72</v>
      </c>
      <c r="E124" s="126" t="s">
        <v>146</v>
      </c>
      <c r="F124" s="126" t="s">
        <v>171</v>
      </c>
      <c r="I124" s="119"/>
      <c r="J124" s="127">
        <f>BK124</f>
        <v>0</v>
      </c>
      <c r="L124" s="116"/>
      <c r="M124" s="121"/>
      <c r="P124" s="122">
        <f>SUM(P125:P131)</f>
        <v>0</v>
      </c>
      <c r="R124" s="122">
        <f>SUM(R125:R131)</f>
        <v>6.1328901</v>
      </c>
      <c r="T124" s="123">
        <f>SUM(T125:T131)</f>
        <v>0</v>
      </c>
      <c r="AR124" s="117" t="s">
        <v>81</v>
      </c>
      <c r="AT124" s="124" t="s">
        <v>72</v>
      </c>
      <c r="AU124" s="124" t="s">
        <v>81</v>
      </c>
      <c r="AY124" s="117" t="s">
        <v>138</v>
      </c>
      <c r="BK124" s="125">
        <f>SUM(BK125:BK131)</f>
        <v>0</v>
      </c>
    </row>
    <row r="125" spans="2:65" s="1" customFormat="1" ht="16.5" customHeight="1">
      <c r="B125" s="33"/>
      <c r="C125" s="128" t="s">
        <v>146</v>
      </c>
      <c r="D125" s="128" t="s">
        <v>141</v>
      </c>
      <c r="E125" s="129" t="s">
        <v>172</v>
      </c>
      <c r="F125" s="130" t="s">
        <v>173</v>
      </c>
      <c r="G125" s="131" t="s">
        <v>144</v>
      </c>
      <c r="H125" s="132">
        <v>2.5449999999999999</v>
      </c>
      <c r="I125" s="133"/>
      <c r="J125" s="134">
        <f>ROUND(I125*H125,2)</f>
        <v>0</v>
      </c>
      <c r="K125" s="130" t="s">
        <v>145</v>
      </c>
      <c r="L125" s="33"/>
      <c r="M125" s="135" t="s">
        <v>19</v>
      </c>
      <c r="N125" s="136" t="s">
        <v>44</v>
      </c>
      <c r="P125" s="137">
        <f>O125*H125</f>
        <v>0</v>
      </c>
      <c r="Q125" s="137">
        <v>2.40978</v>
      </c>
      <c r="R125" s="137">
        <f>Q125*H125</f>
        <v>6.1328901</v>
      </c>
      <c r="S125" s="137">
        <v>0</v>
      </c>
      <c r="T125" s="138">
        <f>S125*H125</f>
        <v>0</v>
      </c>
      <c r="AR125" s="139" t="s">
        <v>146</v>
      </c>
      <c r="AT125" s="139" t="s">
        <v>141</v>
      </c>
      <c r="AU125" s="139" t="s">
        <v>83</v>
      </c>
      <c r="AY125" s="18" t="s">
        <v>138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81</v>
      </c>
      <c r="BK125" s="140">
        <f>ROUND(I125*H125,2)</f>
        <v>0</v>
      </c>
      <c r="BL125" s="18" t="s">
        <v>146</v>
      </c>
      <c r="BM125" s="139" t="s">
        <v>174</v>
      </c>
    </row>
    <row r="126" spans="2:65" s="1" customFormat="1" ht="29.25">
      <c r="B126" s="33"/>
      <c r="D126" s="141" t="s">
        <v>148</v>
      </c>
      <c r="F126" s="142" t="s">
        <v>175</v>
      </c>
      <c r="I126" s="143"/>
      <c r="L126" s="33"/>
      <c r="M126" s="144"/>
      <c r="T126" s="54"/>
      <c r="AT126" s="18" t="s">
        <v>148</v>
      </c>
      <c r="AU126" s="18" t="s">
        <v>83</v>
      </c>
    </row>
    <row r="127" spans="2:65" s="1" customFormat="1" ht="11.25">
      <c r="B127" s="33"/>
      <c r="D127" s="145" t="s">
        <v>150</v>
      </c>
      <c r="F127" s="146" t="s">
        <v>176</v>
      </c>
      <c r="I127" s="143"/>
      <c r="L127" s="33"/>
      <c r="M127" s="144"/>
      <c r="T127" s="54"/>
      <c r="AT127" s="18" t="s">
        <v>150</v>
      </c>
      <c r="AU127" s="18" t="s">
        <v>83</v>
      </c>
    </row>
    <row r="128" spans="2:65" s="1" customFormat="1" ht="58.5">
      <c r="B128" s="33"/>
      <c r="D128" s="141" t="s">
        <v>177</v>
      </c>
      <c r="F128" s="167" t="s">
        <v>178</v>
      </c>
      <c r="I128" s="143"/>
      <c r="L128" s="33"/>
      <c r="M128" s="144"/>
      <c r="T128" s="54"/>
      <c r="AT128" s="18" t="s">
        <v>177</v>
      </c>
      <c r="AU128" s="18" t="s">
        <v>83</v>
      </c>
    </row>
    <row r="129" spans="2:65" s="13" customFormat="1" ht="11.25">
      <c r="B129" s="153"/>
      <c r="D129" s="141" t="s">
        <v>152</v>
      </c>
      <c r="E129" s="154" t="s">
        <v>19</v>
      </c>
      <c r="F129" s="155" t="s">
        <v>179</v>
      </c>
      <c r="H129" s="156">
        <v>0.151</v>
      </c>
      <c r="I129" s="157"/>
      <c r="L129" s="153"/>
      <c r="M129" s="158"/>
      <c r="T129" s="159"/>
      <c r="AT129" s="154" t="s">
        <v>152</v>
      </c>
      <c r="AU129" s="154" t="s">
        <v>83</v>
      </c>
      <c r="AV129" s="13" t="s">
        <v>83</v>
      </c>
      <c r="AW129" s="13" t="s">
        <v>35</v>
      </c>
      <c r="AX129" s="13" t="s">
        <v>73</v>
      </c>
      <c r="AY129" s="154" t="s">
        <v>138</v>
      </c>
    </row>
    <row r="130" spans="2:65" s="13" customFormat="1" ht="11.25">
      <c r="B130" s="153"/>
      <c r="D130" s="141" t="s">
        <v>152</v>
      </c>
      <c r="E130" s="154" t="s">
        <v>19</v>
      </c>
      <c r="F130" s="155" t="s">
        <v>180</v>
      </c>
      <c r="H130" s="156">
        <v>2.3940000000000001</v>
      </c>
      <c r="I130" s="157"/>
      <c r="L130" s="153"/>
      <c r="M130" s="158"/>
      <c r="T130" s="159"/>
      <c r="AT130" s="154" t="s">
        <v>152</v>
      </c>
      <c r="AU130" s="154" t="s">
        <v>83</v>
      </c>
      <c r="AV130" s="13" t="s">
        <v>83</v>
      </c>
      <c r="AW130" s="13" t="s">
        <v>35</v>
      </c>
      <c r="AX130" s="13" t="s">
        <v>73</v>
      </c>
      <c r="AY130" s="154" t="s">
        <v>138</v>
      </c>
    </row>
    <row r="131" spans="2:65" s="14" customFormat="1" ht="11.25">
      <c r="B131" s="160"/>
      <c r="D131" s="141" t="s">
        <v>152</v>
      </c>
      <c r="E131" s="161" t="s">
        <v>19</v>
      </c>
      <c r="F131" s="162" t="s">
        <v>170</v>
      </c>
      <c r="H131" s="163">
        <v>2.5449999999999999</v>
      </c>
      <c r="I131" s="164"/>
      <c r="L131" s="160"/>
      <c r="M131" s="165"/>
      <c r="T131" s="166"/>
      <c r="AT131" s="161" t="s">
        <v>152</v>
      </c>
      <c r="AU131" s="161" t="s">
        <v>83</v>
      </c>
      <c r="AV131" s="14" t="s">
        <v>146</v>
      </c>
      <c r="AW131" s="14" t="s">
        <v>35</v>
      </c>
      <c r="AX131" s="14" t="s">
        <v>81</v>
      </c>
      <c r="AY131" s="161" t="s">
        <v>138</v>
      </c>
    </row>
    <row r="132" spans="2:65" s="11" customFormat="1" ht="22.9" customHeight="1">
      <c r="B132" s="116"/>
      <c r="D132" s="117" t="s">
        <v>72</v>
      </c>
      <c r="E132" s="126" t="s">
        <v>181</v>
      </c>
      <c r="F132" s="126" t="s">
        <v>182</v>
      </c>
      <c r="I132" s="119"/>
      <c r="J132" s="127">
        <f>BK132</f>
        <v>0</v>
      </c>
      <c r="L132" s="116"/>
      <c r="M132" s="121"/>
      <c r="P132" s="122">
        <f>SUM(P133:P146)</f>
        <v>0</v>
      </c>
      <c r="R132" s="122">
        <f>SUM(R133:R146)</f>
        <v>13.8746989</v>
      </c>
      <c r="T132" s="123">
        <f>SUM(T133:T146)</f>
        <v>0</v>
      </c>
      <c r="AR132" s="117" t="s">
        <v>81</v>
      </c>
      <c r="AT132" s="124" t="s">
        <v>72</v>
      </c>
      <c r="AU132" s="124" t="s">
        <v>81</v>
      </c>
      <c r="AY132" s="117" t="s">
        <v>138</v>
      </c>
      <c r="BK132" s="125">
        <f>SUM(BK133:BK146)</f>
        <v>0</v>
      </c>
    </row>
    <row r="133" spans="2:65" s="1" customFormat="1" ht="24.2" customHeight="1">
      <c r="B133" s="33"/>
      <c r="C133" s="128" t="s">
        <v>183</v>
      </c>
      <c r="D133" s="128" t="s">
        <v>141</v>
      </c>
      <c r="E133" s="129" t="s">
        <v>184</v>
      </c>
      <c r="F133" s="130" t="s">
        <v>185</v>
      </c>
      <c r="G133" s="131" t="s">
        <v>158</v>
      </c>
      <c r="H133" s="132">
        <v>411.59</v>
      </c>
      <c r="I133" s="133"/>
      <c r="J133" s="134">
        <f>ROUND(I133*H133,2)</f>
        <v>0</v>
      </c>
      <c r="K133" s="130" t="s">
        <v>145</v>
      </c>
      <c r="L133" s="33"/>
      <c r="M133" s="135" t="s">
        <v>19</v>
      </c>
      <c r="N133" s="136" t="s">
        <v>44</v>
      </c>
      <c r="P133" s="137">
        <f>O133*H133</f>
        <v>0</v>
      </c>
      <c r="Q133" s="137">
        <v>7.3499999999999998E-3</v>
      </c>
      <c r="R133" s="137">
        <f>Q133*H133</f>
        <v>3.0251864999999998</v>
      </c>
      <c r="S133" s="137">
        <v>0</v>
      </c>
      <c r="T133" s="138">
        <f>S133*H133</f>
        <v>0</v>
      </c>
      <c r="AR133" s="139" t="s">
        <v>146</v>
      </c>
      <c r="AT133" s="139" t="s">
        <v>141</v>
      </c>
      <c r="AU133" s="139" t="s">
        <v>83</v>
      </c>
      <c r="AY133" s="18" t="s">
        <v>138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81</v>
      </c>
      <c r="BK133" s="140">
        <f>ROUND(I133*H133,2)</f>
        <v>0</v>
      </c>
      <c r="BL133" s="18" t="s">
        <v>146</v>
      </c>
      <c r="BM133" s="139" t="s">
        <v>186</v>
      </c>
    </row>
    <row r="134" spans="2:65" s="1" customFormat="1" ht="19.5">
      <c r="B134" s="33"/>
      <c r="D134" s="141" t="s">
        <v>148</v>
      </c>
      <c r="F134" s="142" t="s">
        <v>187</v>
      </c>
      <c r="I134" s="143"/>
      <c r="L134" s="33"/>
      <c r="M134" s="144"/>
      <c r="T134" s="54"/>
      <c r="AT134" s="18" t="s">
        <v>148</v>
      </c>
      <c r="AU134" s="18" t="s">
        <v>83</v>
      </c>
    </row>
    <row r="135" spans="2:65" s="1" customFormat="1" ht="11.25">
      <c r="B135" s="33"/>
      <c r="D135" s="145" t="s">
        <v>150</v>
      </c>
      <c r="F135" s="146" t="s">
        <v>188</v>
      </c>
      <c r="I135" s="143"/>
      <c r="L135" s="33"/>
      <c r="M135" s="144"/>
      <c r="T135" s="54"/>
      <c r="AT135" s="18" t="s">
        <v>150</v>
      </c>
      <c r="AU135" s="18" t="s">
        <v>83</v>
      </c>
    </row>
    <row r="136" spans="2:65" s="13" customFormat="1" ht="11.25">
      <c r="B136" s="153"/>
      <c r="D136" s="141" t="s">
        <v>152</v>
      </c>
      <c r="E136" s="154" t="s">
        <v>19</v>
      </c>
      <c r="F136" s="155" t="s">
        <v>189</v>
      </c>
      <c r="H136" s="156">
        <v>68.658000000000001</v>
      </c>
      <c r="I136" s="157"/>
      <c r="L136" s="153"/>
      <c r="M136" s="158"/>
      <c r="T136" s="159"/>
      <c r="AT136" s="154" t="s">
        <v>152</v>
      </c>
      <c r="AU136" s="154" t="s">
        <v>83</v>
      </c>
      <c r="AV136" s="13" t="s">
        <v>83</v>
      </c>
      <c r="AW136" s="13" t="s">
        <v>35</v>
      </c>
      <c r="AX136" s="13" t="s">
        <v>73</v>
      </c>
      <c r="AY136" s="154" t="s">
        <v>138</v>
      </c>
    </row>
    <row r="137" spans="2:65" s="13" customFormat="1" ht="11.25">
      <c r="B137" s="153"/>
      <c r="D137" s="141" t="s">
        <v>152</v>
      </c>
      <c r="E137" s="154" t="s">
        <v>19</v>
      </c>
      <c r="F137" s="155" t="s">
        <v>190</v>
      </c>
      <c r="H137" s="156">
        <v>253.3</v>
      </c>
      <c r="I137" s="157"/>
      <c r="L137" s="153"/>
      <c r="M137" s="158"/>
      <c r="T137" s="159"/>
      <c r="AT137" s="154" t="s">
        <v>152</v>
      </c>
      <c r="AU137" s="154" t="s">
        <v>83</v>
      </c>
      <c r="AV137" s="13" t="s">
        <v>83</v>
      </c>
      <c r="AW137" s="13" t="s">
        <v>35</v>
      </c>
      <c r="AX137" s="13" t="s">
        <v>73</v>
      </c>
      <c r="AY137" s="154" t="s">
        <v>138</v>
      </c>
    </row>
    <row r="138" spans="2:65" s="13" customFormat="1" ht="11.25">
      <c r="B138" s="153"/>
      <c r="D138" s="141" t="s">
        <v>152</v>
      </c>
      <c r="E138" s="154" t="s">
        <v>19</v>
      </c>
      <c r="F138" s="155" t="s">
        <v>191</v>
      </c>
      <c r="H138" s="156">
        <v>89.632000000000005</v>
      </c>
      <c r="I138" s="157"/>
      <c r="L138" s="153"/>
      <c r="M138" s="158"/>
      <c r="T138" s="159"/>
      <c r="AT138" s="154" t="s">
        <v>152</v>
      </c>
      <c r="AU138" s="154" t="s">
        <v>83</v>
      </c>
      <c r="AV138" s="13" t="s">
        <v>83</v>
      </c>
      <c r="AW138" s="13" t="s">
        <v>35</v>
      </c>
      <c r="AX138" s="13" t="s">
        <v>73</v>
      </c>
      <c r="AY138" s="154" t="s">
        <v>138</v>
      </c>
    </row>
    <row r="139" spans="2:65" s="14" customFormat="1" ht="11.25">
      <c r="B139" s="160"/>
      <c r="D139" s="141" t="s">
        <v>152</v>
      </c>
      <c r="E139" s="161" t="s">
        <v>19</v>
      </c>
      <c r="F139" s="162" t="s">
        <v>170</v>
      </c>
      <c r="H139" s="163">
        <v>411.59</v>
      </c>
      <c r="I139" s="164"/>
      <c r="L139" s="160"/>
      <c r="M139" s="165"/>
      <c r="T139" s="166"/>
      <c r="AT139" s="161" t="s">
        <v>152</v>
      </c>
      <c r="AU139" s="161" t="s">
        <v>83</v>
      </c>
      <c r="AV139" s="14" t="s">
        <v>146</v>
      </c>
      <c r="AW139" s="14" t="s">
        <v>35</v>
      </c>
      <c r="AX139" s="14" t="s">
        <v>81</v>
      </c>
      <c r="AY139" s="161" t="s">
        <v>138</v>
      </c>
    </row>
    <row r="140" spans="2:65" s="1" customFormat="1" ht="24.2" customHeight="1">
      <c r="B140" s="33"/>
      <c r="C140" s="128" t="s">
        <v>181</v>
      </c>
      <c r="D140" s="128" t="s">
        <v>141</v>
      </c>
      <c r="E140" s="129" t="s">
        <v>192</v>
      </c>
      <c r="F140" s="130" t="s">
        <v>193</v>
      </c>
      <c r="G140" s="131" t="s">
        <v>158</v>
      </c>
      <c r="H140" s="132">
        <v>411.59</v>
      </c>
      <c r="I140" s="133"/>
      <c r="J140" s="134">
        <f>ROUND(I140*H140,2)</f>
        <v>0</v>
      </c>
      <c r="K140" s="130" t="s">
        <v>145</v>
      </c>
      <c r="L140" s="33"/>
      <c r="M140" s="135" t="s">
        <v>19</v>
      </c>
      <c r="N140" s="136" t="s">
        <v>44</v>
      </c>
      <c r="P140" s="137">
        <f>O140*H140</f>
        <v>0</v>
      </c>
      <c r="Q140" s="137">
        <v>2.6360000000000001E-2</v>
      </c>
      <c r="R140" s="137">
        <f>Q140*H140</f>
        <v>10.8495124</v>
      </c>
      <c r="S140" s="137">
        <v>0</v>
      </c>
      <c r="T140" s="138">
        <f>S140*H140</f>
        <v>0</v>
      </c>
      <c r="AR140" s="139" t="s">
        <v>146</v>
      </c>
      <c r="AT140" s="139" t="s">
        <v>141</v>
      </c>
      <c r="AU140" s="139" t="s">
        <v>83</v>
      </c>
      <c r="AY140" s="18" t="s">
        <v>138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8" t="s">
        <v>81</v>
      </c>
      <c r="BK140" s="140">
        <f>ROUND(I140*H140,2)</f>
        <v>0</v>
      </c>
      <c r="BL140" s="18" t="s">
        <v>146</v>
      </c>
      <c r="BM140" s="139" t="s">
        <v>194</v>
      </c>
    </row>
    <row r="141" spans="2:65" s="1" customFormat="1" ht="29.25">
      <c r="B141" s="33"/>
      <c r="D141" s="141" t="s">
        <v>148</v>
      </c>
      <c r="F141" s="142" t="s">
        <v>195</v>
      </c>
      <c r="I141" s="143"/>
      <c r="L141" s="33"/>
      <c r="M141" s="144"/>
      <c r="T141" s="54"/>
      <c r="AT141" s="18" t="s">
        <v>148</v>
      </c>
      <c r="AU141" s="18" t="s">
        <v>83</v>
      </c>
    </row>
    <row r="142" spans="2:65" s="1" customFormat="1" ht="11.25">
      <c r="B142" s="33"/>
      <c r="D142" s="145" t="s">
        <v>150</v>
      </c>
      <c r="F142" s="146" t="s">
        <v>196</v>
      </c>
      <c r="I142" s="143"/>
      <c r="L142" s="33"/>
      <c r="M142" s="144"/>
      <c r="T142" s="54"/>
      <c r="AT142" s="18" t="s">
        <v>150</v>
      </c>
      <c r="AU142" s="18" t="s">
        <v>83</v>
      </c>
    </row>
    <row r="143" spans="2:65" s="13" customFormat="1" ht="11.25">
      <c r="B143" s="153"/>
      <c r="D143" s="141" t="s">
        <v>152</v>
      </c>
      <c r="E143" s="154" t="s">
        <v>19</v>
      </c>
      <c r="F143" s="155" t="s">
        <v>189</v>
      </c>
      <c r="H143" s="156">
        <v>68.658000000000001</v>
      </c>
      <c r="I143" s="157"/>
      <c r="L143" s="153"/>
      <c r="M143" s="158"/>
      <c r="T143" s="159"/>
      <c r="AT143" s="154" t="s">
        <v>152</v>
      </c>
      <c r="AU143" s="154" t="s">
        <v>83</v>
      </c>
      <c r="AV143" s="13" t="s">
        <v>83</v>
      </c>
      <c r="AW143" s="13" t="s">
        <v>35</v>
      </c>
      <c r="AX143" s="13" t="s">
        <v>73</v>
      </c>
      <c r="AY143" s="154" t="s">
        <v>138</v>
      </c>
    </row>
    <row r="144" spans="2:65" s="13" customFormat="1" ht="11.25">
      <c r="B144" s="153"/>
      <c r="D144" s="141" t="s">
        <v>152</v>
      </c>
      <c r="E144" s="154" t="s">
        <v>19</v>
      </c>
      <c r="F144" s="155" t="s">
        <v>190</v>
      </c>
      <c r="H144" s="156">
        <v>253.3</v>
      </c>
      <c r="I144" s="157"/>
      <c r="L144" s="153"/>
      <c r="M144" s="158"/>
      <c r="T144" s="159"/>
      <c r="AT144" s="154" t="s">
        <v>152</v>
      </c>
      <c r="AU144" s="154" t="s">
        <v>83</v>
      </c>
      <c r="AV144" s="13" t="s">
        <v>83</v>
      </c>
      <c r="AW144" s="13" t="s">
        <v>35</v>
      </c>
      <c r="AX144" s="13" t="s">
        <v>73</v>
      </c>
      <c r="AY144" s="154" t="s">
        <v>138</v>
      </c>
    </row>
    <row r="145" spans="2:65" s="13" customFormat="1" ht="11.25">
      <c r="B145" s="153"/>
      <c r="D145" s="141" t="s">
        <v>152</v>
      </c>
      <c r="E145" s="154" t="s">
        <v>19</v>
      </c>
      <c r="F145" s="155" t="s">
        <v>191</v>
      </c>
      <c r="H145" s="156">
        <v>89.632000000000005</v>
      </c>
      <c r="I145" s="157"/>
      <c r="L145" s="153"/>
      <c r="M145" s="158"/>
      <c r="T145" s="159"/>
      <c r="AT145" s="154" t="s">
        <v>152</v>
      </c>
      <c r="AU145" s="154" t="s">
        <v>83</v>
      </c>
      <c r="AV145" s="13" t="s">
        <v>83</v>
      </c>
      <c r="AW145" s="13" t="s">
        <v>35</v>
      </c>
      <c r="AX145" s="13" t="s">
        <v>73</v>
      </c>
      <c r="AY145" s="154" t="s">
        <v>138</v>
      </c>
    </row>
    <row r="146" spans="2:65" s="14" customFormat="1" ht="11.25">
      <c r="B146" s="160"/>
      <c r="D146" s="141" t="s">
        <v>152</v>
      </c>
      <c r="E146" s="161" t="s">
        <v>19</v>
      </c>
      <c r="F146" s="162" t="s">
        <v>170</v>
      </c>
      <c r="H146" s="163">
        <v>411.59</v>
      </c>
      <c r="I146" s="164"/>
      <c r="L146" s="160"/>
      <c r="M146" s="165"/>
      <c r="T146" s="166"/>
      <c r="AT146" s="161" t="s">
        <v>152</v>
      </c>
      <c r="AU146" s="161" t="s">
        <v>83</v>
      </c>
      <c r="AV146" s="14" t="s">
        <v>146</v>
      </c>
      <c r="AW146" s="14" t="s">
        <v>35</v>
      </c>
      <c r="AX146" s="14" t="s">
        <v>81</v>
      </c>
      <c r="AY146" s="161" t="s">
        <v>138</v>
      </c>
    </row>
    <row r="147" spans="2:65" s="11" customFormat="1" ht="22.9" customHeight="1">
      <c r="B147" s="116"/>
      <c r="D147" s="117" t="s">
        <v>72</v>
      </c>
      <c r="E147" s="126" t="s">
        <v>197</v>
      </c>
      <c r="F147" s="126" t="s">
        <v>198</v>
      </c>
      <c r="I147" s="119"/>
      <c r="J147" s="127">
        <f>BK147</f>
        <v>0</v>
      </c>
      <c r="L147" s="116"/>
      <c r="M147" s="121"/>
      <c r="P147" s="122">
        <f>SUM(P148:P279)</f>
        <v>0</v>
      </c>
      <c r="R147" s="122">
        <f>SUM(R148:R279)</f>
        <v>5.1999999999999998E-2</v>
      </c>
      <c r="T147" s="123">
        <f>SUM(T148:T279)</f>
        <v>342.87460800000002</v>
      </c>
      <c r="AR147" s="117" t="s">
        <v>81</v>
      </c>
      <c r="AT147" s="124" t="s">
        <v>72</v>
      </c>
      <c r="AU147" s="124" t="s">
        <v>81</v>
      </c>
      <c r="AY147" s="117" t="s">
        <v>138</v>
      </c>
      <c r="BK147" s="125">
        <f>SUM(BK148:BK279)</f>
        <v>0</v>
      </c>
    </row>
    <row r="148" spans="2:65" s="1" customFormat="1" ht="37.9" customHeight="1">
      <c r="B148" s="33"/>
      <c r="C148" s="128" t="s">
        <v>199</v>
      </c>
      <c r="D148" s="128" t="s">
        <v>141</v>
      </c>
      <c r="E148" s="129" t="s">
        <v>200</v>
      </c>
      <c r="F148" s="130" t="s">
        <v>201</v>
      </c>
      <c r="G148" s="131" t="s">
        <v>158</v>
      </c>
      <c r="H148" s="132">
        <v>6667</v>
      </c>
      <c r="I148" s="133"/>
      <c r="J148" s="134">
        <f>ROUND(I148*H148,2)</f>
        <v>0</v>
      </c>
      <c r="K148" s="130" t="s">
        <v>145</v>
      </c>
      <c r="L148" s="33"/>
      <c r="M148" s="135" t="s">
        <v>19</v>
      </c>
      <c r="N148" s="136" t="s">
        <v>44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146</v>
      </c>
      <c r="AT148" s="139" t="s">
        <v>141</v>
      </c>
      <c r="AU148" s="139" t="s">
        <v>83</v>
      </c>
      <c r="AY148" s="18" t="s">
        <v>138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81</v>
      </c>
      <c r="BK148" s="140">
        <f>ROUND(I148*H148,2)</f>
        <v>0</v>
      </c>
      <c r="BL148" s="18" t="s">
        <v>146</v>
      </c>
      <c r="BM148" s="139" t="s">
        <v>202</v>
      </c>
    </row>
    <row r="149" spans="2:65" s="1" customFormat="1" ht="29.25">
      <c r="B149" s="33"/>
      <c r="D149" s="141" t="s">
        <v>148</v>
      </c>
      <c r="F149" s="142" t="s">
        <v>203</v>
      </c>
      <c r="I149" s="143"/>
      <c r="L149" s="33"/>
      <c r="M149" s="144"/>
      <c r="T149" s="54"/>
      <c r="AT149" s="18" t="s">
        <v>148</v>
      </c>
      <c r="AU149" s="18" t="s">
        <v>83</v>
      </c>
    </row>
    <row r="150" spans="2:65" s="1" customFormat="1" ht="11.25">
      <c r="B150" s="33"/>
      <c r="D150" s="145" t="s">
        <v>150</v>
      </c>
      <c r="F150" s="146" t="s">
        <v>204</v>
      </c>
      <c r="I150" s="143"/>
      <c r="L150" s="33"/>
      <c r="M150" s="144"/>
      <c r="T150" s="54"/>
      <c r="AT150" s="18" t="s">
        <v>150</v>
      </c>
      <c r="AU150" s="18" t="s">
        <v>83</v>
      </c>
    </row>
    <row r="151" spans="2:65" s="13" customFormat="1" ht="11.25">
      <c r="B151" s="153"/>
      <c r="D151" s="141" t="s">
        <v>152</v>
      </c>
      <c r="E151" s="154" t="s">
        <v>19</v>
      </c>
      <c r="F151" s="155" t="s">
        <v>205</v>
      </c>
      <c r="H151" s="156">
        <v>812</v>
      </c>
      <c r="I151" s="157"/>
      <c r="L151" s="153"/>
      <c r="M151" s="158"/>
      <c r="T151" s="159"/>
      <c r="AT151" s="154" t="s">
        <v>152</v>
      </c>
      <c r="AU151" s="154" t="s">
        <v>83</v>
      </c>
      <c r="AV151" s="13" t="s">
        <v>83</v>
      </c>
      <c r="AW151" s="13" t="s">
        <v>35</v>
      </c>
      <c r="AX151" s="13" t="s">
        <v>73</v>
      </c>
      <c r="AY151" s="154" t="s">
        <v>138</v>
      </c>
    </row>
    <row r="152" spans="2:65" s="13" customFormat="1" ht="11.25">
      <c r="B152" s="153"/>
      <c r="D152" s="141" t="s">
        <v>152</v>
      </c>
      <c r="E152" s="154" t="s">
        <v>19</v>
      </c>
      <c r="F152" s="155" t="s">
        <v>206</v>
      </c>
      <c r="H152" s="156">
        <v>4655</v>
      </c>
      <c r="I152" s="157"/>
      <c r="L152" s="153"/>
      <c r="M152" s="158"/>
      <c r="T152" s="159"/>
      <c r="AT152" s="154" t="s">
        <v>152</v>
      </c>
      <c r="AU152" s="154" t="s">
        <v>83</v>
      </c>
      <c r="AV152" s="13" t="s">
        <v>83</v>
      </c>
      <c r="AW152" s="13" t="s">
        <v>35</v>
      </c>
      <c r="AX152" s="13" t="s">
        <v>73</v>
      </c>
      <c r="AY152" s="154" t="s">
        <v>138</v>
      </c>
    </row>
    <row r="153" spans="2:65" s="13" customFormat="1" ht="11.25">
      <c r="B153" s="153"/>
      <c r="D153" s="141" t="s">
        <v>152</v>
      </c>
      <c r="E153" s="154" t="s">
        <v>19</v>
      </c>
      <c r="F153" s="155" t="s">
        <v>207</v>
      </c>
      <c r="H153" s="156">
        <v>1200</v>
      </c>
      <c r="I153" s="157"/>
      <c r="L153" s="153"/>
      <c r="M153" s="158"/>
      <c r="T153" s="159"/>
      <c r="AT153" s="154" t="s">
        <v>152</v>
      </c>
      <c r="AU153" s="154" t="s">
        <v>83</v>
      </c>
      <c r="AV153" s="13" t="s">
        <v>83</v>
      </c>
      <c r="AW153" s="13" t="s">
        <v>35</v>
      </c>
      <c r="AX153" s="13" t="s">
        <v>73</v>
      </c>
      <c r="AY153" s="154" t="s">
        <v>138</v>
      </c>
    </row>
    <row r="154" spans="2:65" s="14" customFormat="1" ht="11.25">
      <c r="B154" s="160"/>
      <c r="D154" s="141" t="s">
        <v>152</v>
      </c>
      <c r="E154" s="161" t="s">
        <v>19</v>
      </c>
      <c r="F154" s="162" t="s">
        <v>170</v>
      </c>
      <c r="H154" s="163">
        <v>6667</v>
      </c>
      <c r="I154" s="164"/>
      <c r="L154" s="160"/>
      <c r="M154" s="165"/>
      <c r="T154" s="166"/>
      <c r="AT154" s="161" t="s">
        <v>152</v>
      </c>
      <c r="AU154" s="161" t="s">
        <v>83</v>
      </c>
      <c r="AV154" s="14" t="s">
        <v>146</v>
      </c>
      <c r="AW154" s="14" t="s">
        <v>35</v>
      </c>
      <c r="AX154" s="14" t="s">
        <v>81</v>
      </c>
      <c r="AY154" s="161" t="s">
        <v>138</v>
      </c>
    </row>
    <row r="155" spans="2:65" s="1" customFormat="1" ht="37.9" customHeight="1">
      <c r="B155" s="33"/>
      <c r="C155" s="128" t="s">
        <v>208</v>
      </c>
      <c r="D155" s="128" t="s">
        <v>141</v>
      </c>
      <c r="E155" s="129" t="s">
        <v>209</v>
      </c>
      <c r="F155" s="130" t="s">
        <v>210</v>
      </c>
      <c r="G155" s="131" t="s">
        <v>158</v>
      </c>
      <c r="H155" s="132">
        <v>818970</v>
      </c>
      <c r="I155" s="133"/>
      <c r="J155" s="134">
        <f>ROUND(I155*H155,2)</f>
        <v>0</v>
      </c>
      <c r="K155" s="130" t="s">
        <v>145</v>
      </c>
      <c r="L155" s="33"/>
      <c r="M155" s="135" t="s">
        <v>19</v>
      </c>
      <c r="N155" s="136" t="s">
        <v>44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146</v>
      </c>
      <c r="AT155" s="139" t="s">
        <v>141</v>
      </c>
      <c r="AU155" s="139" t="s">
        <v>83</v>
      </c>
      <c r="AY155" s="18" t="s">
        <v>138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81</v>
      </c>
      <c r="BK155" s="140">
        <f>ROUND(I155*H155,2)</f>
        <v>0</v>
      </c>
      <c r="BL155" s="18" t="s">
        <v>146</v>
      </c>
      <c r="BM155" s="139" t="s">
        <v>211</v>
      </c>
    </row>
    <row r="156" spans="2:65" s="1" customFormat="1" ht="29.25">
      <c r="B156" s="33"/>
      <c r="D156" s="141" t="s">
        <v>148</v>
      </c>
      <c r="F156" s="142" t="s">
        <v>212</v>
      </c>
      <c r="I156" s="143"/>
      <c r="L156" s="33"/>
      <c r="M156" s="144"/>
      <c r="T156" s="54"/>
      <c r="AT156" s="18" t="s">
        <v>148</v>
      </c>
      <c r="AU156" s="18" t="s">
        <v>83</v>
      </c>
    </row>
    <row r="157" spans="2:65" s="1" customFormat="1" ht="11.25">
      <c r="B157" s="33"/>
      <c r="D157" s="145" t="s">
        <v>150</v>
      </c>
      <c r="F157" s="146" t="s">
        <v>213</v>
      </c>
      <c r="I157" s="143"/>
      <c r="L157" s="33"/>
      <c r="M157" s="144"/>
      <c r="T157" s="54"/>
      <c r="AT157" s="18" t="s">
        <v>150</v>
      </c>
      <c r="AU157" s="18" t="s">
        <v>83</v>
      </c>
    </row>
    <row r="158" spans="2:65" s="12" customFormat="1" ht="11.25">
      <c r="B158" s="147"/>
      <c r="D158" s="141" t="s">
        <v>152</v>
      </c>
      <c r="E158" s="148" t="s">
        <v>19</v>
      </c>
      <c r="F158" s="149" t="s">
        <v>214</v>
      </c>
      <c r="H158" s="148" t="s">
        <v>19</v>
      </c>
      <c r="I158" s="150"/>
      <c r="L158" s="147"/>
      <c r="M158" s="151"/>
      <c r="T158" s="152"/>
      <c r="AT158" s="148" t="s">
        <v>152</v>
      </c>
      <c r="AU158" s="148" t="s">
        <v>83</v>
      </c>
      <c r="AV158" s="12" t="s">
        <v>81</v>
      </c>
      <c r="AW158" s="12" t="s">
        <v>35</v>
      </c>
      <c r="AX158" s="12" t="s">
        <v>73</v>
      </c>
      <c r="AY158" s="148" t="s">
        <v>138</v>
      </c>
    </row>
    <row r="159" spans="2:65" s="13" customFormat="1" ht="11.25">
      <c r="B159" s="153"/>
      <c r="D159" s="141" t="s">
        <v>152</v>
      </c>
      <c r="E159" s="154" t="s">
        <v>19</v>
      </c>
      <c r="F159" s="155" t="s">
        <v>215</v>
      </c>
      <c r="H159" s="156">
        <v>48720</v>
      </c>
      <c r="I159" s="157"/>
      <c r="L159" s="153"/>
      <c r="M159" s="158"/>
      <c r="T159" s="159"/>
      <c r="AT159" s="154" t="s">
        <v>152</v>
      </c>
      <c r="AU159" s="154" t="s">
        <v>83</v>
      </c>
      <c r="AV159" s="13" t="s">
        <v>83</v>
      </c>
      <c r="AW159" s="13" t="s">
        <v>35</v>
      </c>
      <c r="AX159" s="13" t="s">
        <v>73</v>
      </c>
      <c r="AY159" s="154" t="s">
        <v>138</v>
      </c>
    </row>
    <row r="160" spans="2:65" s="13" customFormat="1" ht="11.25">
      <c r="B160" s="153"/>
      <c r="D160" s="141" t="s">
        <v>152</v>
      </c>
      <c r="E160" s="154" t="s">
        <v>19</v>
      </c>
      <c r="F160" s="155" t="s">
        <v>216</v>
      </c>
      <c r="H160" s="156">
        <v>698250</v>
      </c>
      <c r="I160" s="157"/>
      <c r="L160" s="153"/>
      <c r="M160" s="158"/>
      <c r="T160" s="159"/>
      <c r="AT160" s="154" t="s">
        <v>152</v>
      </c>
      <c r="AU160" s="154" t="s">
        <v>83</v>
      </c>
      <c r="AV160" s="13" t="s">
        <v>83</v>
      </c>
      <c r="AW160" s="13" t="s">
        <v>35</v>
      </c>
      <c r="AX160" s="13" t="s">
        <v>73</v>
      </c>
      <c r="AY160" s="154" t="s">
        <v>138</v>
      </c>
    </row>
    <row r="161" spans="2:65" s="13" customFormat="1" ht="11.25">
      <c r="B161" s="153"/>
      <c r="D161" s="141" t="s">
        <v>152</v>
      </c>
      <c r="E161" s="154" t="s">
        <v>19</v>
      </c>
      <c r="F161" s="155" t="s">
        <v>217</v>
      </c>
      <c r="H161" s="156">
        <v>72000</v>
      </c>
      <c r="I161" s="157"/>
      <c r="L161" s="153"/>
      <c r="M161" s="158"/>
      <c r="T161" s="159"/>
      <c r="AT161" s="154" t="s">
        <v>152</v>
      </c>
      <c r="AU161" s="154" t="s">
        <v>83</v>
      </c>
      <c r="AV161" s="13" t="s">
        <v>83</v>
      </c>
      <c r="AW161" s="13" t="s">
        <v>35</v>
      </c>
      <c r="AX161" s="13" t="s">
        <v>73</v>
      </c>
      <c r="AY161" s="154" t="s">
        <v>138</v>
      </c>
    </row>
    <row r="162" spans="2:65" s="14" customFormat="1" ht="11.25">
      <c r="B162" s="160"/>
      <c r="D162" s="141" t="s">
        <v>152</v>
      </c>
      <c r="E162" s="161" t="s">
        <v>19</v>
      </c>
      <c r="F162" s="162" t="s">
        <v>170</v>
      </c>
      <c r="H162" s="163">
        <v>818970</v>
      </c>
      <c r="I162" s="164"/>
      <c r="L162" s="160"/>
      <c r="M162" s="165"/>
      <c r="T162" s="166"/>
      <c r="AT162" s="161" t="s">
        <v>152</v>
      </c>
      <c r="AU162" s="161" t="s">
        <v>83</v>
      </c>
      <c r="AV162" s="14" t="s">
        <v>146</v>
      </c>
      <c r="AW162" s="14" t="s">
        <v>35</v>
      </c>
      <c r="AX162" s="14" t="s">
        <v>81</v>
      </c>
      <c r="AY162" s="161" t="s">
        <v>138</v>
      </c>
    </row>
    <row r="163" spans="2:65" s="1" customFormat="1" ht="44.25" customHeight="1">
      <c r="B163" s="33"/>
      <c r="C163" s="128" t="s">
        <v>197</v>
      </c>
      <c r="D163" s="128" t="s">
        <v>141</v>
      </c>
      <c r="E163" s="129" t="s">
        <v>218</v>
      </c>
      <c r="F163" s="130" t="s">
        <v>219</v>
      </c>
      <c r="G163" s="131" t="s">
        <v>220</v>
      </c>
      <c r="H163" s="132">
        <v>2</v>
      </c>
      <c r="I163" s="133"/>
      <c r="J163" s="134">
        <f>ROUND(I163*H163,2)</f>
        <v>0</v>
      </c>
      <c r="K163" s="130" t="s">
        <v>145</v>
      </c>
      <c r="L163" s="33"/>
      <c r="M163" s="135" t="s">
        <v>19</v>
      </c>
      <c r="N163" s="136" t="s">
        <v>44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146</v>
      </c>
      <c r="AT163" s="139" t="s">
        <v>141</v>
      </c>
      <c r="AU163" s="139" t="s">
        <v>83</v>
      </c>
      <c r="AY163" s="18" t="s">
        <v>138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81</v>
      </c>
      <c r="BK163" s="140">
        <f>ROUND(I163*H163,2)</f>
        <v>0</v>
      </c>
      <c r="BL163" s="18" t="s">
        <v>146</v>
      </c>
      <c r="BM163" s="139" t="s">
        <v>221</v>
      </c>
    </row>
    <row r="164" spans="2:65" s="1" customFormat="1" ht="39">
      <c r="B164" s="33"/>
      <c r="D164" s="141" t="s">
        <v>148</v>
      </c>
      <c r="F164" s="142" t="s">
        <v>222</v>
      </c>
      <c r="I164" s="143"/>
      <c r="L164" s="33"/>
      <c r="M164" s="144"/>
      <c r="T164" s="54"/>
      <c r="AT164" s="18" t="s">
        <v>148</v>
      </c>
      <c r="AU164" s="18" t="s">
        <v>83</v>
      </c>
    </row>
    <row r="165" spans="2:65" s="1" customFormat="1" ht="11.25">
      <c r="B165" s="33"/>
      <c r="D165" s="145" t="s">
        <v>150</v>
      </c>
      <c r="F165" s="146" t="s">
        <v>223</v>
      </c>
      <c r="I165" s="143"/>
      <c r="L165" s="33"/>
      <c r="M165" s="144"/>
      <c r="T165" s="54"/>
      <c r="AT165" s="18" t="s">
        <v>150</v>
      </c>
      <c r="AU165" s="18" t="s">
        <v>83</v>
      </c>
    </row>
    <row r="166" spans="2:65" s="13" customFormat="1" ht="11.25">
      <c r="B166" s="153"/>
      <c r="D166" s="141" t="s">
        <v>152</v>
      </c>
      <c r="E166" s="154" t="s">
        <v>19</v>
      </c>
      <c r="F166" s="155" t="s">
        <v>224</v>
      </c>
      <c r="H166" s="156">
        <v>1</v>
      </c>
      <c r="I166" s="157"/>
      <c r="L166" s="153"/>
      <c r="M166" s="158"/>
      <c r="T166" s="159"/>
      <c r="AT166" s="154" t="s">
        <v>152</v>
      </c>
      <c r="AU166" s="154" t="s">
        <v>83</v>
      </c>
      <c r="AV166" s="13" t="s">
        <v>83</v>
      </c>
      <c r="AW166" s="13" t="s">
        <v>35</v>
      </c>
      <c r="AX166" s="13" t="s">
        <v>73</v>
      </c>
      <c r="AY166" s="154" t="s">
        <v>138</v>
      </c>
    </row>
    <row r="167" spans="2:65" s="13" customFormat="1" ht="11.25">
      <c r="B167" s="153"/>
      <c r="D167" s="141" t="s">
        <v>152</v>
      </c>
      <c r="E167" s="154" t="s">
        <v>19</v>
      </c>
      <c r="F167" s="155" t="s">
        <v>225</v>
      </c>
      <c r="H167" s="156">
        <v>1</v>
      </c>
      <c r="I167" s="157"/>
      <c r="L167" s="153"/>
      <c r="M167" s="158"/>
      <c r="T167" s="159"/>
      <c r="AT167" s="154" t="s">
        <v>152</v>
      </c>
      <c r="AU167" s="154" t="s">
        <v>83</v>
      </c>
      <c r="AV167" s="13" t="s">
        <v>83</v>
      </c>
      <c r="AW167" s="13" t="s">
        <v>35</v>
      </c>
      <c r="AX167" s="13" t="s">
        <v>73</v>
      </c>
      <c r="AY167" s="154" t="s">
        <v>138</v>
      </c>
    </row>
    <row r="168" spans="2:65" s="14" customFormat="1" ht="11.25">
      <c r="B168" s="160"/>
      <c r="D168" s="141" t="s">
        <v>152</v>
      </c>
      <c r="E168" s="161" t="s">
        <v>19</v>
      </c>
      <c r="F168" s="162" t="s">
        <v>170</v>
      </c>
      <c r="H168" s="163">
        <v>2</v>
      </c>
      <c r="I168" s="164"/>
      <c r="L168" s="160"/>
      <c r="M168" s="165"/>
      <c r="T168" s="166"/>
      <c r="AT168" s="161" t="s">
        <v>152</v>
      </c>
      <c r="AU168" s="161" t="s">
        <v>83</v>
      </c>
      <c r="AV168" s="14" t="s">
        <v>146</v>
      </c>
      <c r="AW168" s="14" t="s">
        <v>35</v>
      </c>
      <c r="AX168" s="14" t="s">
        <v>81</v>
      </c>
      <c r="AY168" s="161" t="s">
        <v>138</v>
      </c>
    </row>
    <row r="169" spans="2:65" s="1" customFormat="1" ht="49.15" customHeight="1">
      <c r="B169" s="33"/>
      <c r="C169" s="128" t="s">
        <v>226</v>
      </c>
      <c r="D169" s="128" t="s">
        <v>141</v>
      </c>
      <c r="E169" s="129" t="s">
        <v>227</v>
      </c>
      <c r="F169" s="130" t="s">
        <v>228</v>
      </c>
      <c r="G169" s="131" t="s">
        <v>220</v>
      </c>
      <c r="H169" s="132">
        <v>1</v>
      </c>
      <c r="I169" s="133"/>
      <c r="J169" s="134">
        <f>ROUND(I169*H169,2)</f>
        <v>0</v>
      </c>
      <c r="K169" s="130" t="s">
        <v>145</v>
      </c>
      <c r="L169" s="33"/>
      <c r="M169" s="135" t="s">
        <v>19</v>
      </c>
      <c r="N169" s="136" t="s">
        <v>44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146</v>
      </c>
      <c r="AT169" s="139" t="s">
        <v>141</v>
      </c>
      <c r="AU169" s="139" t="s">
        <v>83</v>
      </c>
      <c r="AY169" s="18" t="s">
        <v>138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8" t="s">
        <v>81</v>
      </c>
      <c r="BK169" s="140">
        <f>ROUND(I169*H169,2)</f>
        <v>0</v>
      </c>
      <c r="BL169" s="18" t="s">
        <v>146</v>
      </c>
      <c r="BM169" s="139" t="s">
        <v>229</v>
      </c>
    </row>
    <row r="170" spans="2:65" s="1" customFormat="1" ht="39">
      <c r="B170" s="33"/>
      <c r="D170" s="141" t="s">
        <v>148</v>
      </c>
      <c r="F170" s="142" t="s">
        <v>230</v>
      </c>
      <c r="I170" s="143"/>
      <c r="L170" s="33"/>
      <c r="M170" s="144"/>
      <c r="T170" s="54"/>
      <c r="AT170" s="18" t="s">
        <v>148</v>
      </c>
      <c r="AU170" s="18" t="s">
        <v>83</v>
      </c>
    </row>
    <row r="171" spans="2:65" s="1" customFormat="1" ht="11.25">
      <c r="B171" s="33"/>
      <c r="D171" s="145" t="s">
        <v>150</v>
      </c>
      <c r="F171" s="146" t="s">
        <v>231</v>
      </c>
      <c r="I171" s="143"/>
      <c r="L171" s="33"/>
      <c r="M171" s="144"/>
      <c r="T171" s="54"/>
      <c r="AT171" s="18" t="s">
        <v>150</v>
      </c>
      <c r="AU171" s="18" t="s">
        <v>83</v>
      </c>
    </row>
    <row r="172" spans="2:65" s="13" customFormat="1" ht="11.25">
      <c r="B172" s="153"/>
      <c r="D172" s="141" t="s">
        <v>152</v>
      </c>
      <c r="E172" s="154" t="s">
        <v>19</v>
      </c>
      <c r="F172" s="155" t="s">
        <v>232</v>
      </c>
      <c r="H172" s="156">
        <v>1</v>
      </c>
      <c r="I172" s="157"/>
      <c r="L172" s="153"/>
      <c r="M172" s="158"/>
      <c r="T172" s="159"/>
      <c r="AT172" s="154" t="s">
        <v>152</v>
      </c>
      <c r="AU172" s="154" t="s">
        <v>83</v>
      </c>
      <c r="AV172" s="13" t="s">
        <v>83</v>
      </c>
      <c r="AW172" s="13" t="s">
        <v>35</v>
      </c>
      <c r="AX172" s="13" t="s">
        <v>81</v>
      </c>
      <c r="AY172" s="154" t="s">
        <v>138</v>
      </c>
    </row>
    <row r="173" spans="2:65" s="1" customFormat="1" ht="37.9" customHeight="1">
      <c r="B173" s="33"/>
      <c r="C173" s="128" t="s">
        <v>233</v>
      </c>
      <c r="D173" s="128" t="s">
        <v>141</v>
      </c>
      <c r="E173" s="129" t="s">
        <v>234</v>
      </c>
      <c r="F173" s="130" t="s">
        <v>235</v>
      </c>
      <c r="G173" s="131" t="s">
        <v>158</v>
      </c>
      <c r="H173" s="132">
        <v>6667</v>
      </c>
      <c r="I173" s="133"/>
      <c r="J173" s="134">
        <f>ROUND(I173*H173,2)</f>
        <v>0</v>
      </c>
      <c r="K173" s="130" t="s">
        <v>145</v>
      </c>
      <c r="L173" s="33"/>
      <c r="M173" s="135" t="s">
        <v>19</v>
      </c>
      <c r="N173" s="136" t="s">
        <v>44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146</v>
      </c>
      <c r="AT173" s="139" t="s">
        <v>141</v>
      </c>
      <c r="AU173" s="139" t="s">
        <v>83</v>
      </c>
      <c r="AY173" s="18" t="s">
        <v>138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8" t="s">
        <v>81</v>
      </c>
      <c r="BK173" s="140">
        <f>ROUND(I173*H173,2)</f>
        <v>0</v>
      </c>
      <c r="BL173" s="18" t="s">
        <v>146</v>
      </c>
      <c r="BM173" s="139" t="s">
        <v>236</v>
      </c>
    </row>
    <row r="174" spans="2:65" s="1" customFormat="1" ht="29.25">
      <c r="B174" s="33"/>
      <c r="D174" s="141" t="s">
        <v>148</v>
      </c>
      <c r="F174" s="142" t="s">
        <v>237</v>
      </c>
      <c r="I174" s="143"/>
      <c r="L174" s="33"/>
      <c r="M174" s="144"/>
      <c r="T174" s="54"/>
      <c r="AT174" s="18" t="s">
        <v>148</v>
      </c>
      <c r="AU174" s="18" t="s">
        <v>83</v>
      </c>
    </row>
    <row r="175" spans="2:65" s="1" customFormat="1" ht="11.25">
      <c r="B175" s="33"/>
      <c r="D175" s="145" t="s">
        <v>150</v>
      </c>
      <c r="F175" s="146" t="s">
        <v>238</v>
      </c>
      <c r="I175" s="143"/>
      <c r="L175" s="33"/>
      <c r="M175" s="144"/>
      <c r="T175" s="54"/>
      <c r="AT175" s="18" t="s">
        <v>150</v>
      </c>
      <c r="AU175" s="18" t="s">
        <v>83</v>
      </c>
    </row>
    <row r="176" spans="2:65" s="13" customFormat="1" ht="11.25">
      <c r="B176" s="153"/>
      <c r="D176" s="141" t="s">
        <v>152</v>
      </c>
      <c r="E176" s="154" t="s">
        <v>19</v>
      </c>
      <c r="F176" s="155" t="s">
        <v>205</v>
      </c>
      <c r="H176" s="156">
        <v>812</v>
      </c>
      <c r="I176" s="157"/>
      <c r="L176" s="153"/>
      <c r="M176" s="158"/>
      <c r="T176" s="159"/>
      <c r="AT176" s="154" t="s">
        <v>152</v>
      </c>
      <c r="AU176" s="154" t="s">
        <v>83</v>
      </c>
      <c r="AV176" s="13" t="s">
        <v>83</v>
      </c>
      <c r="AW176" s="13" t="s">
        <v>35</v>
      </c>
      <c r="AX176" s="13" t="s">
        <v>73</v>
      </c>
      <c r="AY176" s="154" t="s">
        <v>138</v>
      </c>
    </row>
    <row r="177" spans="2:65" s="13" customFormat="1" ht="11.25">
      <c r="B177" s="153"/>
      <c r="D177" s="141" t="s">
        <v>152</v>
      </c>
      <c r="E177" s="154" t="s">
        <v>19</v>
      </c>
      <c r="F177" s="155" t="s">
        <v>206</v>
      </c>
      <c r="H177" s="156">
        <v>4655</v>
      </c>
      <c r="I177" s="157"/>
      <c r="L177" s="153"/>
      <c r="M177" s="158"/>
      <c r="T177" s="159"/>
      <c r="AT177" s="154" t="s">
        <v>152</v>
      </c>
      <c r="AU177" s="154" t="s">
        <v>83</v>
      </c>
      <c r="AV177" s="13" t="s">
        <v>83</v>
      </c>
      <c r="AW177" s="13" t="s">
        <v>35</v>
      </c>
      <c r="AX177" s="13" t="s">
        <v>73</v>
      </c>
      <c r="AY177" s="154" t="s">
        <v>138</v>
      </c>
    </row>
    <row r="178" spans="2:65" s="13" customFormat="1" ht="11.25">
      <c r="B178" s="153"/>
      <c r="D178" s="141" t="s">
        <v>152</v>
      </c>
      <c r="E178" s="154" t="s">
        <v>19</v>
      </c>
      <c r="F178" s="155" t="s">
        <v>207</v>
      </c>
      <c r="H178" s="156">
        <v>1200</v>
      </c>
      <c r="I178" s="157"/>
      <c r="L178" s="153"/>
      <c r="M178" s="158"/>
      <c r="T178" s="159"/>
      <c r="AT178" s="154" t="s">
        <v>152</v>
      </c>
      <c r="AU178" s="154" t="s">
        <v>83</v>
      </c>
      <c r="AV178" s="13" t="s">
        <v>83</v>
      </c>
      <c r="AW178" s="13" t="s">
        <v>35</v>
      </c>
      <c r="AX178" s="13" t="s">
        <v>73</v>
      </c>
      <c r="AY178" s="154" t="s">
        <v>138</v>
      </c>
    </row>
    <row r="179" spans="2:65" s="14" customFormat="1" ht="11.25">
      <c r="B179" s="160"/>
      <c r="D179" s="141" t="s">
        <v>152</v>
      </c>
      <c r="E179" s="161" t="s">
        <v>19</v>
      </c>
      <c r="F179" s="162" t="s">
        <v>170</v>
      </c>
      <c r="H179" s="163">
        <v>6667</v>
      </c>
      <c r="I179" s="164"/>
      <c r="L179" s="160"/>
      <c r="M179" s="165"/>
      <c r="T179" s="166"/>
      <c r="AT179" s="161" t="s">
        <v>152</v>
      </c>
      <c r="AU179" s="161" t="s">
        <v>83</v>
      </c>
      <c r="AV179" s="14" t="s">
        <v>146</v>
      </c>
      <c r="AW179" s="14" t="s">
        <v>35</v>
      </c>
      <c r="AX179" s="14" t="s">
        <v>81</v>
      </c>
      <c r="AY179" s="161" t="s">
        <v>138</v>
      </c>
    </row>
    <row r="180" spans="2:65" s="1" customFormat="1" ht="24.2" customHeight="1">
      <c r="B180" s="33"/>
      <c r="C180" s="128" t="s">
        <v>8</v>
      </c>
      <c r="D180" s="128" t="s">
        <v>141</v>
      </c>
      <c r="E180" s="129" t="s">
        <v>239</v>
      </c>
      <c r="F180" s="130" t="s">
        <v>240</v>
      </c>
      <c r="G180" s="131" t="s">
        <v>144</v>
      </c>
      <c r="H180" s="132">
        <v>1071</v>
      </c>
      <c r="I180" s="133"/>
      <c r="J180" s="134">
        <f>ROUND(I180*H180,2)</f>
        <v>0</v>
      </c>
      <c r="K180" s="130" t="s">
        <v>145</v>
      </c>
      <c r="L180" s="33"/>
      <c r="M180" s="135" t="s">
        <v>19</v>
      </c>
      <c r="N180" s="136" t="s">
        <v>44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146</v>
      </c>
      <c r="AT180" s="139" t="s">
        <v>141</v>
      </c>
      <c r="AU180" s="139" t="s">
        <v>83</v>
      </c>
      <c r="AY180" s="18" t="s">
        <v>138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8" t="s">
        <v>81</v>
      </c>
      <c r="BK180" s="140">
        <f>ROUND(I180*H180,2)</f>
        <v>0</v>
      </c>
      <c r="BL180" s="18" t="s">
        <v>146</v>
      </c>
      <c r="BM180" s="139" t="s">
        <v>241</v>
      </c>
    </row>
    <row r="181" spans="2:65" s="1" customFormat="1" ht="19.5">
      <c r="B181" s="33"/>
      <c r="D181" s="141" t="s">
        <v>148</v>
      </c>
      <c r="F181" s="142" t="s">
        <v>242</v>
      </c>
      <c r="I181" s="143"/>
      <c r="L181" s="33"/>
      <c r="M181" s="144"/>
      <c r="T181" s="54"/>
      <c r="AT181" s="18" t="s">
        <v>148</v>
      </c>
      <c r="AU181" s="18" t="s">
        <v>83</v>
      </c>
    </row>
    <row r="182" spans="2:65" s="1" customFormat="1" ht="11.25">
      <c r="B182" s="33"/>
      <c r="D182" s="145" t="s">
        <v>150</v>
      </c>
      <c r="F182" s="146" t="s">
        <v>243</v>
      </c>
      <c r="I182" s="143"/>
      <c r="L182" s="33"/>
      <c r="M182" s="144"/>
      <c r="T182" s="54"/>
      <c r="AT182" s="18" t="s">
        <v>150</v>
      </c>
      <c r="AU182" s="18" t="s">
        <v>83</v>
      </c>
    </row>
    <row r="183" spans="2:65" s="13" customFormat="1" ht="11.25">
      <c r="B183" s="153"/>
      <c r="D183" s="141" t="s">
        <v>152</v>
      </c>
      <c r="E183" s="154" t="s">
        <v>19</v>
      </c>
      <c r="F183" s="155" t="s">
        <v>244</v>
      </c>
      <c r="H183" s="156">
        <v>82.5</v>
      </c>
      <c r="I183" s="157"/>
      <c r="L183" s="153"/>
      <c r="M183" s="158"/>
      <c r="T183" s="159"/>
      <c r="AT183" s="154" t="s">
        <v>152</v>
      </c>
      <c r="AU183" s="154" t="s">
        <v>83</v>
      </c>
      <c r="AV183" s="13" t="s">
        <v>83</v>
      </c>
      <c r="AW183" s="13" t="s">
        <v>35</v>
      </c>
      <c r="AX183" s="13" t="s">
        <v>73</v>
      </c>
      <c r="AY183" s="154" t="s">
        <v>138</v>
      </c>
    </row>
    <row r="184" spans="2:65" s="13" customFormat="1" ht="11.25">
      <c r="B184" s="153"/>
      <c r="D184" s="141" t="s">
        <v>152</v>
      </c>
      <c r="E184" s="154" t="s">
        <v>19</v>
      </c>
      <c r="F184" s="155" t="s">
        <v>245</v>
      </c>
      <c r="H184" s="156">
        <v>763.5</v>
      </c>
      <c r="I184" s="157"/>
      <c r="L184" s="153"/>
      <c r="M184" s="158"/>
      <c r="T184" s="159"/>
      <c r="AT184" s="154" t="s">
        <v>152</v>
      </c>
      <c r="AU184" s="154" t="s">
        <v>83</v>
      </c>
      <c r="AV184" s="13" t="s">
        <v>83</v>
      </c>
      <c r="AW184" s="13" t="s">
        <v>35</v>
      </c>
      <c r="AX184" s="13" t="s">
        <v>73</v>
      </c>
      <c r="AY184" s="154" t="s">
        <v>138</v>
      </c>
    </row>
    <row r="185" spans="2:65" s="13" customFormat="1" ht="11.25">
      <c r="B185" s="153"/>
      <c r="D185" s="141" t="s">
        <v>152</v>
      </c>
      <c r="E185" s="154" t="s">
        <v>19</v>
      </c>
      <c r="F185" s="155" t="s">
        <v>246</v>
      </c>
      <c r="H185" s="156">
        <v>225</v>
      </c>
      <c r="I185" s="157"/>
      <c r="L185" s="153"/>
      <c r="M185" s="158"/>
      <c r="T185" s="159"/>
      <c r="AT185" s="154" t="s">
        <v>152</v>
      </c>
      <c r="AU185" s="154" t="s">
        <v>83</v>
      </c>
      <c r="AV185" s="13" t="s">
        <v>83</v>
      </c>
      <c r="AW185" s="13" t="s">
        <v>35</v>
      </c>
      <c r="AX185" s="13" t="s">
        <v>73</v>
      </c>
      <c r="AY185" s="154" t="s">
        <v>138</v>
      </c>
    </row>
    <row r="186" spans="2:65" s="14" customFormat="1" ht="11.25">
      <c r="B186" s="160"/>
      <c r="D186" s="141" t="s">
        <v>152</v>
      </c>
      <c r="E186" s="161" t="s">
        <v>19</v>
      </c>
      <c r="F186" s="162" t="s">
        <v>170</v>
      </c>
      <c r="H186" s="163">
        <v>1071</v>
      </c>
      <c r="I186" s="164"/>
      <c r="L186" s="160"/>
      <c r="M186" s="165"/>
      <c r="T186" s="166"/>
      <c r="AT186" s="161" t="s">
        <v>152</v>
      </c>
      <c r="AU186" s="161" t="s">
        <v>83</v>
      </c>
      <c r="AV186" s="14" t="s">
        <v>146</v>
      </c>
      <c r="AW186" s="14" t="s">
        <v>35</v>
      </c>
      <c r="AX186" s="14" t="s">
        <v>81</v>
      </c>
      <c r="AY186" s="161" t="s">
        <v>138</v>
      </c>
    </row>
    <row r="187" spans="2:65" s="1" customFormat="1" ht="37.9" customHeight="1">
      <c r="B187" s="33"/>
      <c r="C187" s="128" t="s">
        <v>247</v>
      </c>
      <c r="D187" s="128" t="s">
        <v>141</v>
      </c>
      <c r="E187" s="129" t="s">
        <v>248</v>
      </c>
      <c r="F187" s="130" t="s">
        <v>249</v>
      </c>
      <c r="G187" s="131" t="s">
        <v>144</v>
      </c>
      <c r="H187" s="132">
        <v>132975</v>
      </c>
      <c r="I187" s="133"/>
      <c r="J187" s="134">
        <f>ROUND(I187*H187,2)</f>
        <v>0</v>
      </c>
      <c r="K187" s="130" t="s">
        <v>145</v>
      </c>
      <c r="L187" s="33"/>
      <c r="M187" s="135" t="s">
        <v>19</v>
      </c>
      <c r="N187" s="136" t="s">
        <v>44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146</v>
      </c>
      <c r="AT187" s="139" t="s">
        <v>141</v>
      </c>
      <c r="AU187" s="139" t="s">
        <v>83</v>
      </c>
      <c r="AY187" s="18" t="s">
        <v>138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8" t="s">
        <v>81</v>
      </c>
      <c r="BK187" s="140">
        <f>ROUND(I187*H187,2)</f>
        <v>0</v>
      </c>
      <c r="BL187" s="18" t="s">
        <v>146</v>
      </c>
      <c r="BM187" s="139" t="s">
        <v>250</v>
      </c>
    </row>
    <row r="188" spans="2:65" s="1" customFormat="1" ht="29.25">
      <c r="B188" s="33"/>
      <c r="D188" s="141" t="s">
        <v>148</v>
      </c>
      <c r="F188" s="142" t="s">
        <v>251</v>
      </c>
      <c r="I188" s="143"/>
      <c r="L188" s="33"/>
      <c r="M188" s="144"/>
      <c r="T188" s="54"/>
      <c r="AT188" s="18" t="s">
        <v>148</v>
      </c>
      <c r="AU188" s="18" t="s">
        <v>83</v>
      </c>
    </row>
    <row r="189" spans="2:65" s="1" customFormat="1" ht="11.25">
      <c r="B189" s="33"/>
      <c r="D189" s="145" t="s">
        <v>150</v>
      </c>
      <c r="F189" s="146" t="s">
        <v>252</v>
      </c>
      <c r="I189" s="143"/>
      <c r="L189" s="33"/>
      <c r="M189" s="144"/>
      <c r="T189" s="54"/>
      <c r="AT189" s="18" t="s">
        <v>150</v>
      </c>
      <c r="AU189" s="18" t="s">
        <v>83</v>
      </c>
    </row>
    <row r="190" spans="2:65" s="13" customFormat="1" ht="11.25">
      <c r="B190" s="153"/>
      <c r="D190" s="141" t="s">
        <v>152</v>
      </c>
      <c r="E190" s="154" t="s">
        <v>19</v>
      </c>
      <c r="F190" s="155" t="s">
        <v>253</v>
      </c>
      <c r="H190" s="156">
        <v>4950</v>
      </c>
      <c r="I190" s="157"/>
      <c r="L190" s="153"/>
      <c r="M190" s="158"/>
      <c r="T190" s="159"/>
      <c r="AT190" s="154" t="s">
        <v>152</v>
      </c>
      <c r="AU190" s="154" t="s">
        <v>83</v>
      </c>
      <c r="AV190" s="13" t="s">
        <v>83</v>
      </c>
      <c r="AW190" s="13" t="s">
        <v>35</v>
      </c>
      <c r="AX190" s="13" t="s">
        <v>73</v>
      </c>
      <c r="AY190" s="154" t="s">
        <v>138</v>
      </c>
    </row>
    <row r="191" spans="2:65" s="13" customFormat="1" ht="11.25">
      <c r="B191" s="153"/>
      <c r="D191" s="141" t="s">
        <v>152</v>
      </c>
      <c r="E191" s="154" t="s">
        <v>19</v>
      </c>
      <c r="F191" s="155" t="s">
        <v>254</v>
      </c>
      <c r="H191" s="156">
        <v>114525</v>
      </c>
      <c r="I191" s="157"/>
      <c r="L191" s="153"/>
      <c r="M191" s="158"/>
      <c r="T191" s="159"/>
      <c r="AT191" s="154" t="s">
        <v>152</v>
      </c>
      <c r="AU191" s="154" t="s">
        <v>83</v>
      </c>
      <c r="AV191" s="13" t="s">
        <v>83</v>
      </c>
      <c r="AW191" s="13" t="s">
        <v>35</v>
      </c>
      <c r="AX191" s="13" t="s">
        <v>73</v>
      </c>
      <c r="AY191" s="154" t="s">
        <v>138</v>
      </c>
    </row>
    <row r="192" spans="2:65" s="13" customFormat="1" ht="11.25">
      <c r="B192" s="153"/>
      <c r="D192" s="141" t="s">
        <v>152</v>
      </c>
      <c r="E192" s="154" t="s">
        <v>19</v>
      </c>
      <c r="F192" s="155" t="s">
        <v>255</v>
      </c>
      <c r="H192" s="156">
        <v>13500</v>
      </c>
      <c r="I192" s="157"/>
      <c r="L192" s="153"/>
      <c r="M192" s="158"/>
      <c r="T192" s="159"/>
      <c r="AT192" s="154" t="s">
        <v>152</v>
      </c>
      <c r="AU192" s="154" t="s">
        <v>83</v>
      </c>
      <c r="AV192" s="13" t="s">
        <v>83</v>
      </c>
      <c r="AW192" s="13" t="s">
        <v>35</v>
      </c>
      <c r="AX192" s="13" t="s">
        <v>73</v>
      </c>
      <c r="AY192" s="154" t="s">
        <v>138</v>
      </c>
    </row>
    <row r="193" spans="2:65" s="14" customFormat="1" ht="11.25">
      <c r="B193" s="160"/>
      <c r="D193" s="141" t="s">
        <v>152</v>
      </c>
      <c r="E193" s="161" t="s">
        <v>19</v>
      </c>
      <c r="F193" s="162" t="s">
        <v>170</v>
      </c>
      <c r="H193" s="163">
        <v>132975</v>
      </c>
      <c r="I193" s="164"/>
      <c r="L193" s="160"/>
      <c r="M193" s="165"/>
      <c r="T193" s="166"/>
      <c r="AT193" s="161" t="s">
        <v>152</v>
      </c>
      <c r="AU193" s="161" t="s">
        <v>83</v>
      </c>
      <c r="AV193" s="14" t="s">
        <v>146</v>
      </c>
      <c r="AW193" s="14" t="s">
        <v>35</v>
      </c>
      <c r="AX193" s="14" t="s">
        <v>81</v>
      </c>
      <c r="AY193" s="161" t="s">
        <v>138</v>
      </c>
    </row>
    <row r="194" spans="2:65" s="1" customFormat="1" ht="33" customHeight="1">
      <c r="B194" s="33"/>
      <c r="C194" s="128" t="s">
        <v>256</v>
      </c>
      <c r="D194" s="128" t="s">
        <v>141</v>
      </c>
      <c r="E194" s="129" t="s">
        <v>257</v>
      </c>
      <c r="F194" s="130" t="s">
        <v>258</v>
      </c>
      <c r="G194" s="131" t="s">
        <v>144</v>
      </c>
      <c r="H194" s="132">
        <v>1071</v>
      </c>
      <c r="I194" s="133"/>
      <c r="J194" s="134">
        <f>ROUND(I194*H194,2)</f>
        <v>0</v>
      </c>
      <c r="K194" s="130" t="s">
        <v>145</v>
      </c>
      <c r="L194" s="33"/>
      <c r="M194" s="135" t="s">
        <v>19</v>
      </c>
      <c r="N194" s="136" t="s">
        <v>44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146</v>
      </c>
      <c r="AT194" s="139" t="s">
        <v>141</v>
      </c>
      <c r="AU194" s="139" t="s">
        <v>83</v>
      </c>
      <c r="AY194" s="18" t="s">
        <v>138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8" t="s">
        <v>81</v>
      </c>
      <c r="BK194" s="140">
        <f>ROUND(I194*H194,2)</f>
        <v>0</v>
      </c>
      <c r="BL194" s="18" t="s">
        <v>146</v>
      </c>
      <c r="BM194" s="139" t="s">
        <v>259</v>
      </c>
    </row>
    <row r="195" spans="2:65" s="1" customFormat="1" ht="19.5">
      <c r="B195" s="33"/>
      <c r="D195" s="141" t="s">
        <v>148</v>
      </c>
      <c r="F195" s="142" t="s">
        <v>260</v>
      </c>
      <c r="I195" s="143"/>
      <c r="L195" s="33"/>
      <c r="M195" s="144"/>
      <c r="T195" s="54"/>
      <c r="AT195" s="18" t="s">
        <v>148</v>
      </c>
      <c r="AU195" s="18" t="s">
        <v>83</v>
      </c>
    </row>
    <row r="196" spans="2:65" s="1" customFormat="1" ht="11.25">
      <c r="B196" s="33"/>
      <c r="D196" s="145" t="s">
        <v>150</v>
      </c>
      <c r="F196" s="146" t="s">
        <v>261</v>
      </c>
      <c r="I196" s="143"/>
      <c r="L196" s="33"/>
      <c r="M196" s="144"/>
      <c r="T196" s="54"/>
      <c r="AT196" s="18" t="s">
        <v>150</v>
      </c>
      <c r="AU196" s="18" t="s">
        <v>83</v>
      </c>
    </row>
    <row r="197" spans="2:65" s="13" customFormat="1" ht="11.25">
      <c r="B197" s="153"/>
      <c r="D197" s="141" t="s">
        <v>152</v>
      </c>
      <c r="E197" s="154" t="s">
        <v>19</v>
      </c>
      <c r="F197" s="155" t="s">
        <v>244</v>
      </c>
      <c r="H197" s="156">
        <v>82.5</v>
      </c>
      <c r="I197" s="157"/>
      <c r="L197" s="153"/>
      <c r="M197" s="158"/>
      <c r="T197" s="159"/>
      <c r="AT197" s="154" t="s">
        <v>152</v>
      </c>
      <c r="AU197" s="154" t="s">
        <v>83</v>
      </c>
      <c r="AV197" s="13" t="s">
        <v>83</v>
      </c>
      <c r="AW197" s="13" t="s">
        <v>35</v>
      </c>
      <c r="AX197" s="13" t="s">
        <v>73</v>
      </c>
      <c r="AY197" s="154" t="s">
        <v>138</v>
      </c>
    </row>
    <row r="198" spans="2:65" s="13" customFormat="1" ht="11.25">
      <c r="B198" s="153"/>
      <c r="D198" s="141" t="s">
        <v>152</v>
      </c>
      <c r="E198" s="154" t="s">
        <v>19</v>
      </c>
      <c r="F198" s="155" t="s">
        <v>245</v>
      </c>
      <c r="H198" s="156">
        <v>763.5</v>
      </c>
      <c r="I198" s="157"/>
      <c r="L198" s="153"/>
      <c r="M198" s="158"/>
      <c r="T198" s="159"/>
      <c r="AT198" s="154" t="s">
        <v>152</v>
      </c>
      <c r="AU198" s="154" t="s">
        <v>83</v>
      </c>
      <c r="AV198" s="13" t="s">
        <v>83</v>
      </c>
      <c r="AW198" s="13" t="s">
        <v>35</v>
      </c>
      <c r="AX198" s="13" t="s">
        <v>73</v>
      </c>
      <c r="AY198" s="154" t="s">
        <v>138</v>
      </c>
    </row>
    <row r="199" spans="2:65" s="13" customFormat="1" ht="11.25">
      <c r="B199" s="153"/>
      <c r="D199" s="141" t="s">
        <v>152</v>
      </c>
      <c r="E199" s="154" t="s">
        <v>19</v>
      </c>
      <c r="F199" s="155" t="s">
        <v>246</v>
      </c>
      <c r="H199" s="156">
        <v>225</v>
      </c>
      <c r="I199" s="157"/>
      <c r="L199" s="153"/>
      <c r="M199" s="158"/>
      <c r="T199" s="159"/>
      <c r="AT199" s="154" t="s">
        <v>152</v>
      </c>
      <c r="AU199" s="154" t="s">
        <v>83</v>
      </c>
      <c r="AV199" s="13" t="s">
        <v>83</v>
      </c>
      <c r="AW199" s="13" t="s">
        <v>35</v>
      </c>
      <c r="AX199" s="13" t="s">
        <v>73</v>
      </c>
      <c r="AY199" s="154" t="s">
        <v>138</v>
      </c>
    </row>
    <row r="200" spans="2:65" s="14" customFormat="1" ht="11.25">
      <c r="B200" s="160"/>
      <c r="D200" s="141" t="s">
        <v>152</v>
      </c>
      <c r="E200" s="161" t="s">
        <v>19</v>
      </c>
      <c r="F200" s="162" t="s">
        <v>170</v>
      </c>
      <c r="H200" s="163">
        <v>1071</v>
      </c>
      <c r="I200" s="164"/>
      <c r="L200" s="160"/>
      <c r="M200" s="165"/>
      <c r="T200" s="166"/>
      <c r="AT200" s="161" t="s">
        <v>152</v>
      </c>
      <c r="AU200" s="161" t="s">
        <v>83</v>
      </c>
      <c r="AV200" s="14" t="s">
        <v>146</v>
      </c>
      <c r="AW200" s="14" t="s">
        <v>35</v>
      </c>
      <c r="AX200" s="14" t="s">
        <v>81</v>
      </c>
      <c r="AY200" s="161" t="s">
        <v>138</v>
      </c>
    </row>
    <row r="201" spans="2:65" s="1" customFormat="1" ht="16.5" customHeight="1">
      <c r="B201" s="33"/>
      <c r="C201" s="128" t="s">
        <v>262</v>
      </c>
      <c r="D201" s="128" t="s">
        <v>141</v>
      </c>
      <c r="E201" s="129" t="s">
        <v>263</v>
      </c>
      <c r="F201" s="130" t="s">
        <v>264</v>
      </c>
      <c r="G201" s="131" t="s">
        <v>158</v>
      </c>
      <c r="H201" s="132">
        <v>6667</v>
      </c>
      <c r="I201" s="133"/>
      <c r="J201" s="134">
        <f>ROUND(I201*H201,2)</f>
        <v>0</v>
      </c>
      <c r="K201" s="130" t="s">
        <v>145</v>
      </c>
      <c r="L201" s="33"/>
      <c r="M201" s="135" t="s">
        <v>19</v>
      </c>
      <c r="N201" s="136" t="s">
        <v>44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146</v>
      </c>
      <c r="AT201" s="139" t="s">
        <v>141</v>
      </c>
      <c r="AU201" s="139" t="s">
        <v>83</v>
      </c>
      <c r="AY201" s="18" t="s">
        <v>138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8" t="s">
        <v>81</v>
      </c>
      <c r="BK201" s="140">
        <f>ROUND(I201*H201,2)</f>
        <v>0</v>
      </c>
      <c r="BL201" s="18" t="s">
        <v>146</v>
      </c>
      <c r="BM201" s="139" t="s">
        <v>265</v>
      </c>
    </row>
    <row r="202" spans="2:65" s="1" customFormat="1" ht="19.5">
      <c r="B202" s="33"/>
      <c r="D202" s="141" t="s">
        <v>148</v>
      </c>
      <c r="F202" s="142" t="s">
        <v>266</v>
      </c>
      <c r="I202" s="143"/>
      <c r="L202" s="33"/>
      <c r="M202" s="144"/>
      <c r="T202" s="54"/>
      <c r="AT202" s="18" t="s">
        <v>148</v>
      </c>
      <c r="AU202" s="18" t="s">
        <v>83</v>
      </c>
    </row>
    <row r="203" spans="2:65" s="1" customFormat="1" ht="11.25">
      <c r="B203" s="33"/>
      <c r="D203" s="145" t="s">
        <v>150</v>
      </c>
      <c r="F203" s="146" t="s">
        <v>267</v>
      </c>
      <c r="I203" s="143"/>
      <c r="L203" s="33"/>
      <c r="M203" s="144"/>
      <c r="T203" s="54"/>
      <c r="AT203" s="18" t="s">
        <v>150</v>
      </c>
      <c r="AU203" s="18" t="s">
        <v>83</v>
      </c>
    </row>
    <row r="204" spans="2:65" s="13" customFormat="1" ht="11.25">
      <c r="B204" s="153"/>
      <c r="D204" s="141" t="s">
        <v>152</v>
      </c>
      <c r="E204" s="154" t="s">
        <v>19</v>
      </c>
      <c r="F204" s="155" t="s">
        <v>205</v>
      </c>
      <c r="H204" s="156">
        <v>812</v>
      </c>
      <c r="I204" s="157"/>
      <c r="L204" s="153"/>
      <c r="M204" s="158"/>
      <c r="T204" s="159"/>
      <c r="AT204" s="154" t="s">
        <v>152</v>
      </c>
      <c r="AU204" s="154" t="s">
        <v>83</v>
      </c>
      <c r="AV204" s="13" t="s">
        <v>83</v>
      </c>
      <c r="AW204" s="13" t="s">
        <v>35</v>
      </c>
      <c r="AX204" s="13" t="s">
        <v>73</v>
      </c>
      <c r="AY204" s="154" t="s">
        <v>138</v>
      </c>
    </row>
    <row r="205" spans="2:65" s="13" customFormat="1" ht="11.25">
      <c r="B205" s="153"/>
      <c r="D205" s="141" t="s">
        <v>152</v>
      </c>
      <c r="E205" s="154" t="s">
        <v>19</v>
      </c>
      <c r="F205" s="155" t="s">
        <v>206</v>
      </c>
      <c r="H205" s="156">
        <v>4655</v>
      </c>
      <c r="I205" s="157"/>
      <c r="L205" s="153"/>
      <c r="M205" s="158"/>
      <c r="T205" s="159"/>
      <c r="AT205" s="154" t="s">
        <v>152</v>
      </c>
      <c r="AU205" s="154" t="s">
        <v>83</v>
      </c>
      <c r="AV205" s="13" t="s">
        <v>83</v>
      </c>
      <c r="AW205" s="13" t="s">
        <v>35</v>
      </c>
      <c r="AX205" s="13" t="s">
        <v>73</v>
      </c>
      <c r="AY205" s="154" t="s">
        <v>138</v>
      </c>
    </row>
    <row r="206" spans="2:65" s="13" customFormat="1" ht="11.25">
      <c r="B206" s="153"/>
      <c r="D206" s="141" t="s">
        <v>152</v>
      </c>
      <c r="E206" s="154" t="s">
        <v>19</v>
      </c>
      <c r="F206" s="155" t="s">
        <v>207</v>
      </c>
      <c r="H206" s="156">
        <v>1200</v>
      </c>
      <c r="I206" s="157"/>
      <c r="L206" s="153"/>
      <c r="M206" s="158"/>
      <c r="T206" s="159"/>
      <c r="AT206" s="154" t="s">
        <v>152</v>
      </c>
      <c r="AU206" s="154" t="s">
        <v>83</v>
      </c>
      <c r="AV206" s="13" t="s">
        <v>83</v>
      </c>
      <c r="AW206" s="13" t="s">
        <v>35</v>
      </c>
      <c r="AX206" s="13" t="s">
        <v>73</v>
      </c>
      <c r="AY206" s="154" t="s">
        <v>138</v>
      </c>
    </row>
    <row r="207" spans="2:65" s="14" customFormat="1" ht="11.25">
      <c r="B207" s="160"/>
      <c r="D207" s="141" t="s">
        <v>152</v>
      </c>
      <c r="E207" s="161" t="s">
        <v>19</v>
      </c>
      <c r="F207" s="162" t="s">
        <v>170</v>
      </c>
      <c r="H207" s="163">
        <v>6667</v>
      </c>
      <c r="I207" s="164"/>
      <c r="L207" s="160"/>
      <c r="M207" s="165"/>
      <c r="T207" s="166"/>
      <c r="AT207" s="161" t="s">
        <v>152</v>
      </c>
      <c r="AU207" s="161" t="s">
        <v>83</v>
      </c>
      <c r="AV207" s="14" t="s">
        <v>146</v>
      </c>
      <c r="AW207" s="14" t="s">
        <v>35</v>
      </c>
      <c r="AX207" s="14" t="s">
        <v>81</v>
      </c>
      <c r="AY207" s="161" t="s">
        <v>138</v>
      </c>
    </row>
    <row r="208" spans="2:65" s="1" customFormat="1" ht="16.5" customHeight="1">
      <c r="B208" s="33"/>
      <c r="C208" s="128" t="s">
        <v>268</v>
      </c>
      <c r="D208" s="128" t="s">
        <v>141</v>
      </c>
      <c r="E208" s="129" t="s">
        <v>269</v>
      </c>
      <c r="F208" s="130" t="s">
        <v>270</v>
      </c>
      <c r="G208" s="131" t="s">
        <v>158</v>
      </c>
      <c r="H208" s="132">
        <v>818970</v>
      </c>
      <c r="I208" s="133"/>
      <c r="J208" s="134">
        <f>ROUND(I208*H208,2)</f>
        <v>0</v>
      </c>
      <c r="K208" s="130" t="s">
        <v>145</v>
      </c>
      <c r="L208" s="33"/>
      <c r="M208" s="135" t="s">
        <v>19</v>
      </c>
      <c r="N208" s="136" t="s">
        <v>44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146</v>
      </c>
      <c r="AT208" s="139" t="s">
        <v>141</v>
      </c>
      <c r="AU208" s="139" t="s">
        <v>83</v>
      </c>
      <c r="AY208" s="18" t="s">
        <v>138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8" t="s">
        <v>81</v>
      </c>
      <c r="BK208" s="140">
        <f>ROUND(I208*H208,2)</f>
        <v>0</v>
      </c>
      <c r="BL208" s="18" t="s">
        <v>146</v>
      </c>
      <c r="BM208" s="139" t="s">
        <v>271</v>
      </c>
    </row>
    <row r="209" spans="2:65" s="1" customFormat="1" ht="19.5">
      <c r="B209" s="33"/>
      <c r="D209" s="141" t="s">
        <v>148</v>
      </c>
      <c r="F209" s="142" t="s">
        <v>272</v>
      </c>
      <c r="I209" s="143"/>
      <c r="L209" s="33"/>
      <c r="M209" s="144"/>
      <c r="T209" s="54"/>
      <c r="AT209" s="18" t="s">
        <v>148</v>
      </c>
      <c r="AU209" s="18" t="s">
        <v>83</v>
      </c>
    </row>
    <row r="210" spans="2:65" s="1" customFormat="1" ht="11.25">
      <c r="B210" s="33"/>
      <c r="D210" s="145" t="s">
        <v>150</v>
      </c>
      <c r="F210" s="146" t="s">
        <v>273</v>
      </c>
      <c r="I210" s="143"/>
      <c r="L210" s="33"/>
      <c r="M210" s="144"/>
      <c r="T210" s="54"/>
      <c r="AT210" s="18" t="s">
        <v>150</v>
      </c>
      <c r="AU210" s="18" t="s">
        <v>83</v>
      </c>
    </row>
    <row r="211" spans="2:65" s="12" customFormat="1" ht="11.25">
      <c r="B211" s="147"/>
      <c r="D211" s="141" t="s">
        <v>152</v>
      </c>
      <c r="E211" s="148" t="s">
        <v>19</v>
      </c>
      <c r="F211" s="149" t="s">
        <v>214</v>
      </c>
      <c r="H211" s="148" t="s">
        <v>19</v>
      </c>
      <c r="I211" s="150"/>
      <c r="L211" s="147"/>
      <c r="M211" s="151"/>
      <c r="T211" s="152"/>
      <c r="AT211" s="148" t="s">
        <v>152</v>
      </c>
      <c r="AU211" s="148" t="s">
        <v>83</v>
      </c>
      <c r="AV211" s="12" t="s">
        <v>81</v>
      </c>
      <c r="AW211" s="12" t="s">
        <v>35</v>
      </c>
      <c r="AX211" s="12" t="s">
        <v>73</v>
      </c>
      <c r="AY211" s="148" t="s">
        <v>138</v>
      </c>
    </row>
    <row r="212" spans="2:65" s="13" customFormat="1" ht="11.25">
      <c r="B212" s="153"/>
      <c r="D212" s="141" t="s">
        <v>152</v>
      </c>
      <c r="E212" s="154" t="s">
        <v>19</v>
      </c>
      <c r="F212" s="155" t="s">
        <v>215</v>
      </c>
      <c r="H212" s="156">
        <v>48720</v>
      </c>
      <c r="I212" s="157"/>
      <c r="L212" s="153"/>
      <c r="M212" s="158"/>
      <c r="T212" s="159"/>
      <c r="AT212" s="154" t="s">
        <v>152</v>
      </c>
      <c r="AU212" s="154" t="s">
        <v>83</v>
      </c>
      <c r="AV212" s="13" t="s">
        <v>83</v>
      </c>
      <c r="AW212" s="13" t="s">
        <v>35</v>
      </c>
      <c r="AX212" s="13" t="s">
        <v>73</v>
      </c>
      <c r="AY212" s="154" t="s">
        <v>138</v>
      </c>
    </row>
    <row r="213" spans="2:65" s="13" customFormat="1" ht="11.25">
      <c r="B213" s="153"/>
      <c r="D213" s="141" t="s">
        <v>152</v>
      </c>
      <c r="E213" s="154" t="s">
        <v>19</v>
      </c>
      <c r="F213" s="155" t="s">
        <v>216</v>
      </c>
      <c r="H213" s="156">
        <v>698250</v>
      </c>
      <c r="I213" s="157"/>
      <c r="L213" s="153"/>
      <c r="M213" s="158"/>
      <c r="T213" s="159"/>
      <c r="AT213" s="154" t="s">
        <v>152</v>
      </c>
      <c r="AU213" s="154" t="s">
        <v>83</v>
      </c>
      <c r="AV213" s="13" t="s">
        <v>83</v>
      </c>
      <c r="AW213" s="13" t="s">
        <v>35</v>
      </c>
      <c r="AX213" s="13" t="s">
        <v>73</v>
      </c>
      <c r="AY213" s="154" t="s">
        <v>138</v>
      </c>
    </row>
    <row r="214" spans="2:65" s="13" customFormat="1" ht="11.25">
      <c r="B214" s="153"/>
      <c r="D214" s="141" t="s">
        <v>152</v>
      </c>
      <c r="E214" s="154" t="s">
        <v>19</v>
      </c>
      <c r="F214" s="155" t="s">
        <v>217</v>
      </c>
      <c r="H214" s="156">
        <v>72000</v>
      </c>
      <c r="I214" s="157"/>
      <c r="L214" s="153"/>
      <c r="M214" s="158"/>
      <c r="T214" s="159"/>
      <c r="AT214" s="154" t="s">
        <v>152</v>
      </c>
      <c r="AU214" s="154" t="s">
        <v>83</v>
      </c>
      <c r="AV214" s="13" t="s">
        <v>83</v>
      </c>
      <c r="AW214" s="13" t="s">
        <v>35</v>
      </c>
      <c r="AX214" s="13" t="s">
        <v>73</v>
      </c>
      <c r="AY214" s="154" t="s">
        <v>138</v>
      </c>
    </row>
    <row r="215" spans="2:65" s="14" customFormat="1" ht="11.25">
      <c r="B215" s="160"/>
      <c r="D215" s="141" t="s">
        <v>152</v>
      </c>
      <c r="E215" s="161" t="s">
        <v>19</v>
      </c>
      <c r="F215" s="162" t="s">
        <v>170</v>
      </c>
      <c r="H215" s="163">
        <v>818970</v>
      </c>
      <c r="I215" s="164"/>
      <c r="L215" s="160"/>
      <c r="M215" s="165"/>
      <c r="T215" s="166"/>
      <c r="AT215" s="161" t="s">
        <v>152</v>
      </c>
      <c r="AU215" s="161" t="s">
        <v>83</v>
      </c>
      <c r="AV215" s="14" t="s">
        <v>146</v>
      </c>
      <c r="AW215" s="14" t="s">
        <v>35</v>
      </c>
      <c r="AX215" s="14" t="s">
        <v>81</v>
      </c>
      <c r="AY215" s="161" t="s">
        <v>138</v>
      </c>
    </row>
    <row r="216" spans="2:65" s="1" customFormat="1" ht="21.75" customHeight="1">
      <c r="B216" s="33"/>
      <c r="C216" s="128" t="s">
        <v>274</v>
      </c>
      <c r="D216" s="128" t="s">
        <v>141</v>
      </c>
      <c r="E216" s="129" t="s">
        <v>275</v>
      </c>
      <c r="F216" s="130" t="s">
        <v>276</v>
      </c>
      <c r="G216" s="131" t="s">
        <v>158</v>
      </c>
      <c r="H216" s="132">
        <v>6667</v>
      </c>
      <c r="I216" s="133"/>
      <c r="J216" s="134">
        <f>ROUND(I216*H216,2)</f>
        <v>0</v>
      </c>
      <c r="K216" s="130" t="s">
        <v>145</v>
      </c>
      <c r="L216" s="33"/>
      <c r="M216" s="135" t="s">
        <v>19</v>
      </c>
      <c r="N216" s="136" t="s">
        <v>44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146</v>
      </c>
      <c r="AT216" s="139" t="s">
        <v>141</v>
      </c>
      <c r="AU216" s="139" t="s">
        <v>83</v>
      </c>
      <c r="AY216" s="18" t="s">
        <v>138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81</v>
      </c>
      <c r="BK216" s="140">
        <f>ROUND(I216*H216,2)</f>
        <v>0</v>
      </c>
      <c r="BL216" s="18" t="s">
        <v>146</v>
      </c>
      <c r="BM216" s="139" t="s">
        <v>277</v>
      </c>
    </row>
    <row r="217" spans="2:65" s="1" customFormat="1" ht="19.5">
      <c r="B217" s="33"/>
      <c r="D217" s="141" t="s">
        <v>148</v>
      </c>
      <c r="F217" s="142" t="s">
        <v>278</v>
      </c>
      <c r="I217" s="143"/>
      <c r="L217" s="33"/>
      <c r="M217" s="144"/>
      <c r="T217" s="54"/>
      <c r="AT217" s="18" t="s">
        <v>148</v>
      </c>
      <c r="AU217" s="18" t="s">
        <v>83</v>
      </c>
    </row>
    <row r="218" spans="2:65" s="1" customFormat="1" ht="11.25">
      <c r="B218" s="33"/>
      <c r="D218" s="145" t="s">
        <v>150</v>
      </c>
      <c r="F218" s="146" t="s">
        <v>279</v>
      </c>
      <c r="I218" s="143"/>
      <c r="L218" s="33"/>
      <c r="M218" s="144"/>
      <c r="T218" s="54"/>
      <c r="AT218" s="18" t="s">
        <v>150</v>
      </c>
      <c r="AU218" s="18" t="s">
        <v>83</v>
      </c>
    </row>
    <row r="219" spans="2:65" s="13" customFormat="1" ht="11.25">
      <c r="B219" s="153"/>
      <c r="D219" s="141" t="s">
        <v>152</v>
      </c>
      <c r="E219" s="154" t="s">
        <v>19</v>
      </c>
      <c r="F219" s="155" t="s">
        <v>205</v>
      </c>
      <c r="H219" s="156">
        <v>812</v>
      </c>
      <c r="I219" s="157"/>
      <c r="L219" s="153"/>
      <c r="M219" s="158"/>
      <c r="T219" s="159"/>
      <c r="AT219" s="154" t="s">
        <v>152</v>
      </c>
      <c r="AU219" s="154" t="s">
        <v>83</v>
      </c>
      <c r="AV219" s="13" t="s">
        <v>83</v>
      </c>
      <c r="AW219" s="13" t="s">
        <v>35</v>
      </c>
      <c r="AX219" s="13" t="s">
        <v>73</v>
      </c>
      <c r="AY219" s="154" t="s">
        <v>138</v>
      </c>
    </row>
    <row r="220" spans="2:65" s="13" customFormat="1" ht="11.25">
      <c r="B220" s="153"/>
      <c r="D220" s="141" t="s">
        <v>152</v>
      </c>
      <c r="E220" s="154" t="s">
        <v>19</v>
      </c>
      <c r="F220" s="155" t="s">
        <v>206</v>
      </c>
      <c r="H220" s="156">
        <v>4655</v>
      </c>
      <c r="I220" s="157"/>
      <c r="L220" s="153"/>
      <c r="M220" s="158"/>
      <c r="T220" s="159"/>
      <c r="AT220" s="154" t="s">
        <v>152</v>
      </c>
      <c r="AU220" s="154" t="s">
        <v>83</v>
      </c>
      <c r="AV220" s="13" t="s">
        <v>83</v>
      </c>
      <c r="AW220" s="13" t="s">
        <v>35</v>
      </c>
      <c r="AX220" s="13" t="s">
        <v>73</v>
      </c>
      <c r="AY220" s="154" t="s">
        <v>138</v>
      </c>
    </row>
    <row r="221" spans="2:65" s="13" customFormat="1" ht="11.25">
      <c r="B221" s="153"/>
      <c r="D221" s="141" t="s">
        <v>152</v>
      </c>
      <c r="E221" s="154" t="s">
        <v>19</v>
      </c>
      <c r="F221" s="155" t="s">
        <v>207</v>
      </c>
      <c r="H221" s="156">
        <v>1200</v>
      </c>
      <c r="I221" s="157"/>
      <c r="L221" s="153"/>
      <c r="M221" s="158"/>
      <c r="T221" s="159"/>
      <c r="AT221" s="154" t="s">
        <v>152</v>
      </c>
      <c r="AU221" s="154" t="s">
        <v>83</v>
      </c>
      <c r="AV221" s="13" t="s">
        <v>83</v>
      </c>
      <c r="AW221" s="13" t="s">
        <v>35</v>
      </c>
      <c r="AX221" s="13" t="s">
        <v>73</v>
      </c>
      <c r="AY221" s="154" t="s">
        <v>138</v>
      </c>
    </row>
    <row r="222" spans="2:65" s="14" customFormat="1" ht="11.25">
      <c r="B222" s="160"/>
      <c r="D222" s="141" t="s">
        <v>152</v>
      </c>
      <c r="E222" s="161" t="s">
        <v>19</v>
      </c>
      <c r="F222" s="162" t="s">
        <v>170</v>
      </c>
      <c r="H222" s="163">
        <v>6667</v>
      </c>
      <c r="I222" s="164"/>
      <c r="L222" s="160"/>
      <c r="M222" s="165"/>
      <c r="T222" s="166"/>
      <c r="AT222" s="161" t="s">
        <v>152</v>
      </c>
      <c r="AU222" s="161" t="s">
        <v>83</v>
      </c>
      <c r="AV222" s="14" t="s">
        <v>146</v>
      </c>
      <c r="AW222" s="14" t="s">
        <v>35</v>
      </c>
      <c r="AX222" s="14" t="s">
        <v>81</v>
      </c>
      <c r="AY222" s="161" t="s">
        <v>138</v>
      </c>
    </row>
    <row r="223" spans="2:65" s="1" customFormat="1" ht="33" customHeight="1">
      <c r="B223" s="33"/>
      <c r="C223" s="128" t="s">
        <v>280</v>
      </c>
      <c r="D223" s="128" t="s">
        <v>141</v>
      </c>
      <c r="E223" s="129" t="s">
        <v>281</v>
      </c>
      <c r="F223" s="130" t="s">
        <v>282</v>
      </c>
      <c r="G223" s="131" t="s">
        <v>158</v>
      </c>
      <c r="H223" s="132">
        <v>400</v>
      </c>
      <c r="I223" s="133"/>
      <c r="J223" s="134">
        <f>ROUND(I223*H223,2)</f>
        <v>0</v>
      </c>
      <c r="K223" s="130" t="s">
        <v>145</v>
      </c>
      <c r="L223" s="33"/>
      <c r="M223" s="135" t="s">
        <v>19</v>
      </c>
      <c r="N223" s="136" t="s">
        <v>44</v>
      </c>
      <c r="P223" s="137">
        <f>O223*H223</f>
        <v>0</v>
      </c>
      <c r="Q223" s="137">
        <v>1.2999999999999999E-4</v>
      </c>
      <c r="R223" s="137">
        <f>Q223*H223</f>
        <v>5.1999999999999998E-2</v>
      </c>
      <c r="S223" s="137">
        <v>0</v>
      </c>
      <c r="T223" s="138">
        <f>S223*H223</f>
        <v>0</v>
      </c>
      <c r="AR223" s="139" t="s">
        <v>146</v>
      </c>
      <c r="AT223" s="139" t="s">
        <v>141</v>
      </c>
      <c r="AU223" s="139" t="s">
        <v>83</v>
      </c>
      <c r="AY223" s="18" t="s">
        <v>138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8" t="s">
        <v>81</v>
      </c>
      <c r="BK223" s="140">
        <f>ROUND(I223*H223,2)</f>
        <v>0</v>
      </c>
      <c r="BL223" s="18" t="s">
        <v>146</v>
      </c>
      <c r="BM223" s="139" t="s">
        <v>283</v>
      </c>
    </row>
    <row r="224" spans="2:65" s="1" customFormat="1" ht="19.5">
      <c r="B224" s="33"/>
      <c r="D224" s="141" t="s">
        <v>148</v>
      </c>
      <c r="F224" s="142" t="s">
        <v>284</v>
      </c>
      <c r="I224" s="143"/>
      <c r="L224" s="33"/>
      <c r="M224" s="144"/>
      <c r="T224" s="54"/>
      <c r="AT224" s="18" t="s">
        <v>148</v>
      </c>
      <c r="AU224" s="18" t="s">
        <v>83</v>
      </c>
    </row>
    <row r="225" spans="2:65" s="1" customFormat="1" ht="11.25">
      <c r="B225" s="33"/>
      <c r="D225" s="145" t="s">
        <v>150</v>
      </c>
      <c r="F225" s="146" t="s">
        <v>285</v>
      </c>
      <c r="I225" s="143"/>
      <c r="L225" s="33"/>
      <c r="M225" s="144"/>
      <c r="T225" s="54"/>
      <c r="AT225" s="18" t="s">
        <v>150</v>
      </c>
      <c r="AU225" s="18" t="s">
        <v>83</v>
      </c>
    </row>
    <row r="226" spans="2:65" s="13" customFormat="1" ht="11.25">
      <c r="B226" s="153"/>
      <c r="D226" s="141" t="s">
        <v>152</v>
      </c>
      <c r="E226" s="154" t="s">
        <v>19</v>
      </c>
      <c r="F226" s="155" t="s">
        <v>286</v>
      </c>
      <c r="H226" s="156">
        <v>100</v>
      </c>
      <c r="I226" s="157"/>
      <c r="L226" s="153"/>
      <c r="M226" s="158"/>
      <c r="T226" s="159"/>
      <c r="AT226" s="154" t="s">
        <v>152</v>
      </c>
      <c r="AU226" s="154" t="s">
        <v>83</v>
      </c>
      <c r="AV226" s="13" t="s">
        <v>83</v>
      </c>
      <c r="AW226" s="13" t="s">
        <v>35</v>
      </c>
      <c r="AX226" s="13" t="s">
        <v>73</v>
      </c>
      <c r="AY226" s="154" t="s">
        <v>138</v>
      </c>
    </row>
    <row r="227" spans="2:65" s="13" customFormat="1" ht="11.25">
      <c r="B227" s="153"/>
      <c r="D227" s="141" t="s">
        <v>152</v>
      </c>
      <c r="E227" s="154" t="s">
        <v>19</v>
      </c>
      <c r="F227" s="155" t="s">
        <v>287</v>
      </c>
      <c r="H227" s="156">
        <v>200</v>
      </c>
      <c r="I227" s="157"/>
      <c r="L227" s="153"/>
      <c r="M227" s="158"/>
      <c r="T227" s="159"/>
      <c r="AT227" s="154" t="s">
        <v>152</v>
      </c>
      <c r="AU227" s="154" t="s">
        <v>83</v>
      </c>
      <c r="AV227" s="13" t="s">
        <v>83</v>
      </c>
      <c r="AW227" s="13" t="s">
        <v>35</v>
      </c>
      <c r="AX227" s="13" t="s">
        <v>73</v>
      </c>
      <c r="AY227" s="154" t="s">
        <v>138</v>
      </c>
    </row>
    <row r="228" spans="2:65" s="13" customFormat="1" ht="11.25">
      <c r="B228" s="153"/>
      <c r="D228" s="141" t="s">
        <v>152</v>
      </c>
      <c r="E228" s="154" t="s">
        <v>19</v>
      </c>
      <c r="F228" s="155" t="s">
        <v>288</v>
      </c>
      <c r="H228" s="156">
        <v>100</v>
      </c>
      <c r="I228" s="157"/>
      <c r="L228" s="153"/>
      <c r="M228" s="158"/>
      <c r="T228" s="159"/>
      <c r="AT228" s="154" t="s">
        <v>152</v>
      </c>
      <c r="AU228" s="154" t="s">
        <v>83</v>
      </c>
      <c r="AV228" s="13" t="s">
        <v>83</v>
      </c>
      <c r="AW228" s="13" t="s">
        <v>35</v>
      </c>
      <c r="AX228" s="13" t="s">
        <v>73</v>
      </c>
      <c r="AY228" s="154" t="s">
        <v>138</v>
      </c>
    </row>
    <row r="229" spans="2:65" s="14" customFormat="1" ht="11.25">
      <c r="B229" s="160"/>
      <c r="D229" s="141" t="s">
        <v>152</v>
      </c>
      <c r="E229" s="161" t="s">
        <v>19</v>
      </c>
      <c r="F229" s="162" t="s">
        <v>170</v>
      </c>
      <c r="H229" s="163">
        <v>400</v>
      </c>
      <c r="I229" s="164"/>
      <c r="L229" s="160"/>
      <c r="M229" s="165"/>
      <c r="T229" s="166"/>
      <c r="AT229" s="161" t="s">
        <v>152</v>
      </c>
      <c r="AU229" s="161" t="s">
        <v>83</v>
      </c>
      <c r="AV229" s="14" t="s">
        <v>146</v>
      </c>
      <c r="AW229" s="14" t="s">
        <v>35</v>
      </c>
      <c r="AX229" s="14" t="s">
        <v>81</v>
      </c>
      <c r="AY229" s="161" t="s">
        <v>138</v>
      </c>
    </row>
    <row r="230" spans="2:65" s="1" customFormat="1" ht="21.75" customHeight="1">
      <c r="B230" s="33"/>
      <c r="C230" s="128" t="s">
        <v>289</v>
      </c>
      <c r="D230" s="128" t="s">
        <v>141</v>
      </c>
      <c r="E230" s="129" t="s">
        <v>290</v>
      </c>
      <c r="F230" s="130" t="s">
        <v>291</v>
      </c>
      <c r="G230" s="131" t="s">
        <v>292</v>
      </c>
      <c r="H230" s="132">
        <v>378</v>
      </c>
      <c r="I230" s="133"/>
      <c r="J230" s="134">
        <f>ROUND(I230*H230,2)</f>
        <v>0</v>
      </c>
      <c r="K230" s="130" t="s">
        <v>145</v>
      </c>
      <c r="L230" s="33"/>
      <c r="M230" s="135" t="s">
        <v>19</v>
      </c>
      <c r="N230" s="136" t="s">
        <v>44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146</v>
      </c>
      <c r="AT230" s="139" t="s">
        <v>141</v>
      </c>
      <c r="AU230" s="139" t="s">
        <v>83</v>
      </c>
      <c r="AY230" s="18" t="s">
        <v>138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8" t="s">
        <v>81</v>
      </c>
      <c r="BK230" s="140">
        <f>ROUND(I230*H230,2)</f>
        <v>0</v>
      </c>
      <c r="BL230" s="18" t="s">
        <v>146</v>
      </c>
      <c r="BM230" s="139" t="s">
        <v>293</v>
      </c>
    </row>
    <row r="231" spans="2:65" s="1" customFormat="1" ht="19.5">
      <c r="B231" s="33"/>
      <c r="D231" s="141" t="s">
        <v>148</v>
      </c>
      <c r="F231" s="142" t="s">
        <v>294</v>
      </c>
      <c r="I231" s="143"/>
      <c r="L231" s="33"/>
      <c r="M231" s="144"/>
      <c r="T231" s="54"/>
      <c r="AT231" s="18" t="s">
        <v>148</v>
      </c>
      <c r="AU231" s="18" t="s">
        <v>83</v>
      </c>
    </row>
    <row r="232" spans="2:65" s="1" customFormat="1" ht="11.25">
      <c r="B232" s="33"/>
      <c r="D232" s="145" t="s">
        <v>150</v>
      </c>
      <c r="F232" s="146" t="s">
        <v>295</v>
      </c>
      <c r="I232" s="143"/>
      <c r="L232" s="33"/>
      <c r="M232" s="144"/>
      <c r="T232" s="54"/>
      <c r="AT232" s="18" t="s">
        <v>150</v>
      </c>
      <c r="AU232" s="18" t="s">
        <v>83</v>
      </c>
    </row>
    <row r="233" spans="2:65" s="13" customFormat="1" ht="11.25">
      <c r="B233" s="153"/>
      <c r="D233" s="141" t="s">
        <v>152</v>
      </c>
      <c r="E233" s="154" t="s">
        <v>19</v>
      </c>
      <c r="F233" s="155" t="s">
        <v>296</v>
      </c>
      <c r="H233" s="156">
        <v>58</v>
      </c>
      <c r="I233" s="157"/>
      <c r="L233" s="153"/>
      <c r="M233" s="158"/>
      <c r="T233" s="159"/>
      <c r="AT233" s="154" t="s">
        <v>152</v>
      </c>
      <c r="AU233" s="154" t="s">
        <v>83</v>
      </c>
      <c r="AV233" s="13" t="s">
        <v>83</v>
      </c>
      <c r="AW233" s="13" t="s">
        <v>35</v>
      </c>
      <c r="AX233" s="13" t="s">
        <v>73</v>
      </c>
      <c r="AY233" s="154" t="s">
        <v>138</v>
      </c>
    </row>
    <row r="234" spans="2:65" s="13" customFormat="1" ht="11.25">
      <c r="B234" s="153"/>
      <c r="D234" s="141" t="s">
        <v>152</v>
      </c>
      <c r="E234" s="154" t="s">
        <v>19</v>
      </c>
      <c r="F234" s="155" t="s">
        <v>297</v>
      </c>
      <c r="H234" s="156">
        <v>245</v>
      </c>
      <c r="I234" s="157"/>
      <c r="L234" s="153"/>
      <c r="M234" s="158"/>
      <c r="T234" s="159"/>
      <c r="AT234" s="154" t="s">
        <v>152</v>
      </c>
      <c r="AU234" s="154" t="s">
        <v>83</v>
      </c>
      <c r="AV234" s="13" t="s">
        <v>83</v>
      </c>
      <c r="AW234" s="13" t="s">
        <v>35</v>
      </c>
      <c r="AX234" s="13" t="s">
        <v>73</v>
      </c>
      <c r="AY234" s="154" t="s">
        <v>138</v>
      </c>
    </row>
    <row r="235" spans="2:65" s="13" customFormat="1" ht="11.25">
      <c r="B235" s="153"/>
      <c r="D235" s="141" t="s">
        <v>152</v>
      </c>
      <c r="E235" s="154" t="s">
        <v>19</v>
      </c>
      <c r="F235" s="155" t="s">
        <v>298</v>
      </c>
      <c r="H235" s="156">
        <v>75</v>
      </c>
      <c r="I235" s="157"/>
      <c r="L235" s="153"/>
      <c r="M235" s="158"/>
      <c r="T235" s="159"/>
      <c r="AT235" s="154" t="s">
        <v>152</v>
      </c>
      <c r="AU235" s="154" t="s">
        <v>83</v>
      </c>
      <c r="AV235" s="13" t="s">
        <v>83</v>
      </c>
      <c r="AW235" s="13" t="s">
        <v>35</v>
      </c>
      <c r="AX235" s="13" t="s">
        <v>73</v>
      </c>
      <c r="AY235" s="154" t="s">
        <v>138</v>
      </c>
    </row>
    <row r="236" spans="2:65" s="14" customFormat="1" ht="11.25">
      <c r="B236" s="160"/>
      <c r="D236" s="141" t="s">
        <v>152</v>
      </c>
      <c r="E236" s="161" t="s">
        <v>19</v>
      </c>
      <c r="F236" s="162" t="s">
        <v>170</v>
      </c>
      <c r="H236" s="163">
        <v>378</v>
      </c>
      <c r="I236" s="164"/>
      <c r="L236" s="160"/>
      <c r="M236" s="165"/>
      <c r="T236" s="166"/>
      <c r="AT236" s="161" t="s">
        <v>152</v>
      </c>
      <c r="AU236" s="161" t="s">
        <v>83</v>
      </c>
      <c r="AV236" s="14" t="s">
        <v>146</v>
      </c>
      <c r="AW236" s="14" t="s">
        <v>35</v>
      </c>
      <c r="AX236" s="14" t="s">
        <v>81</v>
      </c>
      <c r="AY236" s="161" t="s">
        <v>138</v>
      </c>
    </row>
    <row r="237" spans="2:65" s="1" customFormat="1" ht="24.2" customHeight="1">
      <c r="B237" s="33"/>
      <c r="C237" s="128" t="s">
        <v>299</v>
      </c>
      <c r="D237" s="128" t="s">
        <v>141</v>
      </c>
      <c r="E237" s="129" t="s">
        <v>300</v>
      </c>
      <c r="F237" s="130" t="s">
        <v>301</v>
      </c>
      <c r="G237" s="131" t="s">
        <v>292</v>
      </c>
      <c r="H237" s="132">
        <v>44730</v>
      </c>
      <c r="I237" s="133"/>
      <c r="J237" s="134">
        <f>ROUND(I237*H237,2)</f>
        <v>0</v>
      </c>
      <c r="K237" s="130" t="s">
        <v>145</v>
      </c>
      <c r="L237" s="33"/>
      <c r="M237" s="135" t="s">
        <v>19</v>
      </c>
      <c r="N237" s="136" t="s">
        <v>44</v>
      </c>
      <c r="P237" s="137">
        <f>O237*H237</f>
        <v>0</v>
      </c>
      <c r="Q237" s="137">
        <v>0</v>
      </c>
      <c r="R237" s="137">
        <f>Q237*H237</f>
        <v>0</v>
      </c>
      <c r="S237" s="137">
        <v>0</v>
      </c>
      <c r="T237" s="138">
        <f>S237*H237</f>
        <v>0</v>
      </c>
      <c r="AR237" s="139" t="s">
        <v>146</v>
      </c>
      <c r="AT237" s="139" t="s">
        <v>141</v>
      </c>
      <c r="AU237" s="139" t="s">
        <v>83</v>
      </c>
      <c r="AY237" s="18" t="s">
        <v>138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8" t="s">
        <v>81</v>
      </c>
      <c r="BK237" s="140">
        <f>ROUND(I237*H237,2)</f>
        <v>0</v>
      </c>
      <c r="BL237" s="18" t="s">
        <v>146</v>
      </c>
      <c r="BM237" s="139" t="s">
        <v>302</v>
      </c>
    </row>
    <row r="238" spans="2:65" s="1" customFormat="1" ht="29.25">
      <c r="B238" s="33"/>
      <c r="D238" s="141" t="s">
        <v>148</v>
      </c>
      <c r="F238" s="142" t="s">
        <v>303</v>
      </c>
      <c r="I238" s="143"/>
      <c r="L238" s="33"/>
      <c r="M238" s="144"/>
      <c r="T238" s="54"/>
      <c r="AT238" s="18" t="s">
        <v>148</v>
      </c>
      <c r="AU238" s="18" t="s">
        <v>83</v>
      </c>
    </row>
    <row r="239" spans="2:65" s="1" customFormat="1" ht="11.25">
      <c r="B239" s="33"/>
      <c r="D239" s="145" t="s">
        <v>150</v>
      </c>
      <c r="F239" s="146" t="s">
        <v>304</v>
      </c>
      <c r="I239" s="143"/>
      <c r="L239" s="33"/>
      <c r="M239" s="144"/>
      <c r="T239" s="54"/>
      <c r="AT239" s="18" t="s">
        <v>150</v>
      </c>
      <c r="AU239" s="18" t="s">
        <v>83</v>
      </c>
    </row>
    <row r="240" spans="2:65" s="13" customFormat="1" ht="11.25">
      <c r="B240" s="153"/>
      <c r="D240" s="141" t="s">
        <v>152</v>
      </c>
      <c r="E240" s="154" t="s">
        <v>19</v>
      </c>
      <c r="F240" s="155" t="s">
        <v>305</v>
      </c>
      <c r="H240" s="156">
        <v>3480</v>
      </c>
      <c r="I240" s="157"/>
      <c r="L240" s="153"/>
      <c r="M240" s="158"/>
      <c r="T240" s="159"/>
      <c r="AT240" s="154" t="s">
        <v>152</v>
      </c>
      <c r="AU240" s="154" t="s">
        <v>83</v>
      </c>
      <c r="AV240" s="13" t="s">
        <v>83</v>
      </c>
      <c r="AW240" s="13" t="s">
        <v>35</v>
      </c>
      <c r="AX240" s="13" t="s">
        <v>73</v>
      </c>
      <c r="AY240" s="154" t="s">
        <v>138</v>
      </c>
    </row>
    <row r="241" spans="2:65" s="13" customFormat="1" ht="11.25">
      <c r="B241" s="153"/>
      <c r="D241" s="141" t="s">
        <v>152</v>
      </c>
      <c r="E241" s="154" t="s">
        <v>19</v>
      </c>
      <c r="F241" s="155" t="s">
        <v>306</v>
      </c>
      <c r="H241" s="156">
        <v>36750</v>
      </c>
      <c r="I241" s="157"/>
      <c r="L241" s="153"/>
      <c r="M241" s="158"/>
      <c r="T241" s="159"/>
      <c r="AT241" s="154" t="s">
        <v>152</v>
      </c>
      <c r="AU241" s="154" t="s">
        <v>83</v>
      </c>
      <c r="AV241" s="13" t="s">
        <v>83</v>
      </c>
      <c r="AW241" s="13" t="s">
        <v>35</v>
      </c>
      <c r="AX241" s="13" t="s">
        <v>73</v>
      </c>
      <c r="AY241" s="154" t="s">
        <v>138</v>
      </c>
    </row>
    <row r="242" spans="2:65" s="13" customFormat="1" ht="11.25">
      <c r="B242" s="153"/>
      <c r="D242" s="141" t="s">
        <v>152</v>
      </c>
      <c r="E242" s="154" t="s">
        <v>19</v>
      </c>
      <c r="F242" s="155" t="s">
        <v>307</v>
      </c>
      <c r="H242" s="156">
        <v>4500</v>
      </c>
      <c r="I242" s="157"/>
      <c r="L242" s="153"/>
      <c r="M242" s="158"/>
      <c r="T242" s="159"/>
      <c r="AT242" s="154" t="s">
        <v>152</v>
      </c>
      <c r="AU242" s="154" t="s">
        <v>83</v>
      </c>
      <c r="AV242" s="13" t="s">
        <v>83</v>
      </c>
      <c r="AW242" s="13" t="s">
        <v>35</v>
      </c>
      <c r="AX242" s="13" t="s">
        <v>73</v>
      </c>
      <c r="AY242" s="154" t="s">
        <v>138</v>
      </c>
    </row>
    <row r="243" spans="2:65" s="14" customFormat="1" ht="11.25">
      <c r="B243" s="160"/>
      <c r="D243" s="141" t="s">
        <v>152</v>
      </c>
      <c r="E243" s="161" t="s">
        <v>19</v>
      </c>
      <c r="F243" s="162" t="s">
        <v>170</v>
      </c>
      <c r="H243" s="163">
        <v>44730</v>
      </c>
      <c r="I243" s="164"/>
      <c r="L243" s="160"/>
      <c r="M243" s="165"/>
      <c r="T243" s="166"/>
      <c r="AT243" s="161" t="s">
        <v>152</v>
      </c>
      <c r="AU243" s="161" t="s">
        <v>83</v>
      </c>
      <c r="AV243" s="14" t="s">
        <v>146</v>
      </c>
      <c r="AW243" s="14" t="s">
        <v>35</v>
      </c>
      <c r="AX243" s="14" t="s">
        <v>81</v>
      </c>
      <c r="AY243" s="161" t="s">
        <v>138</v>
      </c>
    </row>
    <row r="244" spans="2:65" s="1" customFormat="1" ht="21.75" customHeight="1">
      <c r="B244" s="33"/>
      <c r="C244" s="128" t="s">
        <v>7</v>
      </c>
      <c r="D244" s="128" t="s">
        <v>141</v>
      </c>
      <c r="E244" s="129" t="s">
        <v>308</v>
      </c>
      <c r="F244" s="130" t="s">
        <v>309</v>
      </c>
      <c r="G244" s="131" t="s">
        <v>292</v>
      </c>
      <c r="H244" s="132">
        <v>378</v>
      </c>
      <c r="I244" s="133"/>
      <c r="J244" s="134">
        <f>ROUND(I244*H244,2)</f>
        <v>0</v>
      </c>
      <c r="K244" s="130" t="s">
        <v>145</v>
      </c>
      <c r="L244" s="33"/>
      <c r="M244" s="135" t="s">
        <v>19</v>
      </c>
      <c r="N244" s="136" t="s">
        <v>44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146</v>
      </c>
      <c r="AT244" s="139" t="s">
        <v>141</v>
      </c>
      <c r="AU244" s="139" t="s">
        <v>83</v>
      </c>
      <c r="AY244" s="18" t="s">
        <v>138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8" t="s">
        <v>81</v>
      </c>
      <c r="BK244" s="140">
        <f>ROUND(I244*H244,2)</f>
        <v>0</v>
      </c>
      <c r="BL244" s="18" t="s">
        <v>146</v>
      </c>
      <c r="BM244" s="139" t="s">
        <v>310</v>
      </c>
    </row>
    <row r="245" spans="2:65" s="1" customFormat="1" ht="19.5">
      <c r="B245" s="33"/>
      <c r="D245" s="141" t="s">
        <v>148</v>
      </c>
      <c r="F245" s="142" t="s">
        <v>311</v>
      </c>
      <c r="I245" s="143"/>
      <c r="L245" s="33"/>
      <c r="M245" s="144"/>
      <c r="T245" s="54"/>
      <c r="AT245" s="18" t="s">
        <v>148</v>
      </c>
      <c r="AU245" s="18" t="s">
        <v>83</v>
      </c>
    </row>
    <row r="246" spans="2:65" s="1" customFormat="1" ht="11.25">
      <c r="B246" s="33"/>
      <c r="D246" s="145" t="s">
        <v>150</v>
      </c>
      <c r="F246" s="146" t="s">
        <v>312</v>
      </c>
      <c r="I246" s="143"/>
      <c r="L246" s="33"/>
      <c r="M246" s="144"/>
      <c r="T246" s="54"/>
      <c r="AT246" s="18" t="s">
        <v>150</v>
      </c>
      <c r="AU246" s="18" t="s">
        <v>83</v>
      </c>
    </row>
    <row r="247" spans="2:65" s="13" customFormat="1" ht="11.25">
      <c r="B247" s="153"/>
      <c r="D247" s="141" t="s">
        <v>152</v>
      </c>
      <c r="E247" s="154" t="s">
        <v>19</v>
      </c>
      <c r="F247" s="155" t="s">
        <v>296</v>
      </c>
      <c r="H247" s="156">
        <v>58</v>
      </c>
      <c r="I247" s="157"/>
      <c r="L247" s="153"/>
      <c r="M247" s="158"/>
      <c r="T247" s="159"/>
      <c r="AT247" s="154" t="s">
        <v>152</v>
      </c>
      <c r="AU247" s="154" t="s">
        <v>83</v>
      </c>
      <c r="AV247" s="13" t="s">
        <v>83</v>
      </c>
      <c r="AW247" s="13" t="s">
        <v>35</v>
      </c>
      <c r="AX247" s="13" t="s">
        <v>73</v>
      </c>
      <c r="AY247" s="154" t="s">
        <v>138</v>
      </c>
    </row>
    <row r="248" spans="2:65" s="13" customFormat="1" ht="11.25">
      <c r="B248" s="153"/>
      <c r="D248" s="141" t="s">
        <v>152</v>
      </c>
      <c r="E248" s="154" t="s">
        <v>19</v>
      </c>
      <c r="F248" s="155" t="s">
        <v>297</v>
      </c>
      <c r="H248" s="156">
        <v>245</v>
      </c>
      <c r="I248" s="157"/>
      <c r="L248" s="153"/>
      <c r="M248" s="158"/>
      <c r="T248" s="159"/>
      <c r="AT248" s="154" t="s">
        <v>152</v>
      </c>
      <c r="AU248" s="154" t="s">
        <v>83</v>
      </c>
      <c r="AV248" s="13" t="s">
        <v>83</v>
      </c>
      <c r="AW248" s="13" t="s">
        <v>35</v>
      </c>
      <c r="AX248" s="13" t="s">
        <v>73</v>
      </c>
      <c r="AY248" s="154" t="s">
        <v>138</v>
      </c>
    </row>
    <row r="249" spans="2:65" s="13" customFormat="1" ht="11.25">
      <c r="B249" s="153"/>
      <c r="D249" s="141" t="s">
        <v>152</v>
      </c>
      <c r="E249" s="154" t="s">
        <v>19</v>
      </c>
      <c r="F249" s="155" t="s">
        <v>298</v>
      </c>
      <c r="H249" s="156">
        <v>75</v>
      </c>
      <c r="I249" s="157"/>
      <c r="L249" s="153"/>
      <c r="M249" s="158"/>
      <c r="T249" s="159"/>
      <c r="AT249" s="154" t="s">
        <v>152</v>
      </c>
      <c r="AU249" s="154" t="s">
        <v>83</v>
      </c>
      <c r="AV249" s="13" t="s">
        <v>83</v>
      </c>
      <c r="AW249" s="13" t="s">
        <v>35</v>
      </c>
      <c r="AX249" s="13" t="s">
        <v>73</v>
      </c>
      <c r="AY249" s="154" t="s">
        <v>138</v>
      </c>
    </row>
    <row r="250" spans="2:65" s="14" customFormat="1" ht="11.25">
      <c r="B250" s="160"/>
      <c r="D250" s="141" t="s">
        <v>152</v>
      </c>
      <c r="E250" s="161" t="s">
        <v>19</v>
      </c>
      <c r="F250" s="162" t="s">
        <v>170</v>
      </c>
      <c r="H250" s="163">
        <v>378</v>
      </c>
      <c r="I250" s="164"/>
      <c r="L250" s="160"/>
      <c r="M250" s="165"/>
      <c r="T250" s="166"/>
      <c r="AT250" s="161" t="s">
        <v>152</v>
      </c>
      <c r="AU250" s="161" t="s">
        <v>83</v>
      </c>
      <c r="AV250" s="14" t="s">
        <v>146</v>
      </c>
      <c r="AW250" s="14" t="s">
        <v>35</v>
      </c>
      <c r="AX250" s="14" t="s">
        <v>81</v>
      </c>
      <c r="AY250" s="161" t="s">
        <v>138</v>
      </c>
    </row>
    <row r="251" spans="2:65" s="1" customFormat="1" ht="16.5" customHeight="1">
      <c r="B251" s="33"/>
      <c r="C251" s="128" t="s">
        <v>313</v>
      </c>
      <c r="D251" s="128" t="s">
        <v>141</v>
      </c>
      <c r="E251" s="129" t="s">
        <v>314</v>
      </c>
      <c r="F251" s="130" t="s">
        <v>315</v>
      </c>
      <c r="G251" s="131" t="s">
        <v>316</v>
      </c>
      <c r="H251" s="132">
        <v>3</v>
      </c>
      <c r="I251" s="133"/>
      <c r="J251" s="134">
        <f>ROUND(I251*H251,2)</f>
        <v>0</v>
      </c>
      <c r="K251" s="130" t="s">
        <v>19</v>
      </c>
      <c r="L251" s="33"/>
      <c r="M251" s="135" t="s">
        <v>19</v>
      </c>
      <c r="N251" s="136" t="s">
        <v>44</v>
      </c>
      <c r="P251" s="137">
        <f>O251*H251</f>
        <v>0</v>
      </c>
      <c r="Q251" s="137">
        <v>0</v>
      </c>
      <c r="R251" s="137">
        <f>Q251*H251</f>
        <v>0</v>
      </c>
      <c r="S251" s="137">
        <v>0</v>
      </c>
      <c r="T251" s="138">
        <f>S251*H251</f>
        <v>0</v>
      </c>
      <c r="AR251" s="139" t="s">
        <v>146</v>
      </c>
      <c r="AT251" s="139" t="s">
        <v>141</v>
      </c>
      <c r="AU251" s="139" t="s">
        <v>83</v>
      </c>
      <c r="AY251" s="18" t="s">
        <v>138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8" t="s">
        <v>81</v>
      </c>
      <c r="BK251" s="140">
        <f>ROUND(I251*H251,2)</f>
        <v>0</v>
      </c>
      <c r="BL251" s="18" t="s">
        <v>146</v>
      </c>
      <c r="BM251" s="139" t="s">
        <v>317</v>
      </c>
    </row>
    <row r="252" spans="2:65" s="1" customFormat="1" ht="11.25">
      <c r="B252" s="33"/>
      <c r="D252" s="141" t="s">
        <v>148</v>
      </c>
      <c r="F252" s="142" t="s">
        <v>315</v>
      </c>
      <c r="I252" s="143"/>
      <c r="L252" s="33"/>
      <c r="M252" s="144"/>
      <c r="T252" s="54"/>
      <c r="AT252" s="18" t="s">
        <v>148</v>
      </c>
      <c r="AU252" s="18" t="s">
        <v>83</v>
      </c>
    </row>
    <row r="253" spans="2:65" s="13" customFormat="1" ht="11.25">
      <c r="B253" s="153"/>
      <c r="D253" s="141" t="s">
        <v>152</v>
      </c>
      <c r="E253" s="154" t="s">
        <v>19</v>
      </c>
      <c r="F253" s="155" t="s">
        <v>224</v>
      </c>
      <c r="H253" s="156">
        <v>1</v>
      </c>
      <c r="I253" s="157"/>
      <c r="L253" s="153"/>
      <c r="M253" s="158"/>
      <c r="T253" s="159"/>
      <c r="AT253" s="154" t="s">
        <v>152</v>
      </c>
      <c r="AU253" s="154" t="s">
        <v>83</v>
      </c>
      <c r="AV253" s="13" t="s">
        <v>83</v>
      </c>
      <c r="AW253" s="13" t="s">
        <v>35</v>
      </c>
      <c r="AX253" s="13" t="s">
        <v>73</v>
      </c>
      <c r="AY253" s="154" t="s">
        <v>138</v>
      </c>
    </row>
    <row r="254" spans="2:65" s="13" customFormat="1" ht="11.25">
      <c r="B254" s="153"/>
      <c r="D254" s="141" t="s">
        <v>152</v>
      </c>
      <c r="E254" s="154" t="s">
        <v>19</v>
      </c>
      <c r="F254" s="155" t="s">
        <v>232</v>
      </c>
      <c r="H254" s="156">
        <v>1</v>
      </c>
      <c r="I254" s="157"/>
      <c r="L254" s="153"/>
      <c r="M254" s="158"/>
      <c r="T254" s="159"/>
      <c r="AT254" s="154" t="s">
        <v>152</v>
      </c>
      <c r="AU254" s="154" t="s">
        <v>83</v>
      </c>
      <c r="AV254" s="13" t="s">
        <v>83</v>
      </c>
      <c r="AW254" s="13" t="s">
        <v>35</v>
      </c>
      <c r="AX254" s="13" t="s">
        <v>73</v>
      </c>
      <c r="AY254" s="154" t="s">
        <v>138</v>
      </c>
    </row>
    <row r="255" spans="2:65" s="13" customFormat="1" ht="11.25">
      <c r="B255" s="153"/>
      <c r="D255" s="141" t="s">
        <v>152</v>
      </c>
      <c r="E255" s="154" t="s">
        <v>19</v>
      </c>
      <c r="F255" s="155" t="s">
        <v>225</v>
      </c>
      <c r="H255" s="156">
        <v>1</v>
      </c>
      <c r="I255" s="157"/>
      <c r="L255" s="153"/>
      <c r="M255" s="158"/>
      <c r="T255" s="159"/>
      <c r="AT255" s="154" t="s">
        <v>152</v>
      </c>
      <c r="AU255" s="154" t="s">
        <v>83</v>
      </c>
      <c r="AV255" s="13" t="s">
        <v>83</v>
      </c>
      <c r="AW255" s="13" t="s">
        <v>35</v>
      </c>
      <c r="AX255" s="13" t="s">
        <v>73</v>
      </c>
      <c r="AY255" s="154" t="s">
        <v>138</v>
      </c>
    </row>
    <row r="256" spans="2:65" s="14" customFormat="1" ht="11.25">
      <c r="B256" s="160"/>
      <c r="D256" s="141" t="s">
        <v>152</v>
      </c>
      <c r="E256" s="161" t="s">
        <v>19</v>
      </c>
      <c r="F256" s="162" t="s">
        <v>170</v>
      </c>
      <c r="H256" s="163">
        <v>3</v>
      </c>
      <c r="I256" s="164"/>
      <c r="L256" s="160"/>
      <c r="M256" s="165"/>
      <c r="T256" s="166"/>
      <c r="AT256" s="161" t="s">
        <v>152</v>
      </c>
      <c r="AU256" s="161" t="s">
        <v>83</v>
      </c>
      <c r="AV256" s="14" t="s">
        <v>146</v>
      </c>
      <c r="AW256" s="14" t="s">
        <v>35</v>
      </c>
      <c r="AX256" s="14" t="s">
        <v>81</v>
      </c>
      <c r="AY256" s="161" t="s">
        <v>138</v>
      </c>
    </row>
    <row r="257" spans="2:65" s="1" customFormat="1" ht="33" customHeight="1">
      <c r="B257" s="33"/>
      <c r="C257" s="128" t="s">
        <v>318</v>
      </c>
      <c r="D257" s="128" t="s">
        <v>141</v>
      </c>
      <c r="E257" s="129" t="s">
        <v>319</v>
      </c>
      <c r="F257" s="130" t="s">
        <v>320</v>
      </c>
      <c r="G257" s="131" t="s">
        <v>144</v>
      </c>
      <c r="H257" s="132">
        <v>196.512</v>
      </c>
      <c r="I257" s="133"/>
      <c r="J257" s="134">
        <f>ROUND(I257*H257,2)</f>
        <v>0</v>
      </c>
      <c r="K257" s="130" t="s">
        <v>145</v>
      </c>
      <c r="L257" s="33"/>
      <c r="M257" s="135" t="s">
        <v>19</v>
      </c>
      <c r="N257" s="136" t="s">
        <v>44</v>
      </c>
      <c r="P257" s="137">
        <f>O257*H257</f>
        <v>0</v>
      </c>
      <c r="Q257" s="137">
        <v>0</v>
      </c>
      <c r="R257" s="137">
        <f>Q257*H257</f>
        <v>0</v>
      </c>
      <c r="S257" s="137">
        <v>1.5940000000000001</v>
      </c>
      <c r="T257" s="138">
        <f>S257*H257</f>
        <v>313.24012800000003</v>
      </c>
      <c r="AR257" s="139" t="s">
        <v>146</v>
      </c>
      <c r="AT257" s="139" t="s">
        <v>141</v>
      </c>
      <c r="AU257" s="139" t="s">
        <v>83</v>
      </c>
      <c r="AY257" s="18" t="s">
        <v>138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8" t="s">
        <v>81</v>
      </c>
      <c r="BK257" s="140">
        <f>ROUND(I257*H257,2)</f>
        <v>0</v>
      </c>
      <c r="BL257" s="18" t="s">
        <v>146</v>
      </c>
      <c r="BM257" s="139" t="s">
        <v>321</v>
      </c>
    </row>
    <row r="258" spans="2:65" s="1" customFormat="1" ht="29.25">
      <c r="B258" s="33"/>
      <c r="D258" s="141" t="s">
        <v>148</v>
      </c>
      <c r="F258" s="142" t="s">
        <v>322</v>
      </c>
      <c r="I258" s="143"/>
      <c r="L258" s="33"/>
      <c r="M258" s="144"/>
      <c r="T258" s="54"/>
      <c r="AT258" s="18" t="s">
        <v>148</v>
      </c>
      <c r="AU258" s="18" t="s">
        <v>83</v>
      </c>
    </row>
    <row r="259" spans="2:65" s="1" customFormat="1" ht="11.25">
      <c r="B259" s="33"/>
      <c r="D259" s="145" t="s">
        <v>150</v>
      </c>
      <c r="F259" s="146" t="s">
        <v>323</v>
      </c>
      <c r="I259" s="143"/>
      <c r="L259" s="33"/>
      <c r="M259" s="144"/>
      <c r="T259" s="54"/>
      <c r="AT259" s="18" t="s">
        <v>150</v>
      </c>
      <c r="AU259" s="18" t="s">
        <v>83</v>
      </c>
    </row>
    <row r="260" spans="2:65" s="12" customFormat="1" ht="11.25">
      <c r="B260" s="147"/>
      <c r="D260" s="141" t="s">
        <v>152</v>
      </c>
      <c r="E260" s="148" t="s">
        <v>19</v>
      </c>
      <c r="F260" s="149" t="s">
        <v>153</v>
      </c>
      <c r="H260" s="148" t="s">
        <v>19</v>
      </c>
      <c r="I260" s="150"/>
      <c r="L260" s="147"/>
      <c r="M260" s="151"/>
      <c r="T260" s="152"/>
      <c r="AT260" s="148" t="s">
        <v>152</v>
      </c>
      <c r="AU260" s="148" t="s">
        <v>83</v>
      </c>
      <c r="AV260" s="12" t="s">
        <v>81</v>
      </c>
      <c r="AW260" s="12" t="s">
        <v>35</v>
      </c>
      <c r="AX260" s="12" t="s">
        <v>73</v>
      </c>
      <c r="AY260" s="148" t="s">
        <v>138</v>
      </c>
    </row>
    <row r="261" spans="2:65" s="12" customFormat="1" ht="11.25">
      <c r="B261" s="147"/>
      <c r="D261" s="141" t="s">
        <v>152</v>
      </c>
      <c r="E261" s="148" t="s">
        <v>19</v>
      </c>
      <c r="F261" s="149" t="s">
        <v>154</v>
      </c>
      <c r="H261" s="148" t="s">
        <v>19</v>
      </c>
      <c r="I261" s="150"/>
      <c r="L261" s="147"/>
      <c r="M261" s="151"/>
      <c r="T261" s="152"/>
      <c r="AT261" s="148" t="s">
        <v>152</v>
      </c>
      <c r="AU261" s="148" t="s">
        <v>83</v>
      </c>
      <c r="AV261" s="12" t="s">
        <v>81</v>
      </c>
      <c r="AW261" s="12" t="s">
        <v>35</v>
      </c>
      <c r="AX261" s="12" t="s">
        <v>73</v>
      </c>
      <c r="AY261" s="148" t="s">
        <v>138</v>
      </c>
    </row>
    <row r="262" spans="2:65" s="13" customFormat="1" ht="22.5">
      <c r="B262" s="153"/>
      <c r="D262" s="141" t="s">
        <v>152</v>
      </c>
      <c r="E262" s="154" t="s">
        <v>19</v>
      </c>
      <c r="F262" s="155" t="s">
        <v>324</v>
      </c>
      <c r="H262" s="156">
        <v>9.0039999999999996</v>
      </c>
      <c r="I262" s="157"/>
      <c r="L262" s="153"/>
      <c r="M262" s="158"/>
      <c r="T262" s="159"/>
      <c r="AT262" s="154" t="s">
        <v>152</v>
      </c>
      <c r="AU262" s="154" t="s">
        <v>83</v>
      </c>
      <c r="AV262" s="13" t="s">
        <v>83</v>
      </c>
      <c r="AW262" s="13" t="s">
        <v>35</v>
      </c>
      <c r="AX262" s="13" t="s">
        <v>73</v>
      </c>
      <c r="AY262" s="154" t="s">
        <v>138</v>
      </c>
    </row>
    <row r="263" spans="2:65" s="13" customFormat="1" ht="11.25">
      <c r="B263" s="153"/>
      <c r="D263" s="141" t="s">
        <v>152</v>
      </c>
      <c r="E263" s="154" t="s">
        <v>19</v>
      </c>
      <c r="F263" s="155" t="s">
        <v>155</v>
      </c>
      <c r="H263" s="156">
        <v>1.2150000000000001</v>
      </c>
      <c r="I263" s="157"/>
      <c r="L263" s="153"/>
      <c r="M263" s="158"/>
      <c r="T263" s="159"/>
      <c r="AT263" s="154" t="s">
        <v>152</v>
      </c>
      <c r="AU263" s="154" t="s">
        <v>83</v>
      </c>
      <c r="AV263" s="13" t="s">
        <v>83</v>
      </c>
      <c r="AW263" s="13" t="s">
        <v>35</v>
      </c>
      <c r="AX263" s="13" t="s">
        <v>73</v>
      </c>
      <c r="AY263" s="154" t="s">
        <v>138</v>
      </c>
    </row>
    <row r="264" spans="2:65" s="15" customFormat="1" ht="11.25">
      <c r="B264" s="168"/>
      <c r="D264" s="141" t="s">
        <v>152</v>
      </c>
      <c r="E264" s="169" t="s">
        <v>19</v>
      </c>
      <c r="F264" s="170" t="s">
        <v>325</v>
      </c>
      <c r="H264" s="171">
        <v>10.218999999999999</v>
      </c>
      <c r="I264" s="172"/>
      <c r="L264" s="168"/>
      <c r="M264" s="173"/>
      <c r="T264" s="174"/>
      <c r="AT264" s="169" t="s">
        <v>152</v>
      </c>
      <c r="AU264" s="169" t="s">
        <v>83</v>
      </c>
      <c r="AV264" s="15" t="s">
        <v>139</v>
      </c>
      <c r="AW264" s="15" t="s">
        <v>35</v>
      </c>
      <c r="AX264" s="15" t="s">
        <v>73</v>
      </c>
      <c r="AY264" s="169" t="s">
        <v>138</v>
      </c>
    </row>
    <row r="265" spans="2:65" s="12" customFormat="1" ht="11.25">
      <c r="B265" s="147"/>
      <c r="D265" s="141" t="s">
        <v>152</v>
      </c>
      <c r="E265" s="148" t="s">
        <v>19</v>
      </c>
      <c r="F265" s="149" t="s">
        <v>326</v>
      </c>
      <c r="H265" s="148" t="s">
        <v>19</v>
      </c>
      <c r="I265" s="150"/>
      <c r="L265" s="147"/>
      <c r="M265" s="151"/>
      <c r="T265" s="152"/>
      <c r="AT265" s="148" t="s">
        <v>152</v>
      </c>
      <c r="AU265" s="148" t="s">
        <v>83</v>
      </c>
      <c r="AV265" s="12" t="s">
        <v>81</v>
      </c>
      <c r="AW265" s="12" t="s">
        <v>35</v>
      </c>
      <c r="AX265" s="12" t="s">
        <v>73</v>
      </c>
      <c r="AY265" s="148" t="s">
        <v>138</v>
      </c>
    </row>
    <row r="266" spans="2:65" s="13" customFormat="1" ht="22.5">
      <c r="B266" s="153"/>
      <c r="D266" s="141" t="s">
        <v>152</v>
      </c>
      <c r="E266" s="154" t="s">
        <v>19</v>
      </c>
      <c r="F266" s="155" t="s">
        <v>327</v>
      </c>
      <c r="H266" s="156">
        <v>72.781000000000006</v>
      </c>
      <c r="I266" s="157"/>
      <c r="L266" s="153"/>
      <c r="M266" s="158"/>
      <c r="T266" s="159"/>
      <c r="AT266" s="154" t="s">
        <v>152</v>
      </c>
      <c r="AU266" s="154" t="s">
        <v>83</v>
      </c>
      <c r="AV266" s="13" t="s">
        <v>83</v>
      </c>
      <c r="AW266" s="13" t="s">
        <v>35</v>
      </c>
      <c r="AX266" s="13" t="s">
        <v>73</v>
      </c>
      <c r="AY266" s="154" t="s">
        <v>138</v>
      </c>
    </row>
    <row r="267" spans="2:65" s="13" customFormat="1" ht="11.25">
      <c r="B267" s="153"/>
      <c r="D267" s="141" t="s">
        <v>152</v>
      </c>
      <c r="E267" s="154" t="s">
        <v>19</v>
      </c>
      <c r="F267" s="155" t="s">
        <v>328</v>
      </c>
      <c r="H267" s="156">
        <v>4.01</v>
      </c>
      <c r="I267" s="157"/>
      <c r="L267" s="153"/>
      <c r="M267" s="158"/>
      <c r="T267" s="159"/>
      <c r="AT267" s="154" t="s">
        <v>152</v>
      </c>
      <c r="AU267" s="154" t="s">
        <v>83</v>
      </c>
      <c r="AV267" s="13" t="s">
        <v>83</v>
      </c>
      <c r="AW267" s="13" t="s">
        <v>35</v>
      </c>
      <c r="AX267" s="13" t="s">
        <v>73</v>
      </c>
      <c r="AY267" s="154" t="s">
        <v>138</v>
      </c>
    </row>
    <row r="268" spans="2:65" s="13" customFormat="1" ht="11.25">
      <c r="B268" s="153"/>
      <c r="D268" s="141" t="s">
        <v>152</v>
      </c>
      <c r="E268" s="154" t="s">
        <v>19</v>
      </c>
      <c r="F268" s="155" t="s">
        <v>329</v>
      </c>
      <c r="H268" s="156">
        <v>23.585999999999999</v>
      </c>
      <c r="I268" s="157"/>
      <c r="L268" s="153"/>
      <c r="M268" s="158"/>
      <c r="T268" s="159"/>
      <c r="AT268" s="154" t="s">
        <v>152</v>
      </c>
      <c r="AU268" s="154" t="s">
        <v>83</v>
      </c>
      <c r="AV268" s="13" t="s">
        <v>83</v>
      </c>
      <c r="AW268" s="13" t="s">
        <v>35</v>
      </c>
      <c r="AX268" s="13" t="s">
        <v>73</v>
      </c>
      <c r="AY268" s="154" t="s">
        <v>138</v>
      </c>
    </row>
    <row r="269" spans="2:65" s="13" customFormat="1" ht="11.25">
      <c r="B269" s="153"/>
      <c r="D269" s="141" t="s">
        <v>152</v>
      </c>
      <c r="E269" s="154" t="s">
        <v>19</v>
      </c>
      <c r="F269" s="155" t="s">
        <v>330</v>
      </c>
      <c r="H269" s="156">
        <v>85.915999999999997</v>
      </c>
      <c r="I269" s="157"/>
      <c r="L269" s="153"/>
      <c r="M269" s="158"/>
      <c r="T269" s="159"/>
      <c r="AT269" s="154" t="s">
        <v>152</v>
      </c>
      <c r="AU269" s="154" t="s">
        <v>83</v>
      </c>
      <c r="AV269" s="13" t="s">
        <v>83</v>
      </c>
      <c r="AW269" s="13" t="s">
        <v>35</v>
      </c>
      <c r="AX269" s="13" t="s">
        <v>73</v>
      </c>
      <c r="AY269" s="154" t="s">
        <v>138</v>
      </c>
    </row>
    <row r="270" spans="2:65" s="15" customFormat="1" ht="11.25">
      <c r="B270" s="168"/>
      <c r="D270" s="141" t="s">
        <v>152</v>
      </c>
      <c r="E270" s="169" t="s">
        <v>19</v>
      </c>
      <c r="F270" s="170" t="s">
        <v>325</v>
      </c>
      <c r="H270" s="171">
        <v>186.29300000000001</v>
      </c>
      <c r="I270" s="172"/>
      <c r="L270" s="168"/>
      <c r="M270" s="173"/>
      <c r="T270" s="174"/>
      <c r="AT270" s="169" t="s">
        <v>152</v>
      </c>
      <c r="AU270" s="169" t="s">
        <v>83</v>
      </c>
      <c r="AV270" s="15" t="s">
        <v>139</v>
      </c>
      <c r="AW270" s="15" t="s">
        <v>35</v>
      </c>
      <c r="AX270" s="15" t="s">
        <v>73</v>
      </c>
      <c r="AY270" s="169" t="s">
        <v>138</v>
      </c>
    </row>
    <row r="271" spans="2:65" s="14" customFormat="1" ht="11.25">
      <c r="B271" s="160"/>
      <c r="D271" s="141" t="s">
        <v>152</v>
      </c>
      <c r="E271" s="161" t="s">
        <v>19</v>
      </c>
      <c r="F271" s="162" t="s">
        <v>170</v>
      </c>
      <c r="H271" s="163">
        <v>196.512</v>
      </c>
      <c r="I271" s="164"/>
      <c r="L271" s="160"/>
      <c r="M271" s="165"/>
      <c r="T271" s="166"/>
      <c r="AT271" s="161" t="s">
        <v>152</v>
      </c>
      <c r="AU271" s="161" t="s">
        <v>83</v>
      </c>
      <c r="AV271" s="14" t="s">
        <v>146</v>
      </c>
      <c r="AW271" s="14" t="s">
        <v>35</v>
      </c>
      <c r="AX271" s="14" t="s">
        <v>81</v>
      </c>
      <c r="AY271" s="161" t="s">
        <v>138</v>
      </c>
    </row>
    <row r="272" spans="2:65" s="1" customFormat="1" ht="37.9" customHeight="1">
      <c r="B272" s="33"/>
      <c r="C272" s="128" t="s">
        <v>331</v>
      </c>
      <c r="D272" s="128" t="s">
        <v>141</v>
      </c>
      <c r="E272" s="129" t="s">
        <v>332</v>
      </c>
      <c r="F272" s="130" t="s">
        <v>333</v>
      </c>
      <c r="G272" s="131" t="s">
        <v>158</v>
      </c>
      <c r="H272" s="132">
        <v>411.59</v>
      </c>
      <c r="I272" s="133"/>
      <c r="J272" s="134">
        <f>ROUND(I272*H272,2)</f>
        <v>0</v>
      </c>
      <c r="K272" s="130" t="s">
        <v>145</v>
      </c>
      <c r="L272" s="33"/>
      <c r="M272" s="135" t="s">
        <v>19</v>
      </c>
      <c r="N272" s="136" t="s">
        <v>44</v>
      </c>
      <c r="P272" s="137">
        <f>O272*H272</f>
        <v>0</v>
      </c>
      <c r="Q272" s="137">
        <v>0</v>
      </c>
      <c r="R272" s="137">
        <f>Q272*H272</f>
        <v>0</v>
      </c>
      <c r="S272" s="137">
        <v>7.1999999999999995E-2</v>
      </c>
      <c r="T272" s="138">
        <f>S272*H272</f>
        <v>29.634479999999996</v>
      </c>
      <c r="AR272" s="139" t="s">
        <v>146</v>
      </c>
      <c r="AT272" s="139" t="s">
        <v>141</v>
      </c>
      <c r="AU272" s="139" t="s">
        <v>83</v>
      </c>
      <c r="AY272" s="18" t="s">
        <v>138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8" t="s">
        <v>81</v>
      </c>
      <c r="BK272" s="140">
        <f>ROUND(I272*H272,2)</f>
        <v>0</v>
      </c>
      <c r="BL272" s="18" t="s">
        <v>146</v>
      </c>
      <c r="BM272" s="139" t="s">
        <v>334</v>
      </c>
    </row>
    <row r="273" spans="2:65" s="1" customFormat="1" ht="29.25">
      <c r="B273" s="33"/>
      <c r="D273" s="141" t="s">
        <v>148</v>
      </c>
      <c r="F273" s="142" t="s">
        <v>335</v>
      </c>
      <c r="I273" s="143"/>
      <c r="L273" s="33"/>
      <c r="M273" s="144"/>
      <c r="T273" s="54"/>
      <c r="AT273" s="18" t="s">
        <v>148</v>
      </c>
      <c r="AU273" s="18" t="s">
        <v>83</v>
      </c>
    </row>
    <row r="274" spans="2:65" s="1" customFormat="1" ht="11.25">
      <c r="B274" s="33"/>
      <c r="D274" s="145" t="s">
        <v>150</v>
      </c>
      <c r="F274" s="146" t="s">
        <v>336</v>
      </c>
      <c r="I274" s="143"/>
      <c r="L274" s="33"/>
      <c r="M274" s="144"/>
      <c r="T274" s="54"/>
      <c r="AT274" s="18" t="s">
        <v>150</v>
      </c>
      <c r="AU274" s="18" t="s">
        <v>83</v>
      </c>
    </row>
    <row r="275" spans="2:65" s="1" customFormat="1" ht="29.25">
      <c r="B275" s="33"/>
      <c r="D275" s="141" t="s">
        <v>177</v>
      </c>
      <c r="F275" s="167" t="s">
        <v>337</v>
      </c>
      <c r="I275" s="143"/>
      <c r="L275" s="33"/>
      <c r="M275" s="144"/>
      <c r="T275" s="54"/>
      <c r="AT275" s="18" t="s">
        <v>177</v>
      </c>
      <c r="AU275" s="18" t="s">
        <v>83</v>
      </c>
    </row>
    <row r="276" spans="2:65" s="13" customFormat="1" ht="11.25">
      <c r="B276" s="153"/>
      <c r="D276" s="141" t="s">
        <v>152</v>
      </c>
      <c r="E276" s="154" t="s">
        <v>19</v>
      </c>
      <c r="F276" s="155" t="s">
        <v>189</v>
      </c>
      <c r="H276" s="156">
        <v>68.658000000000001</v>
      </c>
      <c r="I276" s="157"/>
      <c r="L276" s="153"/>
      <c r="M276" s="158"/>
      <c r="T276" s="159"/>
      <c r="AT276" s="154" t="s">
        <v>152</v>
      </c>
      <c r="AU276" s="154" t="s">
        <v>83</v>
      </c>
      <c r="AV276" s="13" t="s">
        <v>83</v>
      </c>
      <c r="AW276" s="13" t="s">
        <v>35</v>
      </c>
      <c r="AX276" s="13" t="s">
        <v>73</v>
      </c>
      <c r="AY276" s="154" t="s">
        <v>138</v>
      </c>
    </row>
    <row r="277" spans="2:65" s="13" customFormat="1" ht="11.25">
      <c r="B277" s="153"/>
      <c r="D277" s="141" t="s">
        <v>152</v>
      </c>
      <c r="E277" s="154" t="s">
        <v>19</v>
      </c>
      <c r="F277" s="155" t="s">
        <v>190</v>
      </c>
      <c r="H277" s="156">
        <v>253.3</v>
      </c>
      <c r="I277" s="157"/>
      <c r="L277" s="153"/>
      <c r="M277" s="158"/>
      <c r="T277" s="159"/>
      <c r="AT277" s="154" t="s">
        <v>152</v>
      </c>
      <c r="AU277" s="154" t="s">
        <v>83</v>
      </c>
      <c r="AV277" s="13" t="s">
        <v>83</v>
      </c>
      <c r="AW277" s="13" t="s">
        <v>35</v>
      </c>
      <c r="AX277" s="13" t="s">
        <v>73</v>
      </c>
      <c r="AY277" s="154" t="s">
        <v>138</v>
      </c>
    </row>
    <row r="278" spans="2:65" s="13" customFormat="1" ht="11.25">
      <c r="B278" s="153"/>
      <c r="D278" s="141" t="s">
        <v>152</v>
      </c>
      <c r="E278" s="154" t="s">
        <v>19</v>
      </c>
      <c r="F278" s="155" t="s">
        <v>191</v>
      </c>
      <c r="H278" s="156">
        <v>89.632000000000005</v>
      </c>
      <c r="I278" s="157"/>
      <c r="L278" s="153"/>
      <c r="M278" s="158"/>
      <c r="T278" s="159"/>
      <c r="AT278" s="154" t="s">
        <v>152</v>
      </c>
      <c r="AU278" s="154" t="s">
        <v>83</v>
      </c>
      <c r="AV278" s="13" t="s">
        <v>83</v>
      </c>
      <c r="AW278" s="13" t="s">
        <v>35</v>
      </c>
      <c r="AX278" s="13" t="s">
        <v>73</v>
      </c>
      <c r="AY278" s="154" t="s">
        <v>138</v>
      </c>
    </row>
    <row r="279" spans="2:65" s="14" customFormat="1" ht="11.25">
      <c r="B279" s="160"/>
      <c r="D279" s="141" t="s">
        <v>152</v>
      </c>
      <c r="E279" s="161" t="s">
        <v>19</v>
      </c>
      <c r="F279" s="162" t="s">
        <v>170</v>
      </c>
      <c r="H279" s="163">
        <v>411.59</v>
      </c>
      <c r="I279" s="164"/>
      <c r="L279" s="160"/>
      <c r="M279" s="165"/>
      <c r="T279" s="166"/>
      <c r="AT279" s="161" t="s">
        <v>152</v>
      </c>
      <c r="AU279" s="161" t="s">
        <v>83</v>
      </c>
      <c r="AV279" s="14" t="s">
        <v>146</v>
      </c>
      <c r="AW279" s="14" t="s">
        <v>35</v>
      </c>
      <c r="AX279" s="14" t="s">
        <v>81</v>
      </c>
      <c r="AY279" s="161" t="s">
        <v>138</v>
      </c>
    </row>
    <row r="280" spans="2:65" s="11" customFormat="1" ht="22.9" customHeight="1">
      <c r="B280" s="116"/>
      <c r="D280" s="117" t="s">
        <v>72</v>
      </c>
      <c r="E280" s="126" t="s">
        <v>338</v>
      </c>
      <c r="F280" s="126" t="s">
        <v>339</v>
      </c>
      <c r="I280" s="119"/>
      <c r="J280" s="127">
        <f>BK280</f>
        <v>0</v>
      </c>
      <c r="L280" s="116"/>
      <c r="M280" s="121"/>
      <c r="P280" s="122">
        <f>SUM(P281:P321)</f>
        <v>0</v>
      </c>
      <c r="R280" s="122">
        <f>SUM(R281:R321)</f>
        <v>0</v>
      </c>
      <c r="T280" s="123">
        <f>SUM(T281:T321)</f>
        <v>21.430500000000002</v>
      </c>
      <c r="AR280" s="117" t="s">
        <v>81</v>
      </c>
      <c r="AT280" s="124" t="s">
        <v>72</v>
      </c>
      <c r="AU280" s="124" t="s">
        <v>81</v>
      </c>
      <c r="AY280" s="117" t="s">
        <v>138</v>
      </c>
      <c r="BK280" s="125">
        <f>SUM(BK281:BK321)</f>
        <v>0</v>
      </c>
    </row>
    <row r="281" spans="2:65" s="1" customFormat="1" ht="24.2" customHeight="1">
      <c r="B281" s="33"/>
      <c r="C281" s="128" t="s">
        <v>340</v>
      </c>
      <c r="D281" s="128" t="s">
        <v>141</v>
      </c>
      <c r="E281" s="129" t="s">
        <v>341</v>
      </c>
      <c r="F281" s="130" t="s">
        <v>342</v>
      </c>
      <c r="G281" s="131" t="s">
        <v>144</v>
      </c>
      <c r="H281" s="132">
        <v>14.287000000000001</v>
      </c>
      <c r="I281" s="133"/>
      <c r="J281" s="134">
        <f>ROUND(I281*H281,2)</f>
        <v>0</v>
      </c>
      <c r="K281" s="130" t="s">
        <v>145</v>
      </c>
      <c r="L281" s="33"/>
      <c r="M281" s="135" t="s">
        <v>19</v>
      </c>
      <c r="N281" s="136" t="s">
        <v>44</v>
      </c>
      <c r="P281" s="137">
        <f>O281*H281</f>
        <v>0</v>
      </c>
      <c r="Q281" s="137">
        <v>0</v>
      </c>
      <c r="R281" s="137">
        <f>Q281*H281</f>
        <v>0</v>
      </c>
      <c r="S281" s="137">
        <v>1.5</v>
      </c>
      <c r="T281" s="138">
        <f>S281*H281</f>
        <v>21.430500000000002</v>
      </c>
      <c r="AR281" s="139" t="s">
        <v>146</v>
      </c>
      <c r="AT281" s="139" t="s">
        <v>141</v>
      </c>
      <c r="AU281" s="139" t="s">
        <v>83</v>
      </c>
      <c r="AY281" s="18" t="s">
        <v>138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8" t="s">
        <v>81</v>
      </c>
      <c r="BK281" s="140">
        <f>ROUND(I281*H281,2)</f>
        <v>0</v>
      </c>
      <c r="BL281" s="18" t="s">
        <v>146</v>
      </c>
      <c r="BM281" s="139" t="s">
        <v>343</v>
      </c>
    </row>
    <row r="282" spans="2:65" s="1" customFormat="1" ht="29.25">
      <c r="B282" s="33"/>
      <c r="D282" s="141" t="s">
        <v>148</v>
      </c>
      <c r="F282" s="142" t="s">
        <v>344</v>
      </c>
      <c r="I282" s="143"/>
      <c r="L282" s="33"/>
      <c r="M282" s="144"/>
      <c r="T282" s="54"/>
      <c r="AT282" s="18" t="s">
        <v>148</v>
      </c>
      <c r="AU282" s="18" t="s">
        <v>83</v>
      </c>
    </row>
    <row r="283" spans="2:65" s="1" customFormat="1" ht="11.25">
      <c r="B283" s="33"/>
      <c r="D283" s="145" t="s">
        <v>150</v>
      </c>
      <c r="F283" s="146" t="s">
        <v>345</v>
      </c>
      <c r="I283" s="143"/>
      <c r="L283" s="33"/>
      <c r="M283" s="144"/>
      <c r="T283" s="54"/>
      <c r="AT283" s="18" t="s">
        <v>150</v>
      </c>
      <c r="AU283" s="18" t="s">
        <v>83</v>
      </c>
    </row>
    <row r="284" spans="2:65" s="1" customFormat="1" ht="39">
      <c r="B284" s="33"/>
      <c r="D284" s="141" t="s">
        <v>177</v>
      </c>
      <c r="F284" s="167" t="s">
        <v>346</v>
      </c>
      <c r="I284" s="143"/>
      <c r="L284" s="33"/>
      <c r="M284" s="144"/>
      <c r="T284" s="54"/>
      <c r="AT284" s="18" t="s">
        <v>177</v>
      </c>
      <c r="AU284" s="18" t="s">
        <v>83</v>
      </c>
    </row>
    <row r="285" spans="2:65" s="12" customFormat="1" ht="11.25">
      <c r="B285" s="147"/>
      <c r="D285" s="141" t="s">
        <v>152</v>
      </c>
      <c r="E285" s="148" t="s">
        <v>19</v>
      </c>
      <c r="F285" s="149" t="s">
        <v>347</v>
      </c>
      <c r="H285" s="148" t="s">
        <v>19</v>
      </c>
      <c r="I285" s="150"/>
      <c r="L285" s="147"/>
      <c r="M285" s="151"/>
      <c r="T285" s="152"/>
      <c r="AT285" s="148" t="s">
        <v>152</v>
      </c>
      <c r="AU285" s="148" t="s">
        <v>83</v>
      </c>
      <c r="AV285" s="12" t="s">
        <v>81</v>
      </c>
      <c r="AW285" s="12" t="s">
        <v>35</v>
      </c>
      <c r="AX285" s="12" t="s">
        <v>73</v>
      </c>
      <c r="AY285" s="148" t="s">
        <v>138</v>
      </c>
    </row>
    <row r="286" spans="2:65" s="13" customFormat="1" ht="11.25">
      <c r="B286" s="153"/>
      <c r="D286" s="141" t="s">
        <v>152</v>
      </c>
      <c r="E286" s="154" t="s">
        <v>19</v>
      </c>
      <c r="F286" s="155" t="s">
        <v>348</v>
      </c>
      <c r="H286" s="156">
        <v>2.3879999999999999</v>
      </c>
      <c r="I286" s="157"/>
      <c r="L286" s="153"/>
      <c r="M286" s="158"/>
      <c r="T286" s="159"/>
      <c r="AT286" s="154" t="s">
        <v>152</v>
      </c>
      <c r="AU286" s="154" t="s">
        <v>83</v>
      </c>
      <c r="AV286" s="13" t="s">
        <v>83</v>
      </c>
      <c r="AW286" s="13" t="s">
        <v>35</v>
      </c>
      <c r="AX286" s="13" t="s">
        <v>73</v>
      </c>
      <c r="AY286" s="154" t="s">
        <v>138</v>
      </c>
    </row>
    <row r="287" spans="2:65" s="13" customFormat="1" ht="11.25">
      <c r="B287" s="153"/>
      <c r="D287" s="141" t="s">
        <v>152</v>
      </c>
      <c r="E287" s="154" t="s">
        <v>19</v>
      </c>
      <c r="F287" s="155" t="s">
        <v>349</v>
      </c>
      <c r="H287" s="156">
        <v>11.548999999999999</v>
      </c>
      <c r="I287" s="157"/>
      <c r="L287" s="153"/>
      <c r="M287" s="158"/>
      <c r="T287" s="159"/>
      <c r="AT287" s="154" t="s">
        <v>152</v>
      </c>
      <c r="AU287" s="154" t="s">
        <v>83</v>
      </c>
      <c r="AV287" s="13" t="s">
        <v>83</v>
      </c>
      <c r="AW287" s="13" t="s">
        <v>35</v>
      </c>
      <c r="AX287" s="13" t="s">
        <v>73</v>
      </c>
      <c r="AY287" s="154" t="s">
        <v>138</v>
      </c>
    </row>
    <row r="288" spans="2:65" s="13" customFormat="1" ht="11.25">
      <c r="B288" s="153"/>
      <c r="D288" s="141" t="s">
        <v>152</v>
      </c>
      <c r="E288" s="154" t="s">
        <v>19</v>
      </c>
      <c r="F288" s="155" t="s">
        <v>350</v>
      </c>
      <c r="H288" s="156">
        <v>0.35</v>
      </c>
      <c r="I288" s="157"/>
      <c r="L288" s="153"/>
      <c r="M288" s="158"/>
      <c r="T288" s="159"/>
      <c r="AT288" s="154" t="s">
        <v>152</v>
      </c>
      <c r="AU288" s="154" t="s">
        <v>83</v>
      </c>
      <c r="AV288" s="13" t="s">
        <v>83</v>
      </c>
      <c r="AW288" s="13" t="s">
        <v>35</v>
      </c>
      <c r="AX288" s="13" t="s">
        <v>73</v>
      </c>
      <c r="AY288" s="154" t="s">
        <v>138</v>
      </c>
    </row>
    <row r="289" spans="2:65" s="14" customFormat="1" ht="11.25">
      <c r="B289" s="160"/>
      <c r="D289" s="141" t="s">
        <v>152</v>
      </c>
      <c r="E289" s="161" t="s">
        <v>19</v>
      </c>
      <c r="F289" s="162" t="s">
        <v>170</v>
      </c>
      <c r="H289" s="163">
        <v>14.287000000000001</v>
      </c>
      <c r="I289" s="164"/>
      <c r="L289" s="160"/>
      <c r="M289" s="165"/>
      <c r="T289" s="166"/>
      <c r="AT289" s="161" t="s">
        <v>152</v>
      </c>
      <c r="AU289" s="161" t="s">
        <v>83</v>
      </c>
      <c r="AV289" s="14" t="s">
        <v>146</v>
      </c>
      <c r="AW289" s="14" t="s">
        <v>35</v>
      </c>
      <c r="AX289" s="14" t="s">
        <v>81</v>
      </c>
      <c r="AY289" s="161" t="s">
        <v>138</v>
      </c>
    </row>
    <row r="290" spans="2:65" s="1" customFormat="1" ht="24.2" customHeight="1">
      <c r="B290" s="33"/>
      <c r="C290" s="128" t="s">
        <v>351</v>
      </c>
      <c r="D290" s="128" t="s">
        <v>141</v>
      </c>
      <c r="E290" s="129" t="s">
        <v>352</v>
      </c>
      <c r="F290" s="130" t="s">
        <v>353</v>
      </c>
      <c r="G290" s="131" t="s">
        <v>144</v>
      </c>
      <c r="H290" s="132">
        <v>35.718000000000004</v>
      </c>
      <c r="I290" s="133"/>
      <c r="J290" s="134">
        <f>ROUND(I290*H290,2)</f>
        <v>0</v>
      </c>
      <c r="K290" s="130" t="s">
        <v>145</v>
      </c>
      <c r="L290" s="33"/>
      <c r="M290" s="135" t="s">
        <v>19</v>
      </c>
      <c r="N290" s="136" t="s">
        <v>44</v>
      </c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146</v>
      </c>
      <c r="AT290" s="139" t="s">
        <v>141</v>
      </c>
      <c r="AU290" s="139" t="s">
        <v>83</v>
      </c>
      <c r="AY290" s="18" t="s">
        <v>138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8" t="s">
        <v>81</v>
      </c>
      <c r="BK290" s="140">
        <f>ROUND(I290*H290,2)</f>
        <v>0</v>
      </c>
      <c r="BL290" s="18" t="s">
        <v>146</v>
      </c>
      <c r="BM290" s="139" t="s">
        <v>354</v>
      </c>
    </row>
    <row r="291" spans="2:65" s="1" customFormat="1" ht="39">
      <c r="B291" s="33"/>
      <c r="D291" s="141" t="s">
        <v>148</v>
      </c>
      <c r="F291" s="142" t="s">
        <v>355</v>
      </c>
      <c r="I291" s="143"/>
      <c r="L291" s="33"/>
      <c r="M291" s="144"/>
      <c r="T291" s="54"/>
      <c r="AT291" s="18" t="s">
        <v>148</v>
      </c>
      <c r="AU291" s="18" t="s">
        <v>83</v>
      </c>
    </row>
    <row r="292" spans="2:65" s="1" customFormat="1" ht="11.25">
      <c r="B292" s="33"/>
      <c r="D292" s="145" t="s">
        <v>150</v>
      </c>
      <c r="F292" s="146" t="s">
        <v>356</v>
      </c>
      <c r="I292" s="143"/>
      <c r="L292" s="33"/>
      <c r="M292" s="144"/>
      <c r="T292" s="54"/>
      <c r="AT292" s="18" t="s">
        <v>150</v>
      </c>
      <c r="AU292" s="18" t="s">
        <v>83</v>
      </c>
    </row>
    <row r="293" spans="2:65" s="13" customFormat="1" ht="11.25">
      <c r="B293" s="153"/>
      <c r="D293" s="141" t="s">
        <v>152</v>
      </c>
      <c r="F293" s="155" t="s">
        <v>357</v>
      </c>
      <c r="H293" s="156">
        <v>35.718000000000004</v>
      </c>
      <c r="I293" s="157"/>
      <c r="L293" s="153"/>
      <c r="M293" s="158"/>
      <c r="T293" s="159"/>
      <c r="AT293" s="154" t="s">
        <v>152</v>
      </c>
      <c r="AU293" s="154" t="s">
        <v>83</v>
      </c>
      <c r="AV293" s="13" t="s">
        <v>83</v>
      </c>
      <c r="AW293" s="13" t="s">
        <v>4</v>
      </c>
      <c r="AX293" s="13" t="s">
        <v>81</v>
      </c>
      <c r="AY293" s="154" t="s">
        <v>138</v>
      </c>
    </row>
    <row r="294" spans="2:65" s="1" customFormat="1" ht="33" customHeight="1">
      <c r="B294" s="33"/>
      <c r="C294" s="128" t="s">
        <v>358</v>
      </c>
      <c r="D294" s="128" t="s">
        <v>141</v>
      </c>
      <c r="E294" s="129" t="s">
        <v>359</v>
      </c>
      <c r="F294" s="130" t="s">
        <v>360</v>
      </c>
      <c r="G294" s="131" t="s">
        <v>361</v>
      </c>
      <c r="H294" s="132">
        <v>444.79399999999998</v>
      </c>
      <c r="I294" s="133"/>
      <c r="J294" s="134">
        <f>ROUND(I294*H294,2)</f>
        <v>0</v>
      </c>
      <c r="K294" s="130" t="s">
        <v>145</v>
      </c>
      <c r="L294" s="33"/>
      <c r="M294" s="135" t="s">
        <v>19</v>
      </c>
      <c r="N294" s="136" t="s">
        <v>44</v>
      </c>
      <c r="P294" s="137">
        <f>O294*H294</f>
        <v>0</v>
      </c>
      <c r="Q294" s="137">
        <v>0</v>
      </c>
      <c r="R294" s="137">
        <f>Q294*H294</f>
        <v>0</v>
      </c>
      <c r="S294" s="137">
        <v>0</v>
      </c>
      <c r="T294" s="138">
        <f>S294*H294</f>
        <v>0</v>
      </c>
      <c r="AR294" s="139" t="s">
        <v>146</v>
      </c>
      <c r="AT294" s="139" t="s">
        <v>141</v>
      </c>
      <c r="AU294" s="139" t="s">
        <v>83</v>
      </c>
      <c r="AY294" s="18" t="s">
        <v>138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8" t="s">
        <v>81</v>
      </c>
      <c r="BK294" s="140">
        <f>ROUND(I294*H294,2)</f>
        <v>0</v>
      </c>
      <c r="BL294" s="18" t="s">
        <v>146</v>
      </c>
      <c r="BM294" s="139" t="s">
        <v>362</v>
      </c>
    </row>
    <row r="295" spans="2:65" s="1" customFormat="1" ht="29.25">
      <c r="B295" s="33"/>
      <c r="D295" s="141" t="s">
        <v>148</v>
      </c>
      <c r="F295" s="142" t="s">
        <v>363</v>
      </c>
      <c r="I295" s="143"/>
      <c r="L295" s="33"/>
      <c r="M295" s="144"/>
      <c r="T295" s="54"/>
      <c r="AT295" s="18" t="s">
        <v>148</v>
      </c>
      <c r="AU295" s="18" t="s">
        <v>83</v>
      </c>
    </row>
    <row r="296" spans="2:65" s="1" customFormat="1" ht="11.25">
      <c r="B296" s="33"/>
      <c r="D296" s="145" t="s">
        <v>150</v>
      </c>
      <c r="F296" s="146" t="s">
        <v>364</v>
      </c>
      <c r="I296" s="143"/>
      <c r="L296" s="33"/>
      <c r="M296" s="144"/>
      <c r="T296" s="54"/>
      <c r="AT296" s="18" t="s">
        <v>150</v>
      </c>
      <c r="AU296" s="18" t="s">
        <v>83</v>
      </c>
    </row>
    <row r="297" spans="2:65" s="1" customFormat="1" ht="21.75" customHeight="1">
      <c r="B297" s="33"/>
      <c r="C297" s="128" t="s">
        <v>365</v>
      </c>
      <c r="D297" s="128" t="s">
        <v>141</v>
      </c>
      <c r="E297" s="129" t="s">
        <v>366</v>
      </c>
      <c r="F297" s="130" t="s">
        <v>367</v>
      </c>
      <c r="G297" s="131" t="s">
        <v>292</v>
      </c>
      <c r="H297" s="132">
        <v>132</v>
      </c>
      <c r="I297" s="133"/>
      <c r="J297" s="134">
        <f>ROUND(I297*H297,2)</f>
        <v>0</v>
      </c>
      <c r="K297" s="130" t="s">
        <v>145</v>
      </c>
      <c r="L297" s="33"/>
      <c r="M297" s="135" t="s">
        <v>19</v>
      </c>
      <c r="N297" s="136" t="s">
        <v>44</v>
      </c>
      <c r="P297" s="137">
        <f>O297*H297</f>
        <v>0</v>
      </c>
      <c r="Q297" s="137">
        <v>0</v>
      </c>
      <c r="R297" s="137">
        <f>Q297*H297</f>
        <v>0</v>
      </c>
      <c r="S297" s="137">
        <v>0</v>
      </c>
      <c r="T297" s="138">
        <f>S297*H297</f>
        <v>0</v>
      </c>
      <c r="AR297" s="139" t="s">
        <v>146</v>
      </c>
      <c r="AT297" s="139" t="s">
        <v>141</v>
      </c>
      <c r="AU297" s="139" t="s">
        <v>83</v>
      </c>
      <c r="AY297" s="18" t="s">
        <v>138</v>
      </c>
      <c r="BE297" s="140">
        <f>IF(N297="základní",J297,0)</f>
        <v>0</v>
      </c>
      <c r="BF297" s="140">
        <f>IF(N297="snížená",J297,0)</f>
        <v>0</v>
      </c>
      <c r="BG297" s="140">
        <f>IF(N297="zákl. přenesená",J297,0)</f>
        <v>0</v>
      </c>
      <c r="BH297" s="140">
        <f>IF(N297="sníž. přenesená",J297,0)</f>
        <v>0</v>
      </c>
      <c r="BI297" s="140">
        <f>IF(N297="nulová",J297,0)</f>
        <v>0</v>
      </c>
      <c r="BJ297" s="18" t="s">
        <v>81</v>
      </c>
      <c r="BK297" s="140">
        <f>ROUND(I297*H297,2)</f>
        <v>0</v>
      </c>
      <c r="BL297" s="18" t="s">
        <v>146</v>
      </c>
      <c r="BM297" s="139" t="s">
        <v>368</v>
      </c>
    </row>
    <row r="298" spans="2:65" s="1" customFormat="1" ht="19.5">
      <c r="B298" s="33"/>
      <c r="D298" s="141" t="s">
        <v>148</v>
      </c>
      <c r="F298" s="142" t="s">
        <v>369</v>
      </c>
      <c r="I298" s="143"/>
      <c r="L298" s="33"/>
      <c r="M298" s="144"/>
      <c r="T298" s="54"/>
      <c r="AT298" s="18" t="s">
        <v>148</v>
      </c>
      <c r="AU298" s="18" t="s">
        <v>83</v>
      </c>
    </row>
    <row r="299" spans="2:65" s="1" customFormat="1" ht="11.25">
      <c r="B299" s="33"/>
      <c r="D299" s="145" t="s">
        <v>150</v>
      </c>
      <c r="F299" s="146" t="s">
        <v>370</v>
      </c>
      <c r="I299" s="143"/>
      <c r="L299" s="33"/>
      <c r="M299" s="144"/>
      <c r="T299" s="54"/>
      <c r="AT299" s="18" t="s">
        <v>150</v>
      </c>
      <c r="AU299" s="18" t="s">
        <v>83</v>
      </c>
    </row>
    <row r="300" spans="2:65" s="12" customFormat="1" ht="11.25">
      <c r="B300" s="147"/>
      <c r="D300" s="141" t="s">
        <v>152</v>
      </c>
      <c r="E300" s="148" t="s">
        <v>19</v>
      </c>
      <c r="F300" s="149" t="s">
        <v>371</v>
      </c>
      <c r="H300" s="148" t="s">
        <v>19</v>
      </c>
      <c r="I300" s="150"/>
      <c r="L300" s="147"/>
      <c r="M300" s="151"/>
      <c r="T300" s="152"/>
      <c r="AT300" s="148" t="s">
        <v>152</v>
      </c>
      <c r="AU300" s="148" t="s">
        <v>83</v>
      </c>
      <c r="AV300" s="12" t="s">
        <v>81</v>
      </c>
      <c r="AW300" s="12" t="s">
        <v>35</v>
      </c>
      <c r="AX300" s="12" t="s">
        <v>73</v>
      </c>
      <c r="AY300" s="148" t="s">
        <v>138</v>
      </c>
    </row>
    <row r="301" spans="2:65" s="13" customFormat="1" ht="11.25">
      <c r="B301" s="153"/>
      <c r="D301" s="141" t="s">
        <v>152</v>
      </c>
      <c r="E301" s="154" t="s">
        <v>19</v>
      </c>
      <c r="F301" s="155" t="s">
        <v>372</v>
      </c>
      <c r="H301" s="156">
        <v>28</v>
      </c>
      <c r="I301" s="157"/>
      <c r="L301" s="153"/>
      <c r="M301" s="158"/>
      <c r="T301" s="159"/>
      <c r="AT301" s="154" t="s">
        <v>152</v>
      </c>
      <c r="AU301" s="154" t="s">
        <v>83</v>
      </c>
      <c r="AV301" s="13" t="s">
        <v>83</v>
      </c>
      <c r="AW301" s="13" t="s">
        <v>35</v>
      </c>
      <c r="AX301" s="13" t="s">
        <v>73</v>
      </c>
      <c r="AY301" s="154" t="s">
        <v>138</v>
      </c>
    </row>
    <row r="302" spans="2:65" s="13" customFormat="1" ht="11.25">
      <c r="B302" s="153"/>
      <c r="D302" s="141" t="s">
        <v>152</v>
      </c>
      <c r="E302" s="154" t="s">
        <v>19</v>
      </c>
      <c r="F302" s="155" t="s">
        <v>373</v>
      </c>
      <c r="H302" s="156">
        <v>76</v>
      </c>
      <c r="I302" s="157"/>
      <c r="L302" s="153"/>
      <c r="M302" s="158"/>
      <c r="T302" s="159"/>
      <c r="AT302" s="154" t="s">
        <v>152</v>
      </c>
      <c r="AU302" s="154" t="s">
        <v>83</v>
      </c>
      <c r="AV302" s="13" t="s">
        <v>83</v>
      </c>
      <c r="AW302" s="13" t="s">
        <v>35</v>
      </c>
      <c r="AX302" s="13" t="s">
        <v>73</v>
      </c>
      <c r="AY302" s="154" t="s">
        <v>138</v>
      </c>
    </row>
    <row r="303" spans="2:65" s="13" customFormat="1" ht="11.25">
      <c r="B303" s="153"/>
      <c r="D303" s="141" t="s">
        <v>152</v>
      </c>
      <c r="E303" s="154" t="s">
        <v>19</v>
      </c>
      <c r="F303" s="155" t="s">
        <v>374</v>
      </c>
      <c r="H303" s="156">
        <v>28</v>
      </c>
      <c r="I303" s="157"/>
      <c r="L303" s="153"/>
      <c r="M303" s="158"/>
      <c r="T303" s="159"/>
      <c r="AT303" s="154" t="s">
        <v>152</v>
      </c>
      <c r="AU303" s="154" t="s">
        <v>83</v>
      </c>
      <c r="AV303" s="13" t="s">
        <v>83</v>
      </c>
      <c r="AW303" s="13" t="s">
        <v>35</v>
      </c>
      <c r="AX303" s="13" t="s">
        <v>73</v>
      </c>
      <c r="AY303" s="154" t="s">
        <v>138</v>
      </c>
    </row>
    <row r="304" spans="2:65" s="14" customFormat="1" ht="11.25">
      <c r="B304" s="160"/>
      <c r="D304" s="141" t="s">
        <v>152</v>
      </c>
      <c r="E304" s="161" t="s">
        <v>19</v>
      </c>
      <c r="F304" s="162" t="s">
        <v>170</v>
      </c>
      <c r="H304" s="163">
        <v>132</v>
      </c>
      <c r="I304" s="164"/>
      <c r="L304" s="160"/>
      <c r="M304" s="165"/>
      <c r="T304" s="166"/>
      <c r="AT304" s="161" t="s">
        <v>152</v>
      </c>
      <c r="AU304" s="161" t="s">
        <v>83</v>
      </c>
      <c r="AV304" s="14" t="s">
        <v>146</v>
      </c>
      <c r="AW304" s="14" t="s">
        <v>35</v>
      </c>
      <c r="AX304" s="14" t="s">
        <v>81</v>
      </c>
      <c r="AY304" s="161" t="s">
        <v>138</v>
      </c>
    </row>
    <row r="305" spans="2:65" s="1" customFormat="1" ht="24.2" customHeight="1">
      <c r="B305" s="33"/>
      <c r="C305" s="128" t="s">
        <v>375</v>
      </c>
      <c r="D305" s="128" t="s">
        <v>141</v>
      </c>
      <c r="E305" s="129" t="s">
        <v>376</v>
      </c>
      <c r="F305" s="130" t="s">
        <v>377</v>
      </c>
      <c r="G305" s="131" t="s">
        <v>292</v>
      </c>
      <c r="H305" s="132">
        <v>4530</v>
      </c>
      <c r="I305" s="133"/>
      <c r="J305" s="134">
        <f>ROUND(I305*H305,2)</f>
        <v>0</v>
      </c>
      <c r="K305" s="130" t="s">
        <v>145</v>
      </c>
      <c r="L305" s="33"/>
      <c r="M305" s="135" t="s">
        <v>19</v>
      </c>
      <c r="N305" s="136" t="s">
        <v>44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146</v>
      </c>
      <c r="AT305" s="139" t="s">
        <v>141</v>
      </c>
      <c r="AU305" s="139" t="s">
        <v>83</v>
      </c>
      <c r="AY305" s="18" t="s">
        <v>138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8" t="s">
        <v>81</v>
      </c>
      <c r="BK305" s="140">
        <f>ROUND(I305*H305,2)</f>
        <v>0</v>
      </c>
      <c r="BL305" s="18" t="s">
        <v>146</v>
      </c>
      <c r="BM305" s="139" t="s">
        <v>378</v>
      </c>
    </row>
    <row r="306" spans="2:65" s="1" customFormat="1" ht="19.5">
      <c r="B306" s="33"/>
      <c r="D306" s="141" t="s">
        <v>148</v>
      </c>
      <c r="F306" s="142" t="s">
        <v>379</v>
      </c>
      <c r="I306" s="143"/>
      <c r="L306" s="33"/>
      <c r="M306" s="144"/>
      <c r="T306" s="54"/>
      <c r="AT306" s="18" t="s">
        <v>148</v>
      </c>
      <c r="AU306" s="18" t="s">
        <v>83</v>
      </c>
    </row>
    <row r="307" spans="2:65" s="1" customFormat="1" ht="11.25">
      <c r="B307" s="33"/>
      <c r="D307" s="145" t="s">
        <v>150</v>
      </c>
      <c r="F307" s="146" t="s">
        <v>380</v>
      </c>
      <c r="I307" s="143"/>
      <c r="L307" s="33"/>
      <c r="M307" s="144"/>
      <c r="T307" s="54"/>
      <c r="AT307" s="18" t="s">
        <v>150</v>
      </c>
      <c r="AU307" s="18" t="s">
        <v>83</v>
      </c>
    </row>
    <row r="308" spans="2:65" s="13" customFormat="1" ht="11.25">
      <c r="B308" s="153"/>
      <c r="D308" s="141" t="s">
        <v>152</v>
      </c>
      <c r="E308" s="154" t="s">
        <v>19</v>
      </c>
      <c r="F308" s="155" t="s">
        <v>381</v>
      </c>
      <c r="H308" s="156">
        <v>840</v>
      </c>
      <c r="I308" s="157"/>
      <c r="L308" s="153"/>
      <c r="M308" s="158"/>
      <c r="T308" s="159"/>
      <c r="AT308" s="154" t="s">
        <v>152</v>
      </c>
      <c r="AU308" s="154" t="s">
        <v>83</v>
      </c>
      <c r="AV308" s="13" t="s">
        <v>83</v>
      </c>
      <c r="AW308" s="13" t="s">
        <v>35</v>
      </c>
      <c r="AX308" s="13" t="s">
        <v>73</v>
      </c>
      <c r="AY308" s="154" t="s">
        <v>138</v>
      </c>
    </row>
    <row r="309" spans="2:65" s="13" customFormat="1" ht="11.25">
      <c r="B309" s="153"/>
      <c r="D309" s="141" t="s">
        <v>152</v>
      </c>
      <c r="E309" s="154" t="s">
        <v>19</v>
      </c>
      <c r="F309" s="155" t="s">
        <v>382</v>
      </c>
      <c r="H309" s="156">
        <v>2850</v>
      </c>
      <c r="I309" s="157"/>
      <c r="L309" s="153"/>
      <c r="M309" s="158"/>
      <c r="T309" s="159"/>
      <c r="AT309" s="154" t="s">
        <v>152</v>
      </c>
      <c r="AU309" s="154" t="s">
        <v>83</v>
      </c>
      <c r="AV309" s="13" t="s">
        <v>83</v>
      </c>
      <c r="AW309" s="13" t="s">
        <v>35</v>
      </c>
      <c r="AX309" s="13" t="s">
        <v>73</v>
      </c>
      <c r="AY309" s="154" t="s">
        <v>138</v>
      </c>
    </row>
    <row r="310" spans="2:65" s="13" customFormat="1" ht="11.25">
      <c r="B310" s="153"/>
      <c r="D310" s="141" t="s">
        <v>152</v>
      </c>
      <c r="E310" s="154" t="s">
        <v>19</v>
      </c>
      <c r="F310" s="155" t="s">
        <v>383</v>
      </c>
      <c r="H310" s="156">
        <v>840</v>
      </c>
      <c r="I310" s="157"/>
      <c r="L310" s="153"/>
      <c r="M310" s="158"/>
      <c r="T310" s="159"/>
      <c r="AT310" s="154" t="s">
        <v>152</v>
      </c>
      <c r="AU310" s="154" t="s">
        <v>83</v>
      </c>
      <c r="AV310" s="13" t="s">
        <v>83</v>
      </c>
      <c r="AW310" s="13" t="s">
        <v>35</v>
      </c>
      <c r="AX310" s="13" t="s">
        <v>73</v>
      </c>
      <c r="AY310" s="154" t="s">
        <v>138</v>
      </c>
    </row>
    <row r="311" spans="2:65" s="14" customFormat="1" ht="11.25">
      <c r="B311" s="160"/>
      <c r="D311" s="141" t="s">
        <v>152</v>
      </c>
      <c r="E311" s="161" t="s">
        <v>19</v>
      </c>
      <c r="F311" s="162" t="s">
        <v>170</v>
      </c>
      <c r="H311" s="163">
        <v>4530</v>
      </c>
      <c r="I311" s="164"/>
      <c r="L311" s="160"/>
      <c r="M311" s="165"/>
      <c r="T311" s="166"/>
      <c r="AT311" s="161" t="s">
        <v>152</v>
      </c>
      <c r="AU311" s="161" t="s">
        <v>83</v>
      </c>
      <c r="AV311" s="14" t="s">
        <v>146</v>
      </c>
      <c r="AW311" s="14" t="s">
        <v>35</v>
      </c>
      <c r="AX311" s="14" t="s">
        <v>81</v>
      </c>
      <c r="AY311" s="161" t="s">
        <v>138</v>
      </c>
    </row>
    <row r="312" spans="2:65" s="1" customFormat="1" ht="24.2" customHeight="1">
      <c r="B312" s="33"/>
      <c r="C312" s="128" t="s">
        <v>384</v>
      </c>
      <c r="D312" s="128" t="s">
        <v>141</v>
      </c>
      <c r="E312" s="129" t="s">
        <v>385</v>
      </c>
      <c r="F312" s="130" t="s">
        <v>386</v>
      </c>
      <c r="G312" s="131" t="s">
        <v>361</v>
      </c>
      <c r="H312" s="132">
        <v>444.79399999999998</v>
      </c>
      <c r="I312" s="133"/>
      <c r="J312" s="134">
        <f>ROUND(I312*H312,2)</f>
        <v>0</v>
      </c>
      <c r="K312" s="130" t="s">
        <v>145</v>
      </c>
      <c r="L312" s="33"/>
      <c r="M312" s="135" t="s">
        <v>19</v>
      </c>
      <c r="N312" s="136" t="s">
        <v>44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146</v>
      </c>
      <c r="AT312" s="139" t="s">
        <v>141</v>
      </c>
      <c r="AU312" s="139" t="s">
        <v>83</v>
      </c>
      <c r="AY312" s="18" t="s">
        <v>138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8" t="s">
        <v>81</v>
      </c>
      <c r="BK312" s="140">
        <f>ROUND(I312*H312,2)</f>
        <v>0</v>
      </c>
      <c r="BL312" s="18" t="s">
        <v>146</v>
      </c>
      <c r="BM312" s="139" t="s">
        <v>387</v>
      </c>
    </row>
    <row r="313" spans="2:65" s="1" customFormat="1" ht="19.5">
      <c r="B313" s="33"/>
      <c r="D313" s="141" t="s">
        <v>148</v>
      </c>
      <c r="F313" s="142" t="s">
        <v>388</v>
      </c>
      <c r="I313" s="143"/>
      <c r="L313" s="33"/>
      <c r="M313" s="144"/>
      <c r="T313" s="54"/>
      <c r="AT313" s="18" t="s">
        <v>148</v>
      </c>
      <c r="AU313" s="18" t="s">
        <v>83</v>
      </c>
    </row>
    <row r="314" spans="2:65" s="1" customFormat="1" ht="11.25">
      <c r="B314" s="33"/>
      <c r="D314" s="145" t="s">
        <v>150</v>
      </c>
      <c r="F314" s="146" t="s">
        <v>389</v>
      </c>
      <c r="I314" s="143"/>
      <c r="L314" s="33"/>
      <c r="M314" s="144"/>
      <c r="T314" s="54"/>
      <c r="AT314" s="18" t="s">
        <v>150</v>
      </c>
      <c r="AU314" s="18" t="s">
        <v>83</v>
      </c>
    </row>
    <row r="315" spans="2:65" s="1" customFormat="1" ht="24.2" customHeight="1">
      <c r="B315" s="33"/>
      <c r="C315" s="128" t="s">
        <v>390</v>
      </c>
      <c r="D315" s="128" t="s">
        <v>141</v>
      </c>
      <c r="E315" s="129" t="s">
        <v>391</v>
      </c>
      <c r="F315" s="130" t="s">
        <v>392</v>
      </c>
      <c r="G315" s="131" t="s">
        <v>361</v>
      </c>
      <c r="H315" s="132">
        <v>8451.0859999999993</v>
      </c>
      <c r="I315" s="133"/>
      <c r="J315" s="134">
        <f>ROUND(I315*H315,2)</f>
        <v>0</v>
      </c>
      <c r="K315" s="130" t="s">
        <v>145</v>
      </c>
      <c r="L315" s="33"/>
      <c r="M315" s="135" t="s">
        <v>19</v>
      </c>
      <c r="N315" s="136" t="s">
        <v>44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146</v>
      </c>
      <c r="AT315" s="139" t="s">
        <v>141</v>
      </c>
      <c r="AU315" s="139" t="s">
        <v>83</v>
      </c>
      <c r="AY315" s="18" t="s">
        <v>138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8" t="s">
        <v>81</v>
      </c>
      <c r="BK315" s="140">
        <f>ROUND(I315*H315,2)</f>
        <v>0</v>
      </c>
      <c r="BL315" s="18" t="s">
        <v>146</v>
      </c>
      <c r="BM315" s="139" t="s">
        <v>393</v>
      </c>
    </row>
    <row r="316" spans="2:65" s="1" customFormat="1" ht="29.25">
      <c r="B316" s="33"/>
      <c r="D316" s="141" t="s">
        <v>148</v>
      </c>
      <c r="F316" s="142" t="s">
        <v>394</v>
      </c>
      <c r="I316" s="143"/>
      <c r="L316" s="33"/>
      <c r="M316" s="144"/>
      <c r="T316" s="54"/>
      <c r="AT316" s="18" t="s">
        <v>148</v>
      </c>
      <c r="AU316" s="18" t="s">
        <v>83</v>
      </c>
    </row>
    <row r="317" spans="2:65" s="1" customFormat="1" ht="11.25">
      <c r="B317" s="33"/>
      <c r="D317" s="145" t="s">
        <v>150</v>
      </c>
      <c r="F317" s="146" t="s">
        <v>395</v>
      </c>
      <c r="I317" s="143"/>
      <c r="L317" s="33"/>
      <c r="M317" s="144"/>
      <c r="T317" s="54"/>
      <c r="AT317" s="18" t="s">
        <v>150</v>
      </c>
      <c r="AU317" s="18" t="s">
        <v>83</v>
      </c>
    </row>
    <row r="318" spans="2:65" s="13" customFormat="1" ht="11.25">
      <c r="B318" s="153"/>
      <c r="D318" s="141" t="s">
        <v>152</v>
      </c>
      <c r="F318" s="155" t="s">
        <v>396</v>
      </c>
      <c r="H318" s="156">
        <v>8451.0859999999993</v>
      </c>
      <c r="I318" s="157"/>
      <c r="L318" s="153"/>
      <c r="M318" s="158"/>
      <c r="T318" s="159"/>
      <c r="AT318" s="154" t="s">
        <v>152</v>
      </c>
      <c r="AU318" s="154" t="s">
        <v>83</v>
      </c>
      <c r="AV318" s="13" t="s">
        <v>83</v>
      </c>
      <c r="AW318" s="13" t="s">
        <v>4</v>
      </c>
      <c r="AX318" s="13" t="s">
        <v>81</v>
      </c>
      <c r="AY318" s="154" t="s">
        <v>138</v>
      </c>
    </row>
    <row r="319" spans="2:65" s="1" customFormat="1" ht="33" customHeight="1">
      <c r="B319" s="33"/>
      <c r="C319" s="128" t="s">
        <v>397</v>
      </c>
      <c r="D319" s="128" t="s">
        <v>141</v>
      </c>
      <c r="E319" s="129" t="s">
        <v>398</v>
      </c>
      <c r="F319" s="130" t="s">
        <v>399</v>
      </c>
      <c r="G319" s="131" t="s">
        <v>361</v>
      </c>
      <c r="H319" s="132">
        <v>444.79399999999998</v>
      </c>
      <c r="I319" s="133"/>
      <c r="J319" s="134">
        <f>ROUND(I319*H319,2)</f>
        <v>0</v>
      </c>
      <c r="K319" s="130" t="s">
        <v>145</v>
      </c>
      <c r="L319" s="33"/>
      <c r="M319" s="135" t="s">
        <v>19</v>
      </c>
      <c r="N319" s="136" t="s">
        <v>44</v>
      </c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AR319" s="139" t="s">
        <v>146</v>
      </c>
      <c r="AT319" s="139" t="s">
        <v>141</v>
      </c>
      <c r="AU319" s="139" t="s">
        <v>83</v>
      </c>
      <c r="AY319" s="18" t="s">
        <v>138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8" t="s">
        <v>81</v>
      </c>
      <c r="BK319" s="140">
        <f>ROUND(I319*H319,2)</f>
        <v>0</v>
      </c>
      <c r="BL319" s="18" t="s">
        <v>146</v>
      </c>
      <c r="BM319" s="139" t="s">
        <v>400</v>
      </c>
    </row>
    <row r="320" spans="2:65" s="1" customFormat="1" ht="29.25">
      <c r="B320" s="33"/>
      <c r="D320" s="141" t="s">
        <v>148</v>
      </c>
      <c r="F320" s="142" t="s">
        <v>401</v>
      </c>
      <c r="I320" s="143"/>
      <c r="L320" s="33"/>
      <c r="M320" s="144"/>
      <c r="T320" s="54"/>
      <c r="AT320" s="18" t="s">
        <v>148</v>
      </c>
      <c r="AU320" s="18" t="s">
        <v>83</v>
      </c>
    </row>
    <row r="321" spans="2:65" s="1" customFormat="1" ht="11.25">
      <c r="B321" s="33"/>
      <c r="D321" s="145" t="s">
        <v>150</v>
      </c>
      <c r="F321" s="146" t="s">
        <v>402</v>
      </c>
      <c r="I321" s="143"/>
      <c r="L321" s="33"/>
      <c r="M321" s="144"/>
      <c r="T321" s="54"/>
      <c r="AT321" s="18" t="s">
        <v>150</v>
      </c>
      <c r="AU321" s="18" t="s">
        <v>83</v>
      </c>
    </row>
    <row r="322" spans="2:65" s="11" customFormat="1" ht="22.9" customHeight="1">
      <c r="B322" s="116"/>
      <c r="D322" s="117" t="s">
        <v>72</v>
      </c>
      <c r="E322" s="126" t="s">
        <v>403</v>
      </c>
      <c r="F322" s="126" t="s">
        <v>404</v>
      </c>
      <c r="I322" s="119"/>
      <c r="J322" s="127">
        <f>BK322</f>
        <v>0</v>
      </c>
      <c r="L322" s="116"/>
      <c r="M322" s="121"/>
      <c r="P322" s="122">
        <f>SUM(P323:P325)</f>
        <v>0</v>
      </c>
      <c r="R322" s="122">
        <f>SUM(R323:R325)</f>
        <v>0</v>
      </c>
      <c r="T322" s="123">
        <f>SUM(T323:T325)</f>
        <v>0</v>
      </c>
      <c r="AR322" s="117" t="s">
        <v>81</v>
      </c>
      <c r="AT322" s="124" t="s">
        <v>72</v>
      </c>
      <c r="AU322" s="124" t="s">
        <v>81</v>
      </c>
      <c r="AY322" s="117" t="s">
        <v>138</v>
      </c>
      <c r="BK322" s="125">
        <f>SUM(BK323:BK325)</f>
        <v>0</v>
      </c>
    </row>
    <row r="323" spans="2:65" s="1" customFormat="1" ht="24.2" customHeight="1">
      <c r="B323" s="33"/>
      <c r="C323" s="128" t="s">
        <v>405</v>
      </c>
      <c r="D323" s="128" t="s">
        <v>141</v>
      </c>
      <c r="E323" s="129" t="s">
        <v>406</v>
      </c>
      <c r="F323" s="130" t="s">
        <v>407</v>
      </c>
      <c r="G323" s="131" t="s">
        <v>361</v>
      </c>
      <c r="H323" s="132">
        <v>23.481000000000002</v>
      </c>
      <c r="I323" s="133"/>
      <c r="J323" s="134">
        <f>ROUND(I323*H323,2)</f>
        <v>0</v>
      </c>
      <c r="K323" s="130" t="s">
        <v>145</v>
      </c>
      <c r="L323" s="33"/>
      <c r="M323" s="135" t="s">
        <v>19</v>
      </c>
      <c r="N323" s="136" t="s">
        <v>44</v>
      </c>
      <c r="P323" s="137">
        <f>O323*H323</f>
        <v>0</v>
      </c>
      <c r="Q323" s="137">
        <v>0</v>
      </c>
      <c r="R323" s="137">
        <f>Q323*H323</f>
        <v>0</v>
      </c>
      <c r="S323" s="137">
        <v>0</v>
      </c>
      <c r="T323" s="138">
        <f>S323*H323</f>
        <v>0</v>
      </c>
      <c r="AR323" s="139" t="s">
        <v>146</v>
      </c>
      <c r="AT323" s="139" t="s">
        <v>141</v>
      </c>
      <c r="AU323" s="139" t="s">
        <v>83</v>
      </c>
      <c r="AY323" s="18" t="s">
        <v>138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8" t="s">
        <v>81</v>
      </c>
      <c r="BK323" s="140">
        <f>ROUND(I323*H323,2)</f>
        <v>0</v>
      </c>
      <c r="BL323" s="18" t="s">
        <v>146</v>
      </c>
      <c r="BM323" s="139" t="s">
        <v>408</v>
      </c>
    </row>
    <row r="324" spans="2:65" s="1" customFormat="1" ht="39">
      <c r="B324" s="33"/>
      <c r="D324" s="141" t="s">
        <v>148</v>
      </c>
      <c r="F324" s="142" t="s">
        <v>409</v>
      </c>
      <c r="I324" s="143"/>
      <c r="L324" s="33"/>
      <c r="M324" s="144"/>
      <c r="T324" s="54"/>
      <c r="AT324" s="18" t="s">
        <v>148</v>
      </c>
      <c r="AU324" s="18" t="s">
        <v>83</v>
      </c>
    </row>
    <row r="325" spans="2:65" s="1" customFormat="1" ht="11.25">
      <c r="B325" s="33"/>
      <c r="D325" s="145" t="s">
        <v>150</v>
      </c>
      <c r="F325" s="146" t="s">
        <v>410</v>
      </c>
      <c r="I325" s="143"/>
      <c r="L325" s="33"/>
      <c r="M325" s="144"/>
      <c r="T325" s="54"/>
      <c r="AT325" s="18" t="s">
        <v>150</v>
      </c>
      <c r="AU325" s="18" t="s">
        <v>83</v>
      </c>
    </row>
    <row r="326" spans="2:65" s="11" customFormat="1" ht="25.9" customHeight="1">
      <c r="B326" s="116"/>
      <c r="D326" s="117" t="s">
        <v>72</v>
      </c>
      <c r="E326" s="118" t="s">
        <v>411</v>
      </c>
      <c r="F326" s="118" t="s">
        <v>412</v>
      </c>
      <c r="I326" s="119"/>
      <c r="J326" s="120">
        <f>BK326</f>
        <v>0</v>
      </c>
      <c r="L326" s="116"/>
      <c r="M326" s="121"/>
      <c r="P326" s="122">
        <f>P327+P409+P426+P431+P443+P611+P927+P966+P994+P1018+P1051</f>
        <v>0</v>
      </c>
      <c r="R326" s="122">
        <f>R327+R409+R426+R431+R443+R611+R927+R966+R994+R1018+R1051</f>
        <v>209.91998143000001</v>
      </c>
      <c r="T326" s="123">
        <f>T327+T409+T426+T431+T443+T611+T927+T966+T994+T1018+T1051</f>
        <v>80.489276399999994</v>
      </c>
      <c r="AR326" s="117" t="s">
        <v>83</v>
      </c>
      <c r="AT326" s="124" t="s">
        <v>72</v>
      </c>
      <c r="AU326" s="124" t="s">
        <v>73</v>
      </c>
      <c r="AY326" s="117" t="s">
        <v>138</v>
      </c>
      <c r="BK326" s="125">
        <f>BK327+BK409+BK426+BK431+BK443+BK611+BK927+BK966+BK994+BK1018+BK1051</f>
        <v>0</v>
      </c>
    </row>
    <row r="327" spans="2:65" s="11" customFormat="1" ht="22.9" customHeight="1">
      <c r="B327" s="116"/>
      <c r="D327" s="117" t="s">
        <v>72</v>
      </c>
      <c r="E327" s="126" t="s">
        <v>413</v>
      </c>
      <c r="F327" s="126" t="s">
        <v>414</v>
      </c>
      <c r="I327" s="119"/>
      <c r="J327" s="127">
        <f>BK327</f>
        <v>0</v>
      </c>
      <c r="L327" s="116"/>
      <c r="M327" s="121"/>
      <c r="P327" s="122">
        <f>SUM(P328:P408)</f>
        <v>0</v>
      </c>
      <c r="R327" s="122">
        <f>SUM(R328:R408)</f>
        <v>5.0173375999999994</v>
      </c>
      <c r="T327" s="123">
        <f>SUM(T328:T408)</f>
        <v>2.1675279999999999</v>
      </c>
      <c r="AR327" s="117" t="s">
        <v>83</v>
      </c>
      <c r="AT327" s="124" t="s">
        <v>72</v>
      </c>
      <c r="AU327" s="124" t="s">
        <v>81</v>
      </c>
      <c r="AY327" s="117" t="s">
        <v>138</v>
      </c>
      <c r="BK327" s="125">
        <f>SUM(BK328:BK408)</f>
        <v>0</v>
      </c>
    </row>
    <row r="328" spans="2:65" s="1" customFormat="1" ht="24.2" customHeight="1">
      <c r="B328" s="33"/>
      <c r="C328" s="128" t="s">
        <v>415</v>
      </c>
      <c r="D328" s="128" t="s">
        <v>141</v>
      </c>
      <c r="E328" s="129" t="s">
        <v>416</v>
      </c>
      <c r="F328" s="130" t="s">
        <v>417</v>
      </c>
      <c r="G328" s="131" t="s">
        <v>158</v>
      </c>
      <c r="H328" s="132">
        <v>74.8</v>
      </c>
      <c r="I328" s="133"/>
      <c r="J328" s="134">
        <f>ROUND(I328*H328,2)</f>
        <v>0</v>
      </c>
      <c r="K328" s="130" t="s">
        <v>145</v>
      </c>
      <c r="L328" s="33"/>
      <c r="M328" s="135" t="s">
        <v>19</v>
      </c>
      <c r="N328" s="136" t="s">
        <v>44</v>
      </c>
      <c r="P328" s="137">
        <f>O328*H328</f>
        <v>0</v>
      </c>
      <c r="Q328" s="137">
        <v>0</v>
      </c>
      <c r="R328" s="137">
        <f>Q328*H328</f>
        <v>0</v>
      </c>
      <c r="S328" s="137">
        <v>6.6E-4</v>
      </c>
      <c r="T328" s="138">
        <f>S328*H328</f>
        <v>4.9367999999999995E-2</v>
      </c>
      <c r="AR328" s="139" t="s">
        <v>268</v>
      </c>
      <c r="AT328" s="139" t="s">
        <v>141</v>
      </c>
      <c r="AU328" s="139" t="s">
        <v>83</v>
      </c>
      <c r="AY328" s="18" t="s">
        <v>138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8" t="s">
        <v>81</v>
      </c>
      <c r="BK328" s="140">
        <f>ROUND(I328*H328,2)</f>
        <v>0</v>
      </c>
      <c r="BL328" s="18" t="s">
        <v>268</v>
      </c>
      <c r="BM328" s="139" t="s">
        <v>418</v>
      </c>
    </row>
    <row r="329" spans="2:65" s="1" customFormat="1" ht="19.5">
      <c r="B329" s="33"/>
      <c r="D329" s="141" t="s">
        <v>148</v>
      </c>
      <c r="F329" s="142" t="s">
        <v>419</v>
      </c>
      <c r="I329" s="143"/>
      <c r="L329" s="33"/>
      <c r="M329" s="144"/>
      <c r="T329" s="54"/>
      <c r="AT329" s="18" t="s">
        <v>148</v>
      </c>
      <c r="AU329" s="18" t="s">
        <v>83</v>
      </c>
    </row>
    <row r="330" spans="2:65" s="1" customFormat="1" ht="11.25">
      <c r="B330" s="33"/>
      <c r="D330" s="145" t="s">
        <v>150</v>
      </c>
      <c r="F330" s="146" t="s">
        <v>420</v>
      </c>
      <c r="I330" s="143"/>
      <c r="L330" s="33"/>
      <c r="M330" s="144"/>
      <c r="T330" s="54"/>
      <c r="AT330" s="18" t="s">
        <v>150</v>
      </c>
      <c r="AU330" s="18" t="s">
        <v>83</v>
      </c>
    </row>
    <row r="331" spans="2:65" s="12" customFormat="1" ht="11.25">
      <c r="B331" s="147"/>
      <c r="D331" s="141" t="s">
        <v>152</v>
      </c>
      <c r="E331" s="148" t="s">
        <v>19</v>
      </c>
      <c r="F331" s="149" t="s">
        <v>421</v>
      </c>
      <c r="H331" s="148" t="s">
        <v>19</v>
      </c>
      <c r="I331" s="150"/>
      <c r="L331" s="147"/>
      <c r="M331" s="151"/>
      <c r="T331" s="152"/>
      <c r="AT331" s="148" t="s">
        <v>152</v>
      </c>
      <c r="AU331" s="148" t="s">
        <v>83</v>
      </c>
      <c r="AV331" s="12" t="s">
        <v>81</v>
      </c>
      <c r="AW331" s="12" t="s">
        <v>35</v>
      </c>
      <c r="AX331" s="12" t="s">
        <v>73</v>
      </c>
      <c r="AY331" s="148" t="s">
        <v>138</v>
      </c>
    </row>
    <row r="332" spans="2:65" s="13" customFormat="1" ht="11.25">
      <c r="B332" s="153"/>
      <c r="D332" s="141" t="s">
        <v>152</v>
      </c>
      <c r="E332" s="154" t="s">
        <v>19</v>
      </c>
      <c r="F332" s="155" t="s">
        <v>422</v>
      </c>
      <c r="H332" s="156">
        <v>74.8</v>
      </c>
      <c r="I332" s="157"/>
      <c r="L332" s="153"/>
      <c r="M332" s="158"/>
      <c r="T332" s="159"/>
      <c r="AT332" s="154" t="s">
        <v>152</v>
      </c>
      <c r="AU332" s="154" t="s">
        <v>83</v>
      </c>
      <c r="AV332" s="13" t="s">
        <v>83</v>
      </c>
      <c r="AW332" s="13" t="s">
        <v>35</v>
      </c>
      <c r="AX332" s="13" t="s">
        <v>73</v>
      </c>
      <c r="AY332" s="154" t="s">
        <v>138</v>
      </c>
    </row>
    <row r="333" spans="2:65" s="14" customFormat="1" ht="11.25">
      <c r="B333" s="160"/>
      <c r="D333" s="141" t="s">
        <v>152</v>
      </c>
      <c r="E333" s="161" t="s">
        <v>19</v>
      </c>
      <c r="F333" s="162" t="s">
        <v>170</v>
      </c>
      <c r="H333" s="163">
        <v>74.8</v>
      </c>
      <c r="I333" s="164"/>
      <c r="L333" s="160"/>
      <c r="M333" s="165"/>
      <c r="T333" s="166"/>
      <c r="AT333" s="161" t="s">
        <v>152</v>
      </c>
      <c r="AU333" s="161" t="s">
        <v>83</v>
      </c>
      <c r="AV333" s="14" t="s">
        <v>146</v>
      </c>
      <c r="AW333" s="14" t="s">
        <v>35</v>
      </c>
      <c r="AX333" s="14" t="s">
        <v>81</v>
      </c>
      <c r="AY333" s="161" t="s">
        <v>138</v>
      </c>
    </row>
    <row r="334" spans="2:65" s="1" customFormat="1" ht="24.2" customHeight="1">
      <c r="B334" s="33"/>
      <c r="C334" s="128" t="s">
        <v>423</v>
      </c>
      <c r="D334" s="128" t="s">
        <v>141</v>
      </c>
      <c r="E334" s="129" t="s">
        <v>424</v>
      </c>
      <c r="F334" s="130" t="s">
        <v>425</v>
      </c>
      <c r="G334" s="131" t="s">
        <v>158</v>
      </c>
      <c r="H334" s="132">
        <v>23</v>
      </c>
      <c r="I334" s="133"/>
      <c r="J334" s="134">
        <f>ROUND(I334*H334,2)</f>
        <v>0</v>
      </c>
      <c r="K334" s="130" t="s">
        <v>145</v>
      </c>
      <c r="L334" s="33"/>
      <c r="M334" s="135" t="s">
        <v>19</v>
      </c>
      <c r="N334" s="136" t="s">
        <v>44</v>
      </c>
      <c r="P334" s="137">
        <f>O334*H334</f>
        <v>0</v>
      </c>
      <c r="Q334" s="137">
        <v>0</v>
      </c>
      <c r="R334" s="137">
        <f>Q334*H334</f>
        <v>0</v>
      </c>
      <c r="S334" s="137">
        <v>1.0999999999999999E-2</v>
      </c>
      <c r="T334" s="138">
        <f>S334*H334</f>
        <v>0.253</v>
      </c>
      <c r="AR334" s="139" t="s">
        <v>268</v>
      </c>
      <c r="AT334" s="139" t="s">
        <v>141</v>
      </c>
      <c r="AU334" s="139" t="s">
        <v>83</v>
      </c>
      <c r="AY334" s="18" t="s">
        <v>138</v>
      </c>
      <c r="BE334" s="140">
        <f>IF(N334="základní",J334,0)</f>
        <v>0</v>
      </c>
      <c r="BF334" s="140">
        <f>IF(N334="snížená",J334,0)</f>
        <v>0</v>
      </c>
      <c r="BG334" s="140">
        <f>IF(N334="zákl. přenesená",J334,0)</f>
        <v>0</v>
      </c>
      <c r="BH334" s="140">
        <f>IF(N334="sníž. přenesená",J334,0)</f>
        <v>0</v>
      </c>
      <c r="BI334" s="140">
        <f>IF(N334="nulová",J334,0)</f>
        <v>0</v>
      </c>
      <c r="BJ334" s="18" t="s">
        <v>81</v>
      </c>
      <c r="BK334" s="140">
        <f>ROUND(I334*H334,2)</f>
        <v>0</v>
      </c>
      <c r="BL334" s="18" t="s">
        <v>268</v>
      </c>
      <c r="BM334" s="139" t="s">
        <v>426</v>
      </c>
    </row>
    <row r="335" spans="2:65" s="1" customFormat="1" ht="19.5">
      <c r="B335" s="33"/>
      <c r="D335" s="141" t="s">
        <v>148</v>
      </c>
      <c r="F335" s="142" t="s">
        <v>427</v>
      </c>
      <c r="I335" s="143"/>
      <c r="L335" s="33"/>
      <c r="M335" s="144"/>
      <c r="T335" s="54"/>
      <c r="AT335" s="18" t="s">
        <v>148</v>
      </c>
      <c r="AU335" s="18" t="s">
        <v>83</v>
      </c>
    </row>
    <row r="336" spans="2:65" s="1" customFormat="1" ht="11.25">
      <c r="B336" s="33"/>
      <c r="D336" s="145" t="s">
        <v>150</v>
      </c>
      <c r="F336" s="146" t="s">
        <v>428</v>
      </c>
      <c r="I336" s="143"/>
      <c r="L336" s="33"/>
      <c r="M336" s="144"/>
      <c r="T336" s="54"/>
      <c r="AT336" s="18" t="s">
        <v>150</v>
      </c>
      <c r="AU336" s="18" t="s">
        <v>83</v>
      </c>
    </row>
    <row r="337" spans="2:65" s="13" customFormat="1" ht="11.25">
      <c r="B337" s="153"/>
      <c r="D337" s="141" t="s">
        <v>152</v>
      </c>
      <c r="E337" s="154" t="s">
        <v>19</v>
      </c>
      <c r="F337" s="155" t="s">
        <v>429</v>
      </c>
      <c r="H337" s="156">
        <v>23</v>
      </c>
      <c r="I337" s="157"/>
      <c r="L337" s="153"/>
      <c r="M337" s="158"/>
      <c r="T337" s="159"/>
      <c r="AT337" s="154" t="s">
        <v>152</v>
      </c>
      <c r="AU337" s="154" t="s">
        <v>83</v>
      </c>
      <c r="AV337" s="13" t="s">
        <v>83</v>
      </c>
      <c r="AW337" s="13" t="s">
        <v>35</v>
      </c>
      <c r="AX337" s="13" t="s">
        <v>81</v>
      </c>
      <c r="AY337" s="154" t="s">
        <v>138</v>
      </c>
    </row>
    <row r="338" spans="2:65" s="1" customFormat="1" ht="24.2" customHeight="1">
      <c r="B338" s="33"/>
      <c r="C338" s="128" t="s">
        <v>430</v>
      </c>
      <c r="D338" s="128" t="s">
        <v>141</v>
      </c>
      <c r="E338" s="129" t="s">
        <v>431</v>
      </c>
      <c r="F338" s="130" t="s">
        <v>432</v>
      </c>
      <c r="G338" s="131" t="s">
        <v>158</v>
      </c>
      <c r="H338" s="132">
        <v>18.170000000000002</v>
      </c>
      <c r="I338" s="133"/>
      <c r="J338" s="134">
        <f>ROUND(I338*H338,2)</f>
        <v>0</v>
      </c>
      <c r="K338" s="130" t="s">
        <v>145</v>
      </c>
      <c r="L338" s="33"/>
      <c r="M338" s="135" t="s">
        <v>19</v>
      </c>
      <c r="N338" s="136" t="s">
        <v>44</v>
      </c>
      <c r="P338" s="137">
        <f>O338*H338</f>
        <v>0</v>
      </c>
      <c r="Q338" s="137">
        <v>7.2000000000000005E-4</v>
      </c>
      <c r="R338" s="137">
        <f>Q338*H338</f>
        <v>1.3082400000000003E-2</v>
      </c>
      <c r="S338" s="137">
        <v>0</v>
      </c>
      <c r="T338" s="138">
        <f>S338*H338</f>
        <v>0</v>
      </c>
      <c r="AR338" s="139" t="s">
        <v>268</v>
      </c>
      <c r="AT338" s="139" t="s">
        <v>141</v>
      </c>
      <c r="AU338" s="139" t="s">
        <v>83</v>
      </c>
      <c r="AY338" s="18" t="s">
        <v>138</v>
      </c>
      <c r="BE338" s="140">
        <f>IF(N338="základní",J338,0)</f>
        <v>0</v>
      </c>
      <c r="BF338" s="140">
        <f>IF(N338="snížená",J338,0)</f>
        <v>0</v>
      </c>
      <c r="BG338" s="140">
        <f>IF(N338="zákl. přenesená",J338,0)</f>
        <v>0</v>
      </c>
      <c r="BH338" s="140">
        <f>IF(N338="sníž. přenesená",J338,0)</f>
        <v>0</v>
      </c>
      <c r="BI338" s="140">
        <f>IF(N338="nulová",J338,0)</f>
        <v>0</v>
      </c>
      <c r="BJ338" s="18" t="s">
        <v>81</v>
      </c>
      <c r="BK338" s="140">
        <f>ROUND(I338*H338,2)</f>
        <v>0</v>
      </c>
      <c r="BL338" s="18" t="s">
        <v>268</v>
      </c>
      <c r="BM338" s="139" t="s">
        <v>433</v>
      </c>
    </row>
    <row r="339" spans="2:65" s="1" customFormat="1" ht="19.5">
      <c r="B339" s="33"/>
      <c r="D339" s="141" t="s">
        <v>148</v>
      </c>
      <c r="F339" s="142" t="s">
        <v>434</v>
      </c>
      <c r="I339" s="143"/>
      <c r="L339" s="33"/>
      <c r="M339" s="144"/>
      <c r="T339" s="54"/>
      <c r="AT339" s="18" t="s">
        <v>148</v>
      </c>
      <c r="AU339" s="18" t="s">
        <v>83</v>
      </c>
    </row>
    <row r="340" spans="2:65" s="1" customFormat="1" ht="11.25">
      <c r="B340" s="33"/>
      <c r="D340" s="145" t="s">
        <v>150</v>
      </c>
      <c r="F340" s="146" t="s">
        <v>435</v>
      </c>
      <c r="I340" s="143"/>
      <c r="L340" s="33"/>
      <c r="M340" s="144"/>
      <c r="T340" s="54"/>
      <c r="AT340" s="18" t="s">
        <v>150</v>
      </c>
      <c r="AU340" s="18" t="s">
        <v>83</v>
      </c>
    </row>
    <row r="341" spans="2:65" s="13" customFormat="1" ht="11.25">
      <c r="B341" s="153"/>
      <c r="D341" s="141" t="s">
        <v>152</v>
      </c>
      <c r="E341" s="154" t="s">
        <v>19</v>
      </c>
      <c r="F341" s="155" t="s">
        <v>436</v>
      </c>
      <c r="H341" s="156">
        <v>10</v>
      </c>
      <c r="I341" s="157"/>
      <c r="L341" s="153"/>
      <c r="M341" s="158"/>
      <c r="T341" s="159"/>
      <c r="AT341" s="154" t="s">
        <v>152</v>
      </c>
      <c r="AU341" s="154" t="s">
        <v>83</v>
      </c>
      <c r="AV341" s="13" t="s">
        <v>83</v>
      </c>
      <c r="AW341" s="13" t="s">
        <v>35</v>
      </c>
      <c r="AX341" s="13" t="s">
        <v>73</v>
      </c>
      <c r="AY341" s="154" t="s">
        <v>138</v>
      </c>
    </row>
    <row r="342" spans="2:65" s="13" customFormat="1" ht="11.25">
      <c r="B342" s="153"/>
      <c r="D342" s="141" t="s">
        <v>152</v>
      </c>
      <c r="E342" s="154" t="s">
        <v>19</v>
      </c>
      <c r="F342" s="155" t="s">
        <v>437</v>
      </c>
      <c r="H342" s="156">
        <v>8.17</v>
      </c>
      <c r="I342" s="157"/>
      <c r="L342" s="153"/>
      <c r="M342" s="158"/>
      <c r="T342" s="159"/>
      <c r="AT342" s="154" t="s">
        <v>152</v>
      </c>
      <c r="AU342" s="154" t="s">
        <v>83</v>
      </c>
      <c r="AV342" s="13" t="s">
        <v>83</v>
      </c>
      <c r="AW342" s="13" t="s">
        <v>35</v>
      </c>
      <c r="AX342" s="13" t="s">
        <v>73</v>
      </c>
      <c r="AY342" s="154" t="s">
        <v>138</v>
      </c>
    </row>
    <row r="343" spans="2:65" s="14" customFormat="1" ht="11.25">
      <c r="B343" s="160"/>
      <c r="D343" s="141" t="s">
        <v>152</v>
      </c>
      <c r="E343" s="161" t="s">
        <v>19</v>
      </c>
      <c r="F343" s="162" t="s">
        <v>170</v>
      </c>
      <c r="H343" s="163">
        <v>18.170000000000002</v>
      </c>
      <c r="I343" s="164"/>
      <c r="L343" s="160"/>
      <c r="M343" s="165"/>
      <c r="T343" s="166"/>
      <c r="AT343" s="161" t="s">
        <v>152</v>
      </c>
      <c r="AU343" s="161" t="s">
        <v>83</v>
      </c>
      <c r="AV343" s="14" t="s">
        <v>146</v>
      </c>
      <c r="AW343" s="14" t="s">
        <v>35</v>
      </c>
      <c r="AX343" s="14" t="s">
        <v>81</v>
      </c>
      <c r="AY343" s="161" t="s">
        <v>138</v>
      </c>
    </row>
    <row r="344" spans="2:65" s="1" customFormat="1" ht="24.2" customHeight="1">
      <c r="B344" s="33"/>
      <c r="C344" s="175" t="s">
        <v>438</v>
      </c>
      <c r="D344" s="175" t="s">
        <v>439</v>
      </c>
      <c r="E344" s="176" t="s">
        <v>440</v>
      </c>
      <c r="F344" s="177" t="s">
        <v>441</v>
      </c>
      <c r="G344" s="178" t="s">
        <v>158</v>
      </c>
      <c r="H344" s="179">
        <v>15.35</v>
      </c>
      <c r="I344" s="180"/>
      <c r="J344" s="181">
        <f>ROUND(I344*H344,2)</f>
        <v>0</v>
      </c>
      <c r="K344" s="177" t="s">
        <v>145</v>
      </c>
      <c r="L344" s="182"/>
      <c r="M344" s="183" t="s">
        <v>19</v>
      </c>
      <c r="N344" s="184" t="s">
        <v>44</v>
      </c>
      <c r="P344" s="137">
        <f>O344*H344</f>
        <v>0</v>
      </c>
      <c r="Q344" s="137">
        <v>2.2000000000000001E-3</v>
      </c>
      <c r="R344" s="137">
        <f>Q344*H344</f>
        <v>3.3770000000000001E-2</v>
      </c>
      <c r="S344" s="137">
        <v>0</v>
      </c>
      <c r="T344" s="138">
        <f>S344*H344</f>
        <v>0</v>
      </c>
      <c r="AR344" s="139" t="s">
        <v>397</v>
      </c>
      <c r="AT344" s="139" t="s">
        <v>439</v>
      </c>
      <c r="AU344" s="139" t="s">
        <v>83</v>
      </c>
      <c r="AY344" s="18" t="s">
        <v>138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8" t="s">
        <v>81</v>
      </c>
      <c r="BK344" s="140">
        <f>ROUND(I344*H344,2)</f>
        <v>0</v>
      </c>
      <c r="BL344" s="18" t="s">
        <v>268</v>
      </c>
      <c r="BM344" s="139" t="s">
        <v>442</v>
      </c>
    </row>
    <row r="345" spans="2:65" s="1" customFormat="1" ht="19.5">
      <c r="B345" s="33"/>
      <c r="D345" s="141" t="s">
        <v>148</v>
      </c>
      <c r="F345" s="142" t="s">
        <v>441</v>
      </c>
      <c r="I345" s="143"/>
      <c r="L345" s="33"/>
      <c r="M345" s="144"/>
      <c r="T345" s="54"/>
      <c r="AT345" s="18" t="s">
        <v>148</v>
      </c>
      <c r="AU345" s="18" t="s">
        <v>83</v>
      </c>
    </row>
    <row r="346" spans="2:65" s="13" customFormat="1" ht="11.25">
      <c r="B346" s="153"/>
      <c r="D346" s="141" t="s">
        <v>152</v>
      </c>
      <c r="E346" s="154" t="s">
        <v>19</v>
      </c>
      <c r="F346" s="155" t="s">
        <v>443</v>
      </c>
      <c r="H346" s="156">
        <v>5</v>
      </c>
      <c r="I346" s="157"/>
      <c r="L346" s="153"/>
      <c r="M346" s="158"/>
      <c r="T346" s="159"/>
      <c r="AT346" s="154" t="s">
        <v>152</v>
      </c>
      <c r="AU346" s="154" t="s">
        <v>83</v>
      </c>
      <c r="AV346" s="13" t="s">
        <v>83</v>
      </c>
      <c r="AW346" s="13" t="s">
        <v>35</v>
      </c>
      <c r="AX346" s="13" t="s">
        <v>73</v>
      </c>
      <c r="AY346" s="154" t="s">
        <v>138</v>
      </c>
    </row>
    <row r="347" spans="2:65" s="13" customFormat="1" ht="11.25">
      <c r="B347" s="153"/>
      <c r="D347" s="141" t="s">
        <v>152</v>
      </c>
      <c r="E347" s="154" t="s">
        <v>19</v>
      </c>
      <c r="F347" s="155" t="s">
        <v>437</v>
      </c>
      <c r="H347" s="156">
        <v>8.17</v>
      </c>
      <c r="I347" s="157"/>
      <c r="L347" s="153"/>
      <c r="M347" s="158"/>
      <c r="T347" s="159"/>
      <c r="AT347" s="154" t="s">
        <v>152</v>
      </c>
      <c r="AU347" s="154" t="s">
        <v>83</v>
      </c>
      <c r="AV347" s="13" t="s">
        <v>83</v>
      </c>
      <c r="AW347" s="13" t="s">
        <v>35</v>
      </c>
      <c r="AX347" s="13" t="s">
        <v>73</v>
      </c>
      <c r="AY347" s="154" t="s">
        <v>138</v>
      </c>
    </row>
    <row r="348" spans="2:65" s="14" customFormat="1" ht="11.25">
      <c r="B348" s="160"/>
      <c r="D348" s="141" t="s">
        <v>152</v>
      </c>
      <c r="E348" s="161" t="s">
        <v>19</v>
      </c>
      <c r="F348" s="162" t="s">
        <v>170</v>
      </c>
      <c r="H348" s="163">
        <v>13.17</v>
      </c>
      <c r="I348" s="164"/>
      <c r="L348" s="160"/>
      <c r="M348" s="165"/>
      <c r="T348" s="166"/>
      <c r="AT348" s="161" t="s">
        <v>152</v>
      </c>
      <c r="AU348" s="161" t="s">
        <v>83</v>
      </c>
      <c r="AV348" s="14" t="s">
        <v>146</v>
      </c>
      <c r="AW348" s="14" t="s">
        <v>35</v>
      </c>
      <c r="AX348" s="14" t="s">
        <v>81</v>
      </c>
      <c r="AY348" s="161" t="s">
        <v>138</v>
      </c>
    </row>
    <row r="349" spans="2:65" s="13" customFormat="1" ht="11.25">
      <c r="B349" s="153"/>
      <c r="D349" s="141" t="s">
        <v>152</v>
      </c>
      <c r="F349" s="155" t="s">
        <v>444</v>
      </c>
      <c r="H349" s="156">
        <v>15.35</v>
      </c>
      <c r="I349" s="157"/>
      <c r="L349" s="153"/>
      <c r="M349" s="158"/>
      <c r="T349" s="159"/>
      <c r="AT349" s="154" t="s">
        <v>152</v>
      </c>
      <c r="AU349" s="154" t="s">
        <v>83</v>
      </c>
      <c r="AV349" s="13" t="s">
        <v>83</v>
      </c>
      <c r="AW349" s="13" t="s">
        <v>4</v>
      </c>
      <c r="AX349" s="13" t="s">
        <v>81</v>
      </c>
      <c r="AY349" s="154" t="s">
        <v>138</v>
      </c>
    </row>
    <row r="350" spans="2:65" s="1" customFormat="1" ht="24.2" customHeight="1">
      <c r="B350" s="33"/>
      <c r="C350" s="175" t="s">
        <v>445</v>
      </c>
      <c r="D350" s="175" t="s">
        <v>439</v>
      </c>
      <c r="E350" s="176" t="s">
        <v>446</v>
      </c>
      <c r="F350" s="177" t="s">
        <v>447</v>
      </c>
      <c r="G350" s="178" t="s">
        <v>158</v>
      </c>
      <c r="H350" s="179">
        <v>5.8280000000000003</v>
      </c>
      <c r="I350" s="180"/>
      <c r="J350" s="181">
        <f>ROUND(I350*H350,2)</f>
        <v>0</v>
      </c>
      <c r="K350" s="177" t="s">
        <v>145</v>
      </c>
      <c r="L350" s="182"/>
      <c r="M350" s="183" t="s">
        <v>19</v>
      </c>
      <c r="N350" s="184" t="s">
        <v>44</v>
      </c>
      <c r="P350" s="137">
        <f>O350*H350</f>
        <v>0</v>
      </c>
      <c r="Q350" s="137">
        <v>2.3999999999999998E-3</v>
      </c>
      <c r="R350" s="137">
        <f>Q350*H350</f>
        <v>1.39872E-2</v>
      </c>
      <c r="S350" s="137">
        <v>0</v>
      </c>
      <c r="T350" s="138">
        <f>S350*H350</f>
        <v>0</v>
      </c>
      <c r="AR350" s="139" t="s">
        <v>397</v>
      </c>
      <c r="AT350" s="139" t="s">
        <v>439</v>
      </c>
      <c r="AU350" s="139" t="s">
        <v>83</v>
      </c>
      <c r="AY350" s="18" t="s">
        <v>138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8" t="s">
        <v>81</v>
      </c>
      <c r="BK350" s="140">
        <f>ROUND(I350*H350,2)</f>
        <v>0</v>
      </c>
      <c r="BL350" s="18" t="s">
        <v>268</v>
      </c>
      <c r="BM350" s="139" t="s">
        <v>448</v>
      </c>
    </row>
    <row r="351" spans="2:65" s="1" customFormat="1" ht="19.5">
      <c r="B351" s="33"/>
      <c r="D351" s="141" t="s">
        <v>148</v>
      </c>
      <c r="F351" s="142" t="s">
        <v>447</v>
      </c>
      <c r="I351" s="143"/>
      <c r="L351" s="33"/>
      <c r="M351" s="144"/>
      <c r="T351" s="54"/>
      <c r="AT351" s="18" t="s">
        <v>148</v>
      </c>
      <c r="AU351" s="18" t="s">
        <v>83</v>
      </c>
    </row>
    <row r="352" spans="2:65" s="13" customFormat="1" ht="11.25">
      <c r="B352" s="153"/>
      <c r="D352" s="141" t="s">
        <v>152</v>
      </c>
      <c r="E352" s="154" t="s">
        <v>19</v>
      </c>
      <c r="F352" s="155" t="s">
        <v>443</v>
      </c>
      <c r="H352" s="156">
        <v>5</v>
      </c>
      <c r="I352" s="157"/>
      <c r="L352" s="153"/>
      <c r="M352" s="158"/>
      <c r="T352" s="159"/>
      <c r="AT352" s="154" t="s">
        <v>152</v>
      </c>
      <c r="AU352" s="154" t="s">
        <v>83</v>
      </c>
      <c r="AV352" s="13" t="s">
        <v>83</v>
      </c>
      <c r="AW352" s="13" t="s">
        <v>35</v>
      </c>
      <c r="AX352" s="13" t="s">
        <v>81</v>
      </c>
      <c r="AY352" s="154" t="s">
        <v>138</v>
      </c>
    </row>
    <row r="353" spans="2:65" s="13" customFormat="1" ht="11.25">
      <c r="B353" s="153"/>
      <c r="D353" s="141" t="s">
        <v>152</v>
      </c>
      <c r="F353" s="155" t="s">
        <v>449</v>
      </c>
      <c r="H353" s="156">
        <v>5.8280000000000003</v>
      </c>
      <c r="I353" s="157"/>
      <c r="L353" s="153"/>
      <c r="M353" s="158"/>
      <c r="T353" s="159"/>
      <c r="AT353" s="154" t="s">
        <v>152</v>
      </c>
      <c r="AU353" s="154" t="s">
        <v>83</v>
      </c>
      <c r="AV353" s="13" t="s">
        <v>83</v>
      </c>
      <c r="AW353" s="13" t="s">
        <v>4</v>
      </c>
      <c r="AX353" s="13" t="s">
        <v>81</v>
      </c>
      <c r="AY353" s="154" t="s">
        <v>138</v>
      </c>
    </row>
    <row r="354" spans="2:65" s="1" customFormat="1" ht="24.2" customHeight="1">
      <c r="B354" s="33"/>
      <c r="C354" s="128" t="s">
        <v>450</v>
      </c>
      <c r="D354" s="128" t="s">
        <v>141</v>
      </c>
      <c r="E354" s="129" t="s">
        <v>451</v>
      </c>
      <c r="F354" s="130" t="s">
        <v>452</v>
      </c>
      <c r="G354" s="131" t="s">
        <v>158</v>
      </c>
      <c r="H354" s="132">
        <v>13.17</v>
      </c>
      <c r="I354" s="133"/>
      <c r="J354" s="134">
        <f>ROUND(I354*H354,2)</f>
        <v>0</v>
      </c>
      <c r="K354" s="130" t="s">
        <v>145</v>
      </c>
      <c r="L354" s="33"/>
      <c r="M354" s="135" t="s">
        <v>19</v>
      </c>
      <c r="N354" s="136" t="s">
        <v>44</v>
      </c>
      <c r="P354" s="137">
        <f>O354*H354</f>
        <v>0</v>
      </c>
      <c r="Q354" s="137">
        <v>0</v>
      </c>
      <c r="R354" s="137">
        <f>Q354*H354</f>
        <v>0</v>
      </c>
      <c r="S354" s="137">
        <v>0</v>
      </c>
      <c r="T354" s="138">
        <f>S354*H354</f>
        <v>0</v>
      </c>
      <c r="AR354" s="139" t="s">
        <v>268</v>
      </c>
      <c r="AT354" s="139" t="s">
        <v>141</v>
      </c>
      <c r="AU354" s="139" t="s">
        <v>83</v>
      </c>
      <c r="AY354" s="18" t="s">
        <v>138</v>
      </c>
      <c r="BE354" s="140">
        <f>IF(N354="základní",J354,0)</f>
        <v>0</v>
      </c>
      <c r="BF354" s="140">
        <f>IF(N354="snížená",J354,0)</f>
        <v>0</v>
      </c>
      <c r="BG354" s="140">
        <f>IF(N354="zákl. přenesená",J354,0)</f>
        <v>0</v>
      </c>
      <c r="BH354" s="140">
        <f>IF(N354="sníž. přenesená",J354,0)</f>
        <v>0</v>
      </c>
      <c r="BI354" s="140">
        <f>IF(N354="nulová",J354,0)</f>
        <v>0</v>
      </c>
      <c r="BJ354" s="18" t="s">
        <v>81</v>
      </c>
      <c r="BK354" s="140">
        <f>ROUND(I354*H354,2)</f>
        <v>0</v>
      </c>
      <c r="BL354" s="18" t="s">
        <v>268</v>
      </c>
      <c r="BM354" s="139" t="s">
        <v>453</v>
      </c>
    </row>
    <row r="355" spans="2:65" s="1" customFormat="1" ht="19.5">
      <c r="B355" s="33"/>
      <c r="D355" s="141" t="s">
        <v>148</v>
      </c>
      <c r="F355" s="142" t="s">
        <v>454</v>
      </c>
      <c r="I355" s="143"/>
      <c r="L355" s="33"/>
      <c r="M355" s="144"/>
      <c r="T355" s="54"/>
      <c r="AT355" s="18" t="s">
        <v>148</v>
      </c>
      <c r="AU355" s="18" t="s">
        <v>83</v>
      </c>
    </row>
    <row r="356" spans="2:65" s="1" customFormat="1" ht="11.25">
      <c r="B356" s="33"/>
      <c r="D356" s="145" t="s">
        <v>150</v>
      </c>
      <c r="F356" s="146" t="s">
        <v>455</v>
      </c>
      <c r="I356" s="143"/>
      <c r="L356" s="33"/>
      <c r="M356" s="144"/>
      <c r="T356" s="54"/>
      <c r="AT356" s="18" t="s">
        <v>150</v>
      </c>
      <c r="AU356" s="18" t="s">
        <v>83</v>
      </c>
    </row>
    <row r="357" spans="2:65" s="13" customFormat="1" ht="11.25">
      <c r="B357" s="153"/>
      <c r="D357" s="141" t="s">
        <v>152</v>
      </c>
      <c r="E357" s="154" t="s">
        <v>19</v>
      </c>
      <c r="F357" s="155" t="s">
        <v>443</v>
      </c>
      <c r="H357" s="156">
        <v>5</v>
      </c>
      <c r="I357" s="157"/>
      <c r="L357" s="153"/>
      <c r="M357" s="158"/>
      <c r="T357" s="159"/>
      <c r="AT357" s="154" t="s">
        <v>152</v>
      </c>
      <c r="AU357" s="154" t="s">
        <v>83</v>
      </c>
      <c r="AV357" s="13" t="s">
        <v>83</v>
      </c>
      <c r="AW357" s="13" t="s">
        <v>35</v>
      </c>
      <c r="AX357" s="13" t="s">
        <v>73</v>
      </c>
      <c r="AY357" s="154" t="s">
        <v>138</v>
      </c>
    </row>
    <row r="358" spans="2:65" s="13" customFormat="1" ht="11.25">
      <c r="B358" s="153"/>
      <c r="D358" s="141" t="s">
        <v>152</v>
      </c>
      <c r="E358" s="154" t="s">
        <v>19</v>
      </c>
      <c r="F358" s="155" t="s">
        <v>437</v>
      </c>
      <c r="H358" s="156">
        <v>8.17</v>
      </c>
      <c r="I358" s="157"/>
      <c r="L358" s="153"/>
      <c r="M358" s="158"/>
      <c r="T358" s="159"/>
      <c r="AT358" s="154" t="s">
        <v>152</v>
      </c>
      <c r="AU358" s="154" t="s">
        <v>83</v>
      </c>
      <c r="AV358" s="13" t="s">
        <v>83</v>
      </c>
      <c r="AW358" s="13" t="s">
        <v>35</v>
      </c>
      <c r="AX358" s="13" t="s">
        <v>73</v>
      </c>
      <c r="AY358" s="154" t="s">
        <v>138</v>
      </c>
    </row>
    <row r="359" spans="2:65" s="14" customFormat="1" ht="11.25">
      <c r="B359" s="160"/>
      <c r="D359" s="141" t="s">
        <v>152</v>
      </c>
      <c r="E359" s="161" t="s">
        <v>19</v>
      </c>
      <c r="F359" s="162" t="s">
        <v>170</v>
      </c>
      <c r="H359" s="163">
        <v>13.17</v>
      </c>
      <c r="I359" s="164"/>
      <c r="L359" s="160"/>
      <c r="M359" s="165"/>
      <c r="T359" s="166"/>
      <c r="AT359" s="161" t="s">
        <v>152</v>
      </c>
      <c r="AU359" s="161" t="s">
        <v>83</v>
      </c>
      <c r="AV359" s="14" t="s">
        <v>146</v>
      </c>
      <c r="AW359" s="14" t="s">
        <v>35</v>
      </c>
      <c r="AX359" s="14" t="s">
        <v>81</v>
      </c>
      <c r="AY359" s="161" t="s">
        <v>138</v>
      </c>
    </row>
    <row r="360" spans="2:65" s="1" customFormat="1" ht="24.2" customHeight="1">
      <c r="B360" s="33"/>
      <c r="C360" s="175" t="s">
        <v>456</v>
      </c>
      <c r="D360" s="175" t="s">
        <v>439</v>
      </c>
      <c r="E360" s="176" t="s">
        <v>457</v>
      </c>
      <c r="F360" s="177" t="s">
        <v>458</v>
      </c>
      <c r="G360" s="178" t="s">
        <v>158</v>
      </c>
      <c r="H360" s="179">
        <v>15.211</v>
      </c>
      <c r="I360" s="180"/>
      <c r="J360" s="181">
        <f>ROUND(I360*H360,2)</f>
        <v>0</v>
      </c>
      <c r="K360" s="177" t="s">
        <v>145</v>
      </c>
      <c r="L360" s="182"/>
      <c r="M360" s="183" t="s">
        <v>19</v>
      </c>
      <c r="N360" s="184" t="s">
        <v>44</v>
      </c>
      <c r="P360" s="137">
        <f>O360*H360</f>
        <v>0</v>
      </c>
      <c r="Q360" s="137">
        <v>5.0000000000000001E-4</v>
      </c>
      <c r="R360" s="137">
        <f>Q360*H360</f>
        <v>7.6055000000000003E-3</v>
      </c>
      <c r="S360" s="137">
        <v>0</v>
      </c>
      <c r="T360" s="138">
        <f>S360*H360</f>
        <v>0</v>
      </c>
      <c r="AR360" s="139" t="s">
        <v>397</v>
      </c>
      <c r="AT360" s="139" t="s">
        <v>439</v>
      </c>
      <c r="AU360" s="139" t="s">
        <v>83</v>
      </c>
      <c r="AY360" s="18" t="s">
        <v>138</v>
      </c>
      <c r="BE360" s="140">
        <f>IF(N360="základní",J360,0)</f>
        <v>0</v>
      </c>
      <c r="BF360" s="140">
        <f>IF(N360="snížená",J360,0)</f>
        <v>0</v>
      </c>
      <c r="BG360" s="140">
        <f>IF(N360="zákl. přenesená",J360,0)</f>
        <v>0</v>
      </c>
      <c r="BH360" s="140">
        <f>IF(N360="sníž. přenesená",J360,0)</f>
        <v>0</v>
      </c>
      <c r="BI360" s="140">
        <f>IF(N360="nulová",J360,0)</f>
        <v>0</v>
      </c>
      <c r="BJ360" s="18" t="s">
        <v>81</v>
      </c>
      <c r="BK360" s="140">
        <f>ROUND(I360*H360,2)</f>
        <v>0</v>
      </c>
      <c r="BL360" s="18" t="s">
        <v>268</v>
      </c>
      <c r="BM360" s="139" t="s">
        <v>459</v>
      </c>
    </row>
    <row r="361" spans="2:65" s="1" customFormat="1" ht="19.5">
      <c r="B361" s="33"/>
      <c r="D361" s="141" t="s">
        <v>148</v>
      </c>
      <c r="F361" s="142" t="s">
        <v>458</v>
      </c>
      <c r="I361" s="143"/>
      <c r="L361" s="33"/>
      <c r="M361" s="144"/>
      <c r="T361" s="54"/>
      <c r="AT361" s="18" t="s">
        <v>148</v>
      </c>
      <c r="AU361" s="18" t="s">
        <v>83</v>
      </c>
    </row>
    <row r="362" spans="2:65" s="13" customFormat="1" ht="11.25">
      <c r="B362" s="153"/>
      <c r="D362" s="141" t="s">
        <v>152</v>
      </c>
      <c r="F362" s="155" t="s">
        <v>460</v>
      </c>
      <c r="H362" s="156">
        <v>15.211</v>
      </c>
      <c r="I362" s="157"/>
      <c r="L362" s="153"/>
      <c r="M362" s="158"/>
      <c r="T362" s="159"/>
      <c r="AT362" s="154" t="s">
        <v>152</v>
      </c>
      <c r="AU362" s="154" t="s">
        <v>83</v>
      </c>
      <c r="AV362" s="13" t="s">
        <v>83</v>
      </c>
      <c r="AW362" s="13" t="s">
        <v>4</v>
      </c>
      <c r="AX362" s="13" t="s">
        <v>81</v>
      </c>
      <c r="AY362" s="154" t="s">
        <v>138</v>
      </c>
    </row>
    <row r="363" spans="2:65" s="1" customFormat="1" ht="24.2" customHeight="1">
      <c r="B363" s="33"/>
      <c r="C363" s="128" t="s">
        <v>461</v>
      </c>
      <c r="D363" s="128" t="s">
        <v>141</v>
      </c>
      <c r="E363" s="129" t="s">
        <v>462</v>
      </c>
      <c r="F363" s="130" t="s">
        <v>463</v>
      </c>
      <c r="G363" s="131" t="s">
        <v>158</v>
      </c>
      <c r="H363" s="132">
        <v>2910.63</v>
      </c>
      <c r="I363" s="133"/>
      <c r="J363" s="134">
        <f>ROUND(I363*H363,2)</f>
        <v>0</v>
      </c>
      <c r="K363" s="130" t="s">
        <v>145</v>
      </c>
      <c r="L363" s="33"/>
      <c r="M363" s="135" t="s">
        <v>19</v>
      </c>
      <c r="N363" s="136" t="s">
        <v>44</v>
      </c>
      <c r="P363" s="137">
        <f>O363*H363</f>
        <v>0</v>
      </c>
      <c r="Q363" s="137">
        <v>0</v>
      </c>
      <c r="R363" s="137">
        <f>Q363*H363</f>
        <v>0</v>
      </c>
      <c r="S363" s="137">
        <v>0</v>
      </c>
      <c r="T363" s="138">
        <f>S363*H363</f>
        <v>0</v>
      </c>
      <c r="AR363" s="139" t="s">
        <v>268</v>
      </c>
      <c r="AT363" s="139" t="s">
        <v>141</v>
      </c>
      <c r="AU363" s="139" t="s">
        <v>83</v>
      </c>
      <c r="AY363" s="18" t="s">
        <v>138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8" t="s">
        <v>81</v>
      </c>
      <c r="BK363" s="140">
        <f>ROUND(I363*H363,2)</f>
        <v>0</v>
      </c>
      <c r="BL363" s="18" t="s">
        <v>268</v>
      </c>
      <c r="BM363" s="139" t="s">
        <v>464</v>
      </c>
    </row>
    <row r="364" spans="2:65" s="1" customFormat="1" ht="29.25">
      <c r="B364" s="33"/>
      <c r="D364" s="141" t="s">
        <v>148</v>
      </c>
      <c r="F364" s="142" t="s">
        <v>465</v>
      </c>
      <c r="I364" s="143"/>
      <c r="L364" s="33"/>
      <c r="M364" s="144"/>
      <c r="T364" s="54"/>
      <c r="AT364" s="18" t="s">
        <v>148</v>
      </c>
      <c r="AU364" s="18" t="s">
        <v>83</v>
      </c>
    </row>
    <row r="365" spans="2:65" s="1" customFormat="1" ht="11.25">
      <c r="B365" s="33"/>
      <c r="D365" s="145" t="s">
        <v>150</v>
      </c>
      <c r="F365" s="146" t="s">
        <v>466</v>
      </c>
      <c r="I365" s="143"/>
      <c r="L365" s="33"/>
      <c r="M365" s="144"/>
      <c r="T365" s="54"/>
      <c r="AT365" s="18" t="s">
        <v>150</v>
      </c>
      <c r="AU365" s="18" t="s">
        <v>83</v>
      </c>
    </row>
    <row r="366" spans="2:65" s="12" customFormat="1" ht="22.5">
      <c r="B366" s="147"/>
      <c r="D366" s="141" t="s">
        <v>152</v>
      </c>
      <c r="E366" s="148" t="s">
        <v>19</v>
      </c>
      <c r="F366" s="149" t="s">
        <v>467</v>
      </c>
      <c r="H366" s="148" t="s">
        <v>19</v>
      </c>
      <c r="I366" s="150"/>
      <c r="L366" s="147"/>
      <c r="M366" s="151"/>
      <c r="T366" s="152"/>
      <c r="AT366" s="148" t="s">
        <v>152</v>
      </c>
      <c r="AU366" s="148" t="s">
        <v>83</v>
      </c>
      <c r="AV366" s="12" t="s">
        <v>81</v>
      </c>
      <c r="AW366" s="12" t="s">
        <v>35</v>
      </c>
      <c r="AX366" s="12" t="s">
        <v>73</v>
      </c>
      <c r="AY366" s="148" t="s">
        <v>138</v>
      </c>
    </row>
    <row r="367" spans="2:65" s="13" customFormat="1" ht="11.25">
      <c r="B367" s="153"/>
      <c r="D367" s="141" t="s">
        <v>152</v>
      </c>
      <c r="E367" s="154" t="s">
        <v>19</v>
      </c>
      <c r="F367" s="155" t="s">
        <v>468</v>
      </c>
      <c r="H367" s="156">
        <v>375</v>
      </c>
      <c r="I367" s="157"/>
      <c r="L367" s="153"/>
      <c r="M367" s="158"/>
      <c r="T367" s="159"/>
      <c r="AT367" s="154" t="s">
        <v>152</v>
      </c>
      <c r="AU367" s="154" t="s">
        <v>83</v>
      </c>
      <c r="AV367" s="13" t="s">
        <v>83</v>
      </c>
      <c r="AW367" s="13" t="s">
        <v>35</v>
      </c>
      <c r="AX367" s="13" t="s">
        <v>73</v>
      </c>
      <c r="AY367" s="154" t="s">
        <v>138</v>
      </c>
    </row>
    <row r="368" spans="2:65" s="13" customFormat="1" ht="11.25">
      <c r="B368" s="153"/>
      <c r="D368" s="141" t="s">
        <v>152</v>
      </c>
      <c r="E368" s="154" t="s">
        <v>19</v>
      </c>
      <c r="F368" s="155" t="s">
        <v>429</v>
      </c>
      <c r="H368" s="156">
        <v>23</v>
      </c>
      <c r="I368" s="157"/>
      <c r="L368" s="153"/>
      <c r="M368" s="158"/>
      <c r="T368" s="159"/>
      <c r="AT368" s="154" t="s">
        <v>152</v>
      </c>
      <c r="AU368" s="154" t="s">
        <v>83</v>
      </c>
      <c r="AV368" s="13" t="s">
        <v>83</v>
      </c>
      <c r="AW368" s="13" t="s">
        <v>35</v>
      </c>
      <c r="AX368" s="13" t="s">
        <v>73</v>
      </c>
      <c r="AY368" s="154" t="s">
        <v>138</v>
      </c>
    </row>
    <row r="369" spans="2:65" s="13" customFormat="1" ht="11.25">
      <c r="B369" s="153"/>
      <c r="D369" s="141" t="s">
        <v>152</v>
      </c>
      <c r="E369" s="154" t="s">
        <v>19</v>
      </c>
      <c r="F369" s="155" t="s">
        <v>469</v>
      </c>
      <c r="H369" s="156">
        <v>1868</v>
      </c>
      <c r="I369" s="157"/>
      <c r="L369" s="153"/>
      <c r="M369" s="158"/>
      <c r="T369" s="159"/>
      <c r="AT369" s="154" t="s">
        <v>152</v>
      </c>
      <c r="AU369" s="154" t="s">
        <v>83</v>
      </c>
      <c r="AV369" s="13" t="s">
        <v>83</v>
      </c>
      <c r="AW369" s="13" t="s">
        <v>35</v>
      </c>
      <c r="AX369" s="13" t="s">
        <v>73</v>
      </c>
      <c r="AY369" s="154" t="s">
        <v>138</v>
      </c>
    </row>
    <row r="370" spans="2:65" s="13" customFormat="1" ht="11.25">
      <c r="B370" s="153"/>
      <c r="D370" s="141" t="s">
        <v>152</v>
      </c>
      <c r="E370" s="154" t="s">
        <v>19</v>
      </c>
      <c r="F370" s="155" t="s">
        <v>470</v>
      </c>
      <c r="H370" s="156">
        <v>51.8</v>
      </c>
      <c r="I370" s="157"/>
      <c r="L370" s="153"/>
      <c r="M370" s="158"/>
      <c r="T370" s="159"/>
      <c r="AT370" s="154" t="s">
        <v>152</v>
      </c>
      <c r="AU370" s="154" t="s">
        <v>83</v>
      </c>
      <c r="AV370" s="13" t="s">
        <v>83</v>
      </c>
      <c r="AW370" s="13" t="s">
        <v>35</v>
      </c>
      <c r="AX370" s="13" t="s">
        <v>73</v>
      </c>
      <c r="AY370" s="154" t="s">
        <v>138</v>
      </c>
    </row>
    <row r="371" spans="2:65" s="13" customFormat="1" ht="11.25">
      <c r="B371" s="153"/>
      <c r="D371" s="141" t="s">
        <v>152</v>
      </c>
      <c r="E371" s="154" t="s">
        <v>19</v>
      </c>
      <c r="F371" s="155" t="s">
        <v>471</v>
      </c>
      <c r="H371" s="156">
        <v>583</v>
      </c>
      <c r="I371" s="157"/>
      <c r="L371" s="153"/>
      <c r="M371" s="158"/>
      <c r="T371" s="159"/>
      <c r="AT371" s="154" t="s">
        <v>152</v>
      </c>
      <c r="AU371" s="154" t="s">
        <v>83</v>
      </c>
      <c r="AV371" s="13" t="s">
        <v>83</v>
      </c>
      <c r="AW371" s="13" t="s">
        <v>35</v>
      </c>
      <c r="AX371" s="13" t="s">
        <v>73</v>
      </c>
      <c r="AY371" s="154" t="s">
        <v>138</v>
      </c>
    </row>
    <row r="372" spans="2:65" s="13" customFormat="1" ht="11.25">
      <c r="B372" s="153"/>
      <c r="D372" s="141" t="s">
        <v>152</v>
      </c>
      <c r="E372" s="154" t="s">
        <v>19</v>
      </c>
      <c r="F372" s="155" t="s">
        <v>472</v>
      </c>
      <c r="H372" s="156">
        <v>9.83</v>
      </c>
      <c r="I372" s="157"/>
      <c r="L372" s="153"/>
      <c r="M372" s="158"/>
      <c r="T372" s="159"/>
      <c r="AT372" s="154" t="s">
        <v>152</v>
      </c>
      <c r="AU372" s="154" t="s">
        <v>83</v>
      </c>
      <c r="AV372" s="13" t="s">
        <v>83</v>
      </c>
      <c r="AW372" s="13" t="s">
        <v>35</v>
      </c>
      <c r="AX372" s="13" t="s">
        <v>73</v>
      </c>
      <c r="AY372" s="154" t="s">
        <v>138</v>
      </c>
    </row>
    <row r="373" spans="2:65" s="14" customFormat="1" ht="11.25">
      <c r="B373" s="160"/>
      <c r="D373" s="141" t="s">
        <v>152</v>
      </c>
      <c r="E373" s="161" t="s">
        <v>19</v>
      </c>
      <c r="F373" s="162" t="s">
        <v>170</v>
      </c>
      <c r="H373" s="163">
        <v>2910.63</v>
      </c>
      <c r="I373" s="164"/>
      <c r="L373" s="160"/>
      <c r="M373" s="165"/>
      <c r="T373" s="166"/>
      <c r="AT373" s="161" t="s">
        <v>152</v>
      </c>
      <c r="AU373" s="161" t="s">
        <v>83</v>
      </c>
      <c r="AV373" s="14" t="s">
        <v>146</v>
      </c>
      <c r="AW373" s="14" t="s">
        <v>35</v>
      </c>
      <c r="AX373" s="14" t="s">
        <v>81</v>
      </c>
      <c r="AY373" s="161" t="s">
        <v>138</v>
      </c>
    </row>
    <row r="374" spans="2:65" s="1" customFormat="1" ht="21.75" customHeight="1">
      <c r="B374" s="33"/>
      <c r="C374" s="175" t="s">
        <v>473</v>
      </c>
      <c r="D374" s="175" t="s">
        <v>439</v>
      </c>
      <c r="E374" s="176" t="s">
        <v>474</v>
      </c>
      <c r="F374" s="177" t="s">
        <v>475</v>
      </c>
      <c r="G374" s="178" t="s">
        <v>158</v>
      </c>
      <c r="H374" s="179">
        <v>3249.9</v>
      </c>
      <c r="I374" s="180"/>
      <c r="J374" s="181">
        <f>ROUND(I374*H374,2)</f>
        <v>0</v>
      </c>
      <c r="K374" s="177" t="s">
        <v>145</v>
      </c>
      <c r="L374" s="182"/>
      <c r="M374" s="183" t="s">
        <v>19</v>
      </c>
      <c r="N374" s="184" t="s">
        <v>44</v>
      </c>
      <c r="P374" s="137">
        <f>O374*H374</f>
        <v>0</v>
      </c>
      <c r="Q374" s="137">
        <v>1.4E-3</v>
      </c>
      <c r="R374" s="137">
        <f>Q374*H374</f>
        <v>4.5498599999999998</v>
      </c>
      <c r="S374" s="137">
        <v>0</v>
      </c>
      <c r="T374" s="138">
        <f>S374*H374</f>
        <v>0</v>
      </c>
      <c r="AR374" s="139" t="s">
        <v>397</v>
      </c>
      <c r="AT374" s="139" t="s">
        <v>439</v>
      </c>
      <c r="AU374" s="139" t="s">
        <v>83</v>
      </c>
      <c r="AY374" s="18" t="s">
        <v>138</v>
      </c>
      <c r="BE374" s="140">
        <f>IF(N374="základní",J374,0)</f>
        <v>0</v>
      </c>
      <c r="BF374" s="140">
        <f>IF(N374="snížená",J374,0)</f>
        <v>0</v>
      </c>
      <c r="BG374" s="140">
        <f>IF(N374="zákl. přenesená",J374,0)</f>
        <v>0</v>
      </c>
      <c r="BH374" s="140">
        <f>IF(N374="sníž. přenesená",J374,0)</f>
        <v>0</v>
      </c>
      <c r="BI374" s="140">
        <f>IF(N374="nulová",J374,0)</f>
        <v>0</v>
      </c>
      <c r="BJ374" s="18" t="s">
        <v>81</v>
      </c>
      <c r="BK374" s="140">
        <f>ROUND(I374*H374,2)</f>
        <v>0</v>
      </c>
      <c r="BL374" s="18" t="s">
        <v>268</v>
      </c>
      <c r="BM374" s="139" t="s">
        <v>476</v>
      </c>
    </row>
    <row r="375" spans="2:65" s="1" customFormat="1" ht="11.25">
      <c r="B375" s="33"/>
      <c r="D375" s="141" t="s">
        <v>148</v>
      </c>
      <c r="F375" s="142" t="s">
        <v>475</v>
      </c>
      <c r="I375" s="143"/>
      <c r="L375" s="33"/>
      <c r="M375" s="144"/>
      <c r="T375" s="54"/>
      <c r="AT375" s="18" t="s">
        <v>148</v>
      </c>
      <c r="AU375" s="18" t="s">
        <v>83</v>
      </c>
    </row>
    <row r="376" spans="2:65" s="1" customFormat="1" ht="19.5">
      <c r="B376" s="33"/>
      <c r="D376" s="141" t="s">
        <v>177</v>
      </c>
      <c r="F376" s="167" t="s">
        <v>477</v>
      </c>
      <c r="I376" s="143"/>
      <c r="L376" s="33"/>
      <c r="M376" s="144"/>
      <c r="T376" s="54"/>
      <c r="AT376" s="18" t="s">
        <v>177</v>
      </c>
      <c r="AU376" s="18" t="s">
        <v>83</v>
      </c>
    </row>
    <row r="377" spans="2:65" s="13" customFormat="1" ht="11.25">
      <c r="B377" s="153"/>
      <c r="D377" s="141" t="s">
        <v>152</v>
      </c>
      <c r="E377" s="154" t="s">
        <v>19</v>
      </c>
      <c r="F377" s="155" t="s">
        <v>468</v>
      </c>
      <c r="H377" s="156">
        <v>375</v>
      </c>
      <c r="I377" s="157"/>
      <c r="L377" s="153"/>
      <c r="M377" s="158"/>
      <c r="T377" s="159"/>
      <c r="AT377" s="154" t="s">
        <v>152</v>
      </c>
      <c r="AU377" s="154" t="s">
        <v>83</v>
      </c>
      <c r="AV377" s="13" t="s">
        <v>83</v>
      </c>
      <c r="AW377" s="13" t="s">
        <v>35</v>
      </c>
      <c r="AX377" s="13" t="s">
        <v>73</v>
      </c>
      <c r="AY377" s="154" t="s">
        <v>138</v>
      </c>
    </row>
    <row r="378" spans="2:65" s="13" customFormat="1" ht="11.25">
      <c r="B378" s="153"/>
      <c r="D378" s="141" t="s">
        <v>152</v>
      </c>
      <c r="E378" s="154" t="s">
        <v>19</v>
      </c>
      <c r="F378" s="155" t="s">
        <v>469</v>
      </c>
      <c r="H378" s="156">
        <v>1868</v>
      </c>
      <c r="I378" s="157"/>
      <c r="L378" s="153"/>
      <c r="M378" s="158"/>
      <c r="T378" s="159"/>
      <c r="AT378" s="154" t="s">
        <v>152</v>
      </c>
      <c r="AU378" s="154" t="s">
        <v>83</v>
      </c>
      <c r="AV378" s="13" t="s">
        <v>83</v>
      </c>
      <c r="AW378" s="13" t="s">
        <v>35</v>
      </c>
      <c r="AX378" s="13" t="s">
        <v>73</v>
      </c>
      <c r="AY378" s="154" t="s">
        <v>138</v>
      </c>
    </row>
    <row r="379" spans="2:65" s="13" customFormat="1" ht="11.25">
      <c r="B379" s="153"/>
      <c r="D379" s="141" t="s">
        <v>152</v>
      </c>
      <c r="E379" s="154" t="s">
        <v>19</v>
      </c>
      <c r="F379" s="155" t="s">
        <v>471</v>
      </c>
      <c r="H379" s="156">
        <v>583</v>
      </c>
      <c r="I379" s="157"/>
      <c r="L379" s="153"/>
      <c r="M379" s="158"/>
      <c r="T379" s="159"/>
      <c r="AT379" s="154" t="s">
        <v>152</v>
      </c>
      <c r="AU379" s="154" t="s">
        <v>83</v>
      </c>
      <c r="AV379" s="13" t="s">
        <v>83</v>
      </c>
      <c r="AW379" s="13" t="s">
        <v>35</v>
      </c>
      <c r="AX379" s="13" t="s">
        <v>73</v>
      </c>
      <c r="AY379" s="154" t="s">
        <v>138</v>
      </c>
    </row>
    <row r="380" spans="2:65" s="14" customFormat="1" ht="11.25">
      <c r="B380" s="160"/>
      <c r="D380" s="141" t="s">
        <v>152</v>
      </c>
      <c r="E380" s="161" t="s">
        <v>19</v>
      </c>
      <c r="F380" s="162" t="s">
        <v>170</v>
      </c>
      <c r="H380" s="163">
        <v>2826</v>
      </c>
      <c r="I380" s="164"/>
      <c r="L380" s="160"/>
      <c r="M380" s="165"/>
      <c r="T380" s="166"/>
      <c r="AT380" s="161" t="s">
        <v>152</v>
      </c>
      <c r="AU380" s="161" t="s">
        <v>83</v>
      </c>
      <c r="AV380" s="14" t="s">
        <v>146</v>
      </c>
      <c r="AW380" s="14" t="s">
        <v>35</v>
      </c>
      <c r="AX380" s="14" t="s">
        <v>81</v>
      </c>
      <c r="AY380" s="161" t="s">
        <v>138</v>
      </c>
    </row>
    <row r="381" spans="2:65" s="13" customFormat="1" ht="11.25">
      <c r="B381" s="153"/>
      <c r="D381" s="141" t="s">
        <v>152</v>
      </c>
      <c r="F381" s="155" t="s">
        <v>478</v>
      </c>
      <c r="H381" s="156">
        <v>3249.9</v>
      </c>
      <c r="I381" s="157"/>
      <c r="L381" s="153"/>
      <c r="M381" s="158"/>
      <c r="T381" s="159"/>
      <c r="AT381" s="154" t="s">
        <v>152</v>
      </c>
      <c r="AU381" s="154" t="s">
        <v>83</v>
      </c>
      <c r="AV381" s="13" t="s">
        <v>83</v>
      </c>
      <c r="AW381" s="13" t="s">
        <v>4</v>
      </c>
      <c r="AX381" s="13" t="s">
        <v>81</v>
      </c>
      <c r="AY381" s="154" t="s">
        <v>138</v>
      </c>
    </row>
    <row r="382" spans="2:65" s="1" customFormat="1" ht="21.75" customHeight="1">
      <c r="B382" s="33"/>
      <c r="C382" s="175" t="s">
        <v>479</v>
      </c>
      <c r="D382" s="175" t="s">
        <v>439</v>
      </c>
      <c r="E382" s="176" t="s">
        <v>480</v>
      </c>
      <c r="F382" s="177" t="s">
        <v>481</v>
      </c>
      <c r="G382" s="178" t="s">
        <v>158</v>
      </c>
      <c r="H382" s="179">
        <v>97.325000000000003</v>
      </c>
      <c r="I382" s="180"/>
      <c r="J382" s="181">
        <f>ROUND(I382*H382,2)</f>
        <v>0</v>
      </c>
      <c r="K382" s="177" t="s">
        <v>145</v>
      </c>
      <c r="L382" s="182"/>
      <c r="M382" s="183" t="s">
        <v>19</v>
      </c>
      <c r="N382" s="184" t="s">
        <v>44</v>
      </c>
      <c r="P382" s="137">
        <f>O382*H382</f>
        <v>0</v>
      </c>
      <c r="Q382" s="137">
        <v>4.1000000000000003E-3</v>
      </c>
      <c r="R382" s="137">
        <f>Q382*H382</f>
        <v>0.39903250000000007</v>
      </c>
      <c r="S382" s="137">
        <v>0</v>
      </c>
      <c r="T382" s="138">
        <f>S382*H382</f>
        <v>0</v>
      </c>
      <c r="AR382" s="139" t="s">
        <v>397</v>
      </c>
      <c r="AT382" s="139" t="s">
        <v>439</v>
      </c>
      <c r="AU382" s="139" t="s">
        <v>83</v>
      </c>
      <c r="AY382" s="18" t="s">
        <v>138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8" t="s">
        <v>81</v>
      </c>
      <c r="BK382" s="140">
        <f>ROUND(I382*H382,2)</f>
        <v>0</v>
      </c>
      <c r="BL382" s="18" t="s">
        <v>268</v>
      </c>
      <c r="BM382" s="139" t="s">
        <v>482</v>
      </c>
    </row>
    <row r="383" spans="2:65" s="1" customFormat="1" ht="11.25">
      <c r="B383" s="33"/>
      <c r="D383" s="141" t="s">
        <v>148</v>
      </c>
      <c r="F383" s="142" t="s">
        <v>481</v>
      </c>
      <c r="I383" s="143"/>
      <c r="L383" s="33"/>
      <c r="M383" s="144"/>
      <c r="T383" s="54"/>
      <c r="AT383" s="18" t="s">
        <v>148</v>
      </c>
      <c r="AU383" s="18" t="s">
        <v>83</v>
      </c>
    </row>
    <row r="384" spans="2:65" s="1" customFormat="1" ht="19.5">
      <c r="B384" s="33"/>
      <c r="D384" s="141" t="s">
        <v>177</v>
      </c>
      <c r="F384" s="167" t="s">
        <v>477</v>
      </c>
      <c r="I384" s="143"/>
      <c r="L384" s="33"/>
      <c r="M384" s="144"/>
      <c r="T384" s="54"/>
      <c r="AT384" s="18" t="s">
        <v>177</v>
      </c>
      <c r="AU384" s="18" t="s">
        <v>83</v>
      </c>
    </row>
    <row r="385" spans="2:65" s="13" customFormat="1" ht="11.25">
      <c r="B385" s="153"/>
      <c r="D385" s="141" t="s">
        <v>152</v>
      </c>
      <c r="E385" s="154" t="s">
        <v>19</v>
      </c>
      <c r="F385" s="155" t="s">
        <v>429</v>
      </c>
      <c r="H385" s="156">
        <v>23</v>
      </c>
      <c r="I385" s="157"/>
      <c r="L385" s="153"/>
      <c r="M385" s="158"/>
      <c r="T385" s="159"/>
      <c r="AT385" s="154" t="s">
        <v>152</v>
      </c>
      <c r="AU385" s="154" t="s">
        <v>83</v>
      </c>
      <c r="AV385" s="13" t="s">
        <v>83</v>
      </c>
      <c r="AW385" s="13" t="s">
        <v>35</v>
      </c>
      <c r="AX385" s="13" t="s">
        <v>73</v>
      </c>
      <c r="AY385" s="154" t="s">
        <v>138</v>
      </c>
    </row>
    <row r="386" spans="2:65" s="13" customFormat="1" ht="11.25">
      <c r="B386" s="153"/>
      <c r="D386" s="141" t="s">
        <v>152</v>
      </c>
      <c r="E386" s="154" t="s">
        <v>19</v>
      </c>
      <c r="F386" s="155" t="s">
        <v>470</v>
      </c>
      <c r="H386" s="156">
        <v>51.8</v>
      </c>
      <c r="I386" s="157"/>
      <c r="L386" s="153"/>
      <c r="M386" s="158"/>
      <c r="T386" s="159"/>
      <c r="AT386" s="154" t="s">
        <v>152</v>
      </c>
      <c r="AU386" s="154" t="s">
        <v>83</v>
      </c>
      <c r="AV386" s="13" t="s">
        <v>83</v>
      </c>
      <c r="AW386" s="13" t="s">
        <v>35</v>
      </c>
      <c r="AX386" s="13" t="s">
        <v>73</v>
      </c>
      <c r="AY386" s="154" t="s">
        <v>138</v>
      </c>
    </row>
    <row r="387" spans="2:65" s="13" customFormat="1" ht="11.25">
      <c r="B387" s="153"/>
      <c r="D387" s="141" t="s">
        <v>152</v>
      </c>
      <c r="E387" s="154" t="s">
        <v>19</v>
      </c>
      <c r="F387" s="155" t="s">
        <v>472</v>
      </c>
      <c r="H387" s="156">
        <v>9.83</v>
      </c>
      <c r="I387" s="157"/>
      <c r="L387" s="153"/>
      <c r="M387" s="158"/>
      <c r="T387" s="159"/>
      <c r="AT387" s="154" t="s">
        <v>152</v>
      </c>
      <c r="AU387" s="154" t="s">
        <v>83</v>
      </c>
      <c r="AV387" s="13" t="s">
        <v>83</v>
      </c>
      <c r="AW387" s="13" t="s">
        <v>35</v>
      </c>
      <c r="AX387" s="13" t="s">
        <v>73</v>
      </c>
      <c r="AY387" s="154" t="s">
        <v>138</v>
      </c>
    </row>
    <row r="388" spans="2:65" s="14" customFormat="1" ht="11.25">
      <c r="B388" s="160"/>
      <c r="D388" s="141" t="s">
        <v>152</v>
      </c>
      <c r="E388" s="161" t="s">
        <v>19</v>
      </c>
      <c r="F388" s="162" t="s">
        <v>170</v>
      </c>
      <c r="H388" s="163">
        <v>84.63</v>
      </c>
      <c r="I388" s="164"/>
      <c r="L388" s="160"/>
      <c r="M388" s="165"/>
      <c r="T388" s="166"/>
      <c r="AT388" s="161" t="s">
        <v>152</v>
      </c>
      <c r="AU388" s="161" t="s">
        <v>83</v>
      </c>
      <c r="AV388" s="14" t="s">
        <v>146</v>
      </c>
      <c r="AW388" s="14" t="s">
        <v>35</v>
      </c>
      <c r="AX388" s="14" t="s">
        <v>81</v>
      </c>
      <c r="AY388" s="161" t="s">
        <v>138</v>
      </c>
    </row>
    <row r="389" spans="2:65" s="13" customFormat="1" ht="11.25">
      <c r="B389" s="153"/>
      <c r="D389" s="141" t="s">
        <v>152</v>
      </c>
      <c r="F389" s="155" t="s">
        <v>483</v>
      </c>
      <c r="H389" s="156">
        <v>97.325000000000003</v>
      </c>
      <c r="I389" s="157"/>
      <c r="L389" s="153"/>
      <c r="M389" s="158"/>
      <c r="T389" s="159"/>
      <c r="AT389" s="154" t="s">
        <v>152</v>
      </c>
      <c r="AU389" s="154" t="s">
        <v>83</v>
      </c>
      <c r="AV389" s="13" t="s">
        <v>83</v>
      </c>
      <c r="AW389" s="13" t="s">
        <v>4</v>
      </c>
      <c r="AX389" s="13" t="s">
        <v>81</v>
      </c>
      <c r="AY389" s="154" t="s">
        <v>138</v>
      </c>
    </row>
    <row r="390" spans="2:65" s="1" customFormat="1" ht="24.2" customHeight="1">
      <c r="B390" s="33"/>
      <c r="C390" s="128" t="s">
        <v>484</v>
      </c>
      <c r="D390" s="128" t="s">
        <v>141</v>
      </c>
      <c r="E390" s="129" t="s">
        <v>485</v>
      </c>
      <c r="F390" s="130" t="s">
        <v>486</v>
      </c>
      <c r="G390" s="131" t="s">
        <v>158</v>
      </c>
      <c r="H390" s="132">
        <v>2826</v>
      </c>
      <c r="I390" s="133"/>
      <c r="J390" s="134">
        <f>ROUND(I390*H390,2)</f>
        <v>0</v>
      </c>
      <c r="K390" s="130" t="s">
        <v>145</v>
      </c>
      <c r="L390" s="33"/>
      <c r="M390" s="135" t="s">
        <v>19</v>
      </c>
      <c r="N390" s="136" t="s">
        <v>44</v>
      </c>
      <c r="P390" s="137">
        <f>O390*H390</f>
        <v>0</v>
      </c>
      <c r="Q390" s="137">
        <v>0</v>
      </c>
      <c r="R390" s="137">
        <f>Q390*H390</f>
        <v>0</v>
      </c>
      <c r="S390" s="137">
        <v>6.6E-4</v>
      </c>
      <c r="T390" s="138">
        <f>S390*H390</f>
        <v>1.8651599999999999</v>
      </c>
      <c r="AR390" s="139" t="s">
        <v>268</v>
      </c>
      <c r="AT390" s="139" t="s">
        <v>141</v>
      </c>
      <c r="AU390" s="139" t="s">
        <v>83</v>
      </c>
      <c r="AY390" s="18" t="s">
        <v>138</v>
      </c>
      <c r="BE390" s="140">
        <f>IF(N390="základní",J390,0)</f>
        <v>0</v>
      </c>
      <c r="BF390" s="140">
        <f>IF(N390="snížená",J390,0)</f>
        <v>0</v>
      </c>
      <c r="BG390" s="140">
        <f>IF(N390="zákl. přenesená",J390,0)</f>
        <v>0</v>
      </c>
      <c r="BH390" s="140">
        <f>IF(N390="sníž. přenesená",J390,0)</f>
        <v>0</v>
      </c>
      <c r="BI390" s="140">
        <f>IF(N390="nulová",J390,0)</f>
        <v>0</v>
      </c>
      <c r="BJ390" s="18" t="s">
        <v>81</v>
      </c>
      <c r="BK390" s="140">
        <f>ROUND(I390*H390,2)</f>
        <v>0</v>
      </c>
      <c r="BL390" s="18" t="s">
        <v>268</v>
      </c>
      <c r="BM390" s="139" t="s">
        <v>487</v>
      </c>
    </row>
    <row r="391" spans="2:65" s="1" customFormat="1" ht="19.5">
      <c r="B391" s="33"/>
      <c r="D391" s="141" t="s">
        <v>148</v>
      </c>
      <c r="F391" s="142" t="s">
        <v>488</v>
      </c>
      <c r="I391" s="143"/>
      <c r="L391" s="33"/>
      <c r="M391" s="144"/>
      <c r="T391" s="54"/>
      <c r="AT391" s="18" t="s">
        <v>148</v>
      </c>
      <c r="AU391" s="18" t="s">
        <v>83</v>
      </c>
    </row>
    <row r="392" spans="2:65" s="1" customFormat="1" ht="11.25">
      <c r="B392" s="33"/>
      <c r="D392" s="145" t="s">
        <v>150</v>
      </c>
      <c r="F392" s="146" t="s">
        <v>489</v>
      </c>
      <c r="I392" s="143"/>
      <c r="L392" s="33"/>
      <c r="M392" s="144"/>
      <c r="T392" s="54"/>
      <c r="AT392" s="18" t="s">
        <v>150</v>
      </c>
      <c r="AU392" s="18" t="s">
        <v>83</v>
      </c>
    </row>
    <row r="393" spans="2:65" s="12" customFormat="1" ht="11.25">
      <c r="B393" s="147"/>
      <c r="D393" s="141" t="s">
        <v>152</v>
      </c>
      <c r="E393" s="148" t="s">
        <v>19</v>
      </c>
      <c r="F393" s="149" t="s">
        <v>421</v>
      </c>
      <c r="H393" s="148" t="s">
        <v>19</v>
      </c>
      <c r="I393" s="150"/>
      <c r="L393" s="147"/>
      <c r="M393" s="151"/>
      <c r="T393" s="152"/>
      <c r="AT393" s="148" t="s">
        <v>152</v>
      </c>
      <c r="AU393" s="148" t="s">
        <v>83</v>
      </c>
      <c r="AV393" s="12" t="s">
        <v>81</v>
      </c>
      <c r="AW393" s="12" t="s">
        <v>35</v>
      </c>
      <c r="AX393" s="12" t="s">
        <v>73</v>
      </c>
      <c r="AY393" s="148" t="s">
        <v>138</v>
      </c>
    </row>
    <row r="394" spans="2:65" s="13" customFormat="1" ht="11.25">
      <c r="B394" s="153"/>
      <c r="D394" s="141" t="s">
        <v>152</v>
      </c>
      <c r="E394" s="154" t="s">
        <v>19</v>
      </c>
      <c r="F394" s="155" t="s">
        <v>490</v>
      </c>
      <c r="H394" s="156">
        <v>375</v>
      </c>
      <c r="I394" s="157"/>
      <c r="L394" s="153"/>
      <c r="M394" s="158"/>
      <c r="T394" s="159"/>
      <c r="AT394" s="154" t="s">
        <v>152</v>
      </c>
      <c r="AU394" s="154" t="s">
        <v>83</v>
      </c>
      <c r="AV394" s="13" t="s">
        <v>83</v>
      </c>
      <c r="AW394" s="13" t="s">
        <v>35</v>
      </c>
      <c r="AX394" s="13" t="s">
        <v>73</v>
      </c>
      <c r="AY394" s="154" t="s">
        <v>138</v>
      </c>
    </row>
    <row r="395" spans="2:65" s="13" customFormat="1" ht="11.25">
      <c r="B395" s="153"/>
      <c r="D395" s="141" t="s">
        <v>152</v>
      </c>
      <c r="E395" s="154" t="s">
        <v>19</v>
      </c>
      <c r="F395" s="155" t="s">
        <v>491</v>
      </c>
      <c r="H395" s="156">
        <v>1868</v>
      </c>
      <c r="I395" s="157"/>
      <c r="L395" s="153"/>
      <c r="M395" s="158"/>
      <c r="T395" s="159"/>
      <c r="AT395" s="154" t="s">
        <v>152</v>
      </c>
      <c r="AU395" s="154" t="s">
        <v>83</v>
      </c>
      <c r="AV395" s="13" t="s">
        <v>83</v>
      </c>
      <c r="AW395" s="13" t="s">
        <v>35</v>
      </c>
      <c r="AX395" s="13" t="s">
        <v>73</v>
      </c>
      <c r="AY395" s="154" t="s">
        <v>138</v>
      </c>
    </row>
    <row r="396" spans="2:65" s="13" customFormat="1" ht="11.25">
      <c r="B396" s="153"/>
      <c r="D396" s="141" t="s">
        <v>152</v>
      </c>
      <c r="E396" s="154" t="s">
        <v>19</v>
      </c>
      <c r="F396" s="155" t="s">
        <v>492</v>
      </c>
      <c r="H396" s="156">
        <v>583</v>
      </c>
      <c r="I396" s="157"/>
      <c r="L396" s="153"/>
      <c r="M396" s="158"/>
      <c r="T396" s="159"/>
      <c r="AT396" s="154" t="s">
        <v>152</v>
      </c>
      <c r="AU396" s="154" t="s">
        <v>83</v>
      </c>
      <c r="AV396" s="13" t="s">
        <v>83</v>
      </c>
      <c r="AW396" s="13" t="s">
        <v>35</v>
      </c>
      <c r="AX396" s="13" t="s">
        <v>73</v>
      </c>
      <c r="AY396" s="154" t="s">
        <v>138</v>
      </c>
    </row>
    <row r="397" spans="2:65" s="14" customFormat="1" ht="11.25">
      <c r="B397" s="160"/>
      <c r="D397" s="141" t="s">
        <v>152</v>
      </c>
      <c r="E397" s="161" t="s">
        <v>19</v>
      </c>
      <c r="F397" s="162" t="s">
        <v>170</v>
      </c>
      <c r="H397" s="163">
        <v>2826</v>
      </c>
      <c r="I397" s="164"/>
      <c r="L397" s="160"/>
      <c r="M397" s="165"/>
      <c r="T397" s="166"/>
      <c r="AT397" s="161" t="s">
        <v>152</v>
      </c>
      <c r="AU397" s="161" t="s">
        <v>83</v>
      </c>
      <c r="AV397" s="14" t="s">
        <v>146</v>
      </c>
      <c r="AW397" s="14" t="s">
        <v>35</v>
      </c>
      <c r="AX397" s="14" t="s">
        <v>81</v>
      </c>
      <c r="AY397" s="161" t="s">
        <v>138</v>
      </c>
    </row>
    <row r="398" spans="2:65" s="1" customFormat="1" ht="24.2" customHeight="1">
      <c r="B398" s="33"/>
      <c r="C398" s="128" t="s">
        <v>493</v>
      </c>
      <c r="D398" s="128" t="s">
        <v>141</v>
      </c>
      <c r="E398" s="129" t="s">
        <v>494</v>
      </c>
      <c r="F398" s="130" t="s">
        <v>495</v>
      </c>
      <c r="G398" s="131" t="s">
        <v>158</v>
      </c>
      <c r="H398" s="132">
        <v>2835.83</v>
      </c>
      <c r="I398" s="133"/>
      <c r="J398" s="134">
        <f>ROUND(I398*H398,2)</f>
        <v>0</v>
      </c>
      <c r="K398" s="130" t="s">
        <v>145</v>
      </c>
      <c r="L398" s="33"/>
      <c r="M398" s="135" t="s">
        <v>19</v>
      </c>
      <c r="N398" s="136" t="s">
        <v>44</v>
      </c>
      <c r="P398" s="137">
        <f>O398*H398</f>
        <v>0</v>
      </c>
      <c r="Q398" s="137">
        <v>0</v>
      </c>
      <c r="R398" s="137">
        <f>Q398*H398</f>
        <v>0</v>
      </c>
      <c r="S398" s="137">
        <v>0</v>
      </c>
      <c r="T398" s="138">
        <f>S398*H398</f>
        <v>0</v>
      </c>
      <c r="AR398" s="139" t="s">
        <v>268</v>
      </c>
      <c r="AT398" s="139" t="s">
        <v>141</v>
      </c>
      <c r="AU398" s="139" t="s">
        <v>83</v>
      </c>
      <c r="AY398" s="18" t="s">
        <v>138</v>
      </c>
      <c r="BE398" s="140">
        <f>IF(N398="základní",J398,0)</f>
        <v>0</v>
      </c>
      <c r="BF398" s="140">
        <f>IF(N398="snížená",J398,0)</f>
        <v>0</v>
      </c>
      <c r="BG398" s="140">
        <f>IF(N398="zákl. přenesená",J398,0)</f>
        <v>0</v>
      </c>
      <c r="BH398" s="140">
        <f>IF(N398="sníž. přenesená",J398,0)</f>
        <v>0</v>
      </c>
      <c r="BI398" s="140">
        <f>IF(N398="nulová",J398,0)</f>
        <v>0</v>
      </c>
      <c r="BJ398" s="18" t="s">
        <v>81</v>
      </c>
      <c r="BK398" s="140">
        <f>ROUND(I398*H398,2)</f>
        <v>0</v>
      </c>
      <c r="BL398" s="18" t="s">
        <v>268</v>
      </c>
      <c r="BM398" s="139" t="s">
        <v>496</v>
      </c>
    </row>
    <row r="399" spans="2:65" s="1" customFormat="1" ht="19.5">
      <c r="B399" s="33"/>
      <c r="D399" s="141" t="s">
        <v>148</v>
      </c>
      <c r="F399" s="142" t="s">
        <v>497</v>
      </c>
      <c r="I399" s="143"/>
      <c r="L399" s="33"/>
      <c r="M399" s="144"/>
      <c r="T399" s="54"/>
      <c r="AT399" s="18" t="s">
        <v>148</v>
      </c>
      <c r="AU399" s="18" t="s">
        <v>83</v>
      </c>
    </row>
    <row r="400" spans="2:65" s="1" customFormat="1" ht="11.25">
      <c r="B400" s="33"/>
      <c r="D400" s="145" t="s">
        <v>150</v>
      </c>
      <c r="F400" s="146" t="s">
        <v>498</v>
      </c>
      <c r="I400" s="143"/>
      <c r="L400" s="33"/>
      <c r="M400" s="144"/>
      <c r="T400" s="54"/>
      <c r="AT400" s="18" t="s">
        <v>150</v>
      </c>
      <c r="AU400" s="18" t="s">
        <v>83</v>
      </c>
    </row>
    <row r="401" spans="2:65" s="13" customFormat="1" ht="11.25">
      <c r="B401" s="153"/>
      <c r="D401" s="141" t="s">
        <v>152</v>
      </c>
      <c r="E401" s="154" t="s">
        <v>19</v>
      </c>
      <c r="F401" s="155" t="s">
        <v>468</v>
      </c>
      <c r="H401" s="156">
        <v>375</v>
      </c>
      <c r="I401" s="157"/>
      <c r="L401" s="153"/>
      <c r="M401" s="158"/>
      <c r="T401" s="159"/>
      <c r="AT401" s="154" t="s">
        <v>152</v>
      </c>
      <c r="AU401" s="154" t="s">
        <v>83</v>
      </c>
      <c r="AV401" s="13" t="s">
        <v>83</v>
      </c>
      <c r="AW401" s="13" t="s">
        <v>35</v>
      </c>
      <c r="AX401" s="13" t="s">
        <v>73</v>
      </c>
      <c r="AY401" s="154" t="s">
        <v>138</v>
      </c>
    </row>
    <row r="402" spans="2:65" s="13" customFormat="1" ht="11.25">
      <c r="B402" s="153"/>
      <c r="D402" s="141" t="s">
        <v>152</v>
      </c>
      <c r="E402" s="154" t="s">
        <v>19</v>
      </c>
      <c r="F402" s="155" t="s">
        <v>469</v>
      </c>
      <c r="H402" s="156">
        <v>1868</v>
      </c>
      <c r="I402" s="157"/>
      <c r="L402" s="153"/>
      <c r="M402" s="158"/>
      <c r="T402" s="159"/>
      <c r="AT402" s="154" t="s">
        <v>152</v>
      </c>
      <c r="AU402" s="154" t="s">
        <v>83</v>
      </c>
      <c r="AV402" s="13" t="s">
        <v>83</v>
      </c>
      <c r="AW402" s="13" t="s">
        <v>35</v>
      </c>
      <c r="AX402" s="13" t="s">
        <v>73</v>
      </c>
      <c r="AY402" s="154" t="s">
        <v>138</v>
      </c>
    </row>
    <row r="403" spans="2:65" s="13" customFormat="1" ht="11.25">
      <c r="B403" s="153"/>
      <c r="D403" s="141" t="s">
        <v>152</v>
      </c>
      <c r="E403" s="154" t="s">
        <v>19</v>
      </c>
      <c r="F403" s="155" t="s">
        <v>471</v>
      </c>
      <c r="H403" s="156">
        <v>583</v>
      </c>
      <c r="I403" s="157"/>
      <c r="L403" s="153"/>
      <c r="M403" s="158"/>
      <c r="T403" s="159"/>
      <c r="AT403" s="154" t="s">
        <v>152</v>
      </c>
      <c r="AU403" s="154" t="s">
        <v>83</v>
      </c>
      <c r="AV403" s="13" t="s">
        <v>83</v>
      </c>
      <c r="AW403" s="13" t="s">
        <v>35</v>
      </c>
      <c r="AX403" s="13" t="s">
        <v>73</v>
      </c>
      <c r="AY403" s="154" t="s">
        <v>138</v>
      </c>
    </row>
    <row r="404" spans="2:65" s="13" customFormat="1" ht="11.25">
      <c r="B404" s="153"/>
      <c r="D404" s="141" t="s">
        <v>152</v>
      </c>
      <c r="E404" s="154" t="s">
        <v>19</v>
      </c>
      <c r="F404" s="155" t="s">
        <v>472</v>
      </c>
      <c r="H404" s="156">
        <v>9.83</v>
      </c>
      <c r="I404" s="157"/>
      <c r="L404" s="153"/>
      <c r="M404" s="158"/>
      <c r="T404" s="159"/>
      <c r="AT404" s="154" t="s">
        <v>152</v>
      </c>
      <c r="AU404" s="154" t="s">
        <v>83</v>
      </c>
      <c r="AV404" s="13" t="s">
        <v>83</v>
      </c>
      <c r="AW404" s="13" t="s">
        <v>35</v>
      </c>
      <c r="AX404" s="13" t="s">
        <v>73</v>
      </c>
      <c r="AY404" s="154" t="s">
        <v>138</v>
      </c>
    </row>
    <row r="405" spans="2:65" s="14" customFormat="1" ht="11.25">
      <c r="B405" s="160"/>
      <c r="D405" s="141" t="s">
        <v>152</v>
      </c>
      <c r="E405" s="161" t="s">
        <v>19</v>
      </c>
      <c r="F405" s="162" t="s">
        <v>170</v>
      </c>
      <c r="H405" s="163">
        <v>2835.83</v>
      </c>
      <c r="I405" s="164"/>
      <c r="L405" s="160"/>
      <c r="M405" s="165"/>
      <c r="T405" s="166"/>
      <c r="AT405" s="161" t="s">
        <v>152</v>
      </c>
      <c r="AU405" s="161" t="s">
        <v>83</v>
      </c>
      <c r="AV405" s="14" t="s">
        <v>146</v>
      </c>
      <c r="AW405" s="14" t="s">
        <v>35</v>
      </c>
      <c r="AX405" s="14" t="s">
        <v>81</v>
      </c>
      <c r="AY405" s="161" t="s">
        <v>138</v>
      </c>
    </row>
    <row r="406" spans="2:65" s="1" customFormat="1" ht="33" customHeight="1">
      <c r="B406" s="33"/>
      <c r="C406" s="128" t="s">
        <v>499</v>
      </c>
      <c r="D406" s="128" t="s">
        <v>141</v>
      </c>
      <c r="E406" s="129" t="s">
        <v>500</v>
      </c>
      <c r="F406" s="130" t="s">
        <v>501</v>
      </c>
      <c r="G406" s="131" t="s">
        <v>361</v>
      </c>
      <c r="H406" s="132">
        <v>5.0170000000000003</v>
      </c>
      <c r="I406" s="133"/>
      <c r="J406" s="134">
        <f>ROUND(I406*H406,2)</f>
        <v>0</v>
      </c>
      <c r="K406" s="130" t="s">
        <v>145</v>
      </c>
      <c r="L406" s="33"/>
      <c r="M406" s="135" t="s">
        <v>19</v>
      </c>
      <c r="N406" s="136" t="s">
        <v>44</v>
      </c>
      <c r="P406" s="137">
        <f>O406*H406</f>
        <v>0</v>
      </c>
      <c r="Q406" s="137">
        <v>0</v>
      </c>
      <c r="R406" s="137">
        <f>Q406*H406</f>
        <v>0</v>
      </c>
      <c r="S406" s="137">
        <v>0</v>
      </c>
      <c r="T406" s="138">
        <f>S406*H406</f>
        <v>0</v>
      </c>
      <c r="AR406" s="139" t="s">
        <v>268</v>
      </c>
      <c r="AT406" s="139" t="s">
        <v>141</v>
      </c>
      <c r="AU406" s="139" t="s">
        <v>83</v>
      </c>
      <c r="AY406" s="18" t="s">
        <v>138</v>
      </c>
      <c r="BE406" s="140">
        <f>IF(N406="základní",J406,0)</f>
        <v>0</v>
      </c>
      <c r="BF406" s="140">
        <f>IF(N406="snížená",J406,0)</f>
        <v>0</v>
      </c>
      <c r="BG406" s="140">
        <f>IF(N406="zákl. přenesená",J406,0)</f>
        <v>0</v>
      </c>
      <c r="BH406" s="140">
        <f>IF(N406="sníž. přenesená",J406,0)</f>
        <v>0</v>
      </c>
      <c r="BI406" s="140">
        <f>IF(N406="nulová",J406,0)</f>
        <v>0</v>
      </c>
      <c r="BJ406" s="18" t="s">
        <v>81</v>
      </c>
      <c r="BK406" s="140">
        <f>ROUND(I406*H406,2)</f>
        <v>0</v>
      </c>
      <c r="BL406" s="18" t="s">
        <v>268</v>
      </c>
      <c r="BM406" s="139" t="s">
        <v>502</v>
      </c>
    </row>
    <row r="407" spans="2:65" s="1" customFormat="1" ht="29.25">
      <c r="B407" s="33"/>
      <c r="D407" s="141" t="s">
        <v>148</v>
      </c>
      <c r="F407" s="142" t="s">
        <v>503</v>
      </c>
      <c r="I407" s="143"/>
      <c r="L407" s="33"/>
      <c r="M407" s="144"/>
      <c r="T407" s="54"/>
      <c r="AT407" s="18" t="s">
        <v>148</v>
      </c>
      <c r="AU407" s="18" t="s">
        <v>83</v>
      </c>
    </row>
    <row r="408" spans="2:65" s="1" customFormat="1" ht="11.25">
      <c r="B408" s="33"/>
      <c r="D408" s="145" t="s">
        <v>150</v>
      </c>
      <c r="F408" s="146" t="s">
        <v>504</v>
      </c>
      <c r="I408" s="143"/>
      <c r="L408" s="33"/>
      <c r="M408" s="144"/>
      <c r="T408" s="54"/>
      <c r="AT408" s="18" t="s">
        <v>150</v>
      </c>
      <c r="AU408" s="18" t="s">
        <v>83</v>
      </c>
    </row>
    <row r="409" spans="2:65" s="11" customFormat="1" ht="22.9" customHeight="1">
      <c r="B409" s="116"/>
      <c r="D409" s="117" t="s">
        <v>72</v>
      </c>
      <c r="E409" s="126" t="s">
        <v>505</v>
      </c>
      <c r="F409" s="126" t="s">
        <v>506</v>
      </c>
      <c r="I409" s="119"/>
      <c r="J409" s="127">
        <f>BK409</f>
        <v>0</v>
      </c>
      <c r="L409" s="116"/>
      <c r="M409" s="121"/>
      <c r="P409" s="122">
        <f>SUM(P410:P425)</f>
        <v>0</v>
      </c>
      <c r="R409" s="122">
        <f>SUM(R410:R425)</f>
        <v>8.0000000000000004E-4</v>
      </c>
      <c r="T409" s="123">
        <f>SUM(T410:T425)</f>
        <v>0.13841999999999999</v>
      </c>
      <c r="AR409" s="117" t="s">
        <v>83</v>
      </c>
      <c r="AT409" s="124" t="s">
        <v>72</v>
      </c>
      <c r="AU409" s="124" t="s">
        <v>81</v>
      </c>
      <c r="AY409" s="117" t="s">
        <v>138</v>
      </c>
      <c r="BK409" s="125">
        <f>SUM(BK410:BK425)</f>
        <v>0</v>
      </c>
    </row>
    <row r="410" spans="2:65" s="1" customFormat="1" ht="24.2" customHeight="1">
      <c r="B410" s="33"/>
      <c r="C410" s="128" t="s">
        <v>507</v>
      </c>
      <c r="D410" s="128" t="s">
        <v>141</v>
      </c>
      <c r="E410" s="129" t="s">
        <v>508</v>
      </c>
      <c r="F410" s="130" t="s">
        <v>509</v>
      </c>
      <c r="G410" s="131" t="s">
        <v>220</v>
      </c>
      <c r="H410" s="132">
        <v>6</v>
      </c>
      <c r="I410" s="133"/>
      <c r="J410" s="134">
        <f>ROUND(I410*H410,2)</f>
        <v>0</v>
      </c>
      <c r="K410" s="130" t="s">
        <v>19</v>
      </c>
      <c r="L410" s="33"/>
      <c r="M410" s="135" t="s">
        <v>19</v>
      </c>
      <c r="N410" s="136" t="s">
        <v>44</v>
      </c>
      <c r="P410" s="137">
        <f>O410*H410</f>
        <v>0</v>
      </c>
      <c r="Q410" s="137">
        <v>0</v>
      </c>
      <c r="R410" s="137">
        <f>Q410*H410</f>
        <v>0</v>
      </c>
      <c r="S410" s="137">
        <v>2.307E-2</v>
      </c>
      <c r="T410" s="138">
        <f>S410*H410</f>
        <v>0.13841999999999999</v>
      </c>
      <c r="AR410" s="139" t="s">
        <v>268</v>
      </c>
      <c r="AT410" s="139" t="s">
        <v>141</v>
      </c>
      <c r="AU410" s="139" t="s">
        <v>83</v>
      </c>
      <c r="AY410" s="18" t="s">
        <v>138</v>
      </c>
      <c r="BE410" s="140">
        <f>IF(N410="základní",J410,0)</f>
        <v>0</v>
      </c>
      <c r="BF410" s="140">
        <f>IF(N410="snížená",J410,0)</f>
        <v>0</v>
      </c>
      <c r="BG410" s="140">
        <f>IF(N410="zákl. přenesená",J410,0)</f>
        <v>0</v>
      </c>
      <c r="BH410" s="140">
        <f>IF(N410="sníž. přenesená",J410,0)</f>
        <v>0</v>
      </c>
      <c r="BI410" s="140">
        <f>IF(N410="nulová",J410,0)</f>
        <v>0</v>
      </c>
      <c r="BJ410" s="18" t="s">
        <v>81</v>
      </c>
      <c r="BK410" s="140">
        <f>ROUND(I410*H410,2)</f>
        <v>0</v>
      </c>
      <c r="BL410" s="18" t="s">
        <v>268</v>
      </c>
      <c r="BM410" s="139" t="s">
        <v>510</v>
      </c>
    </row>
    <row r="411" spans="2:65" s="1" customFormat="1" ht="19.5">
      <c r="B411" s="33"/>
      <c r="D411" s="141" t="s">
        <v>148</v>
      </c>
      <c r="F411" s="142" t="s">
        <v>509</v>
      </c>
      <c r="I411" s="143"/>
      <c r="L411" s="33"/>
      <c r="M411" s="144"/>
      <c r="T411" s="54"/>
      <c r="AT411" s="18" t="s">
        <v>148</v>
      </c>
      <c r="AU411" s="18" t="s">
        <v>83</v>
      </c>
    </row>
    <row r="412" spans="2:65" s="1" customFormat="1" ht="19.5">
      <c r="B412" s="33"/>
      <c r="D412" s="141" t="s">
        <v>177</v>
      </c>
      <c r="F412" s="167" t="s">
        <v>511</v>
      </c>
      <c r="I412" s="143"/>
      <c r="L412" s="33"/>
      <c r="M412" s="144"/>
      <c r="T412" s="54"/>
      <c r="AT412" s="18" t="s">
        <v>177</v>
      </c>
      <c r="AU412" s="18" t="s">
        <v>83</v>
      </c>
    </row>
    <row r="413" spans="2:65" s="13" customFormat="1" ht="11.25">
      <c r="B413" s="153"/>
      <c r="D413" s="141" t="s">
        <v>152</v>
      </c>
      <c r="E413" s="154" t="s">
        <v>19</v>
      </c>
      <c r="F413" s="155" t="s">
        <v>512</v>
      </c>
      <c r="H413" s="156">
        <v>2</v>
      </c>
      <c r="I413" s="157"/>
      <c r="L413" s="153"/>
      <c r="M413" s="158"/>
      <c r="T413" s="159"/>
      <c r="AT413" s="154" t="s">
        <v>152</v>
      </c>
      <c r="AU413" s="154" t="s">
        <v>83</v>
      </c>
      <c r="AV413" s="13" t="s">
        <v>83</v>
      </c>
      <c r="AW413" s="13" t="s">
        <v>35</v>
      </c>
      <c r="AX413" s="13" t="s">
        <v>73</v>
      </c>
      <c r="AY413" s="154" t="s">
        <v>138</v>
      </c>
    </row>
    <row r="414" spans="2:65" s="13" customFormat="1" ht="11.25">
      <c r="B414" s="153"/>
      <c r="D414" s="141" t="s">
        <v>152</v>
      </c>
      <c r="E414" s="154" t="s">
        <v>19</v>
      </c>
      <c r="F414" s="155" t="s">
        <v>513</v>
      </c>
      <c r="H414" s="156">
        <v>4</v>
      </c>
      <c r="I414" s="157"/>
      <c r="L414" s="153"/>
      <c r="M414" s="158"/>
      <c r="T414" s="159"/>
      <c r="AT414" s="154" t="s">
        <v>152</v>
      </c>
      <c r="AU414" s="154" t="s">
        <v>83</v>
      </c>
      <c r="AV414" s="13" t="s">
        <v>83</v>
      </c>
      <c r="AW414" s="13" t="s">
        <v>35</v>
      </c>
      <c r="AX414" s="13" t="s">
        <v>73</v>
      </c>
      <c r="AY414" s="154" t="s">
        <v>138</v>
      </c>
    </row>
    <row r="415" spans="2:65" s="14" customFormat="1" ht="11.25">
      <c r="B415" s="160"/>
      <c r="D415" s="141" t="s">
        <v>152</v>
      </c>
      <c r="E415" s="161" t="s">
        <v>19</v>
      </c>
      <c r="F415" s="162" t="s">
        <v>170</v>
      </c>
      <c r="H415" s="163">
        <v>6</v>
      </c>
      <c r="I415" s="164"/>
      <c r="L415" s="160"/>
      <c r="M415" s="165"/>
      <c r="T415" s="166"/>
      <c r="AT415" s="161" t="s">
        <v>152</v>
      </c>
      <c r="AU415" s="161" t="s">
        <v>83</v>
      </c>
      <c r="AV415" s="14" t="s">
        <v>146</v>
      </c>
      <c r="AW415" s="14" t="s">
        <v>35</v>
      </c>
      <c r="AX415" s="14" t="s">
        <v>81</v>
      </c>
      <c r="AY415" s="161" t="s">
        <v>138</v>
      </c>
    </row>
    <row r="416" spans="2:65" s="1" customFormat="1" ht="24.2" customHeight="1">
      <c r="B416" s="33"/>
      <c r="C416" s="128" t="s">
        <v>514</v>
      </c>
      <c r="D416" s="128" t="s">
        <v>141</v>
      </c>
      <c r="E416" s="129" t="s">
        <v>515</v>
      </c>
      <c r="F416" s="130" t="s">
        <v>516</v>
      </c>
      <c r="G416" s="131" t="s">
        <v>220</v>
      </c>
      <c r="H416" s="132">
        <v>5</v>
      </c>
      <c r="I416" s="133"/>
      <c r="J416" s="134">
        <f>ROUND(I416*H416,2)</f>
        <v>0</v>
      </c>
      <c r="K416" s="130" t="s">
        <v>19</v>
      </c>
      <c r="L416" s="33"/>
      <c r="M416" s="135" t="s">
        <v>19</v>
      </c>
      <c r="N416" s="136" t="s">
        <v>44</v>
      </c>
      <c r="P416" s="137">
        <f>O416*H416</f>
        <v>0</v>
      </c>
      <c r="Q416" s="137">
        <v>1.6000000000000001E-4</v>
      </c>
      <c r="R416" s="137">
        <f>Q416*H416</f>
        <v>8.0000000000000004E-4</v>
      </c>
      <c r="S416" s="137">
        <v>0</v>
      </c>
      <c r="T416" s="138">
        <f>S416*H416</f>
        <v>0</v>
      </c>
      <c r="AR416" s="139" t="s">
        <v>268</v>
      </c>
      <c r="AT416" s="139" t="s">
        <v>141</v>
      </c>
      <c r="AU416" s="139" t="s">
        <v>83</v>
      </c>
      <c r="AY416" s="18" t="s">
        <v>138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8" t="s">
        <v>81</v>
      </c>
      <c r="BK416" s="140">
        <f>ROUND(I416*H416,2)</f>
        <v>0</v>
      </c>
      <c r="BL416" s="18" t="s">
        <v>268</v>
      </c>
      <c r="BM416" s="139" t="s">
        <v>517</v>
      </c>
    </row>
    <row r="417" spans="2:65" s="1" customFormat="1" ht="19.5">
      <c r="B417" s="33"/>
      <c r="D417" s="141" t="s">
        <v>148</v>
      </c>
      <c r="F417" s="142" t="s">
        <v>516</v>
      </c>
      <c r="I417" s="143"/>
      <c r="L417" s="33"/>
      <c r="M417" s="144"/>
      <c r="T417" s="54"/>
      <c r="AT417" s="18" t="s">
        <v>148</v>
      </c>
      <c r="AU417" s="18" t="s">
        <v>83</v>
      </c>
    </row>
    <row r="418" spans="2:65" s="1" customFormat="1" ht="29.25">
      <c r="B418" s="33"/>
      <c r="D418" s="141" t="s">
        <v>177</v>
      </c>
      <c r="F418" s="167" t="s">
        <v>518</v>
      </c>
      <c r="I418" s="143"/>
      <c r="L418" s="33"/>
      <c r="M418" s="144"/>
      <c r="T418" s="54"/>
      <c r="AT418" s="18" t="s">
        <v>177</v>
      </c>
      <c r="AU418" s="18" t="s">
        <v>83</v>
      </c>
    </row>
    <row r="419" spans="2:65" s="12" customFormat="1" ht="22.5">
      <c r="B419" s="147"/>
      <c r="D419" s="141" t="s">
        <v>152</v>
      </c>
      <c r="E419" s="148" t="s">
        <v>19</v>
      </c>
      <c r="F419" s="149" t="s">
        <v>519</v>
      </c>
      <c r="H419" s="148" t="s">
        <v>19</v>
      </c>
      <c r="I419" s="150"/>
      <c r="L419" s="147"/>
      <c r="M419" s="151"/>
      <c r="T419" s="152"/>
      <c r="AT419" s="148" t="s">
        <v>152</v>
      </c>
      <c r="AU419" s="148" t="s">
        <v>83</v>
      </c>
      <c r="AV419" s="12" t="s">
        <v>81</v>
      </c>
      <c r="AW419" s="12" t="s">
        <v>35</v>
      </c>
      <c r="AX419" s="12" t="s">
        <v>73</v>
      </c>
      <c r="AY419" s="148" t="s">
        <v>138</v>
      </c>
    </row>
    <row r="420" spans="2:65" s="13" customFormat="1" ht="11.25">
      <c r="B420" s="153"/>
      <c r="D420" s="141" t="s">
        <v>152</v>
      </c>
      <c r="E420" s="154" t="s">
        <v>19</v>
      </c>
      <c r="F420" s="155" t="s">
        <v>224</v>
      </c>
      <c r="H420" s="156">
        <v>1</v>
      </c>
      <c r="I420" s="157"/>
      <c r="L420" s="153"/>
      <c r="M420" s="158"/>
      <c r="T420" s="159"/>
      <c r="AT420" s="154" t="s">
        <v>152</v>
      </c>
      <c r="AU420" s="154" t="s">
        <v>83</v>
      </c>
      <c r="AV420" s="13" t="s">
        <v>83</v>
      </c>
      <c r="AW420" s="13" t="s">
        <v>35</v>
      </c>
      <c r="AX420" s="13" t="s">
        <v>73</v>
      </c>
      <c r="AY420" s="154" t="s">
        <v>138</v>
      </c>
    </row>
    <row r="421" spans="2:65" s="13" customFormat="1" ht="11.25">
      <c r="B421" s="153"/>
      <c r="D421" s="141" t="s">
        <v>152</v>
      </c>
      <c r="E421" s="154" t="s">
        <v>19</v>
      </c>
      <c r="F421" s="155" t="s">
        <v>513</v>
      </c>
      <c r="H421" s="156">
        <v>4</v>
      </c>
      <c r="I421" s="157"/>
      <c r="L421" s="153"/>
      <c r="M421" s="158"/>
      <c r="T421" s="159"/>
      <c r="AT421" s="154" t="s">
        <v>152</v>
      </c>
      <c r="AU421" s="154" t="s">
        <v>83</v>
      </c>
      <c r="AV421" s="13" t="s">
        <v>83</v>
      </c>
      <c r="AW421" s="13" t="s">
        <v>35</v>
      </c>
      <c r="AX421" s="13" t="s">
        <v>73</v>
      </c>
      <c r="AY421" s="154" t="s">
        <v>138</v>
      </c>
    </row>
    <row r="422" spans="2:65" s="14" customFormat="1" ht="11.25">
      <c r="B422" s="160"/>
      <c r="D422" s="141" t="s">
        <v>152</v>
      </c>
      <c r="E422" s="161" t="s">
        <v>19</v>
      </c>
      <c r="F422" s="162" t="s">
        <v>170</v>
      </c>
      <c r="H422" s="163">
        <v>5</v>
      </c>
      <c r="I422" s="164"/>
      <c r="L422" s="160"/>
      <c r="M422" s="165"/>
      <c r="T422" s="166"/>
      <c r="AT422" s="161" t="s">
        <v>152</v>
      </c>
      <c r="AU422" s="161" t="s">
        <v>83</v>
      </c>
      <c r="AV422" s="14" t="s">
        <v>146</v>
      </c>
      <c r="AW422" s="14" t="s">
        <v>35</v>
      </c>
      <c r="AX422" s="14" t="s">
        <v>81</v>
      </c>
      <c r="AY422" s="161" t="s">
        <v>138</v>
      </c>
    </row>
    <row r="423" spans="2:65" s="1" customFormat="1" ht="33" customHeight="1">
      <c r="B423" s="33"/>
      <c r="C423" s="128" t="s">
        <v>520</v>
      </c>
      <c r="D423" s="128" t="s">
        <v>141</v>
      </c>
      <c r="E423" s="129" t="s">
        <v>521</v>
      </c>
      <c r="F423" s="130" t="s">
        <v>522</v>
      </c>
      <c r="G423" s="131" t="s">
        <v>361</v>
      </c>
      <c r="H423" s="132">
        <v>1E-3</v>
      </c>
      <c r="I423" s="133"/>
      <c r="J423" s="134">
        <f>ROUND(I423*H423,2)</f>
        <v>0</v>
      </c>
      <c r="K423" s="130" t="s">
        <v>145</v>
      </c>
      <c r="L423" s="33"/>
      <c r="M423" s="135" t="s">
        <v>19</v>
      </c>
      <c r="N423" s="136" t="s">
        <v>44</v>
      </c>
      <c r="P423" s="137">
        <f>O423*H423</f>
        <v>0</v>
      </c>
      <c r="Q423" s="137">
        <v>0</v>
      </c>
      <c r="R423" s="137">
        <f>Q423*H423</f>
        <v>0</v>
      </c>
      <c r="S423" s="137">
        <v>0</v>
      </c>
      <c r="T423" s="138">
        <f>S423*H423</f>
        <v>0</v>
      </c>
      <c r="AR423" s="139" t="s">
        <v>268</v>
      </c>
      <c r="AT423" s="139" t="s">
        <v>141</v>
      </c>
      <c r="AU423" s="139" t="s">
        <v>83</v>
      </c>
      <c r="AY423" s="18" t="s">
        <v>138</v>
      </c>
      <c r="BE423" s="140">
        <f>IF(N423="základní",J423,0)</f>
        <v>0</v>
      </c>
      <c r="BF423" s="140">
        <f>IF(N423="snížená",J423,0)</f>
        <v>0</v>
      </c>
      <c r="BG423" s="140">
        <f>IF(N423="zákl. přenesená",J423,0)</f>
        <v>0</v>
      </c>
      <c r="BH423" s="140">
        <f>IF(N423="sníž. přenesená",J423,0)</f>
        <v>0</v>
      </c>
      <c r="BI423" s="140">
        <f>IF(N423="nulová",J423,0)</f>
        <v>0</v>
      </c>
      <c r="BJ423" s="18" t="s">
        <v>81</v>
      </c>
      <c r="BK423" s="140">
        <f>ROUND(I423*H423,2)</f>
        <v>0</v>
      </c>
      <c r="BL423" s="18" t="s">
        <v>268</v>
      </c>
      <c r="BM423" s="139" t="s">
        <v>523</v>
      </c>
    </row>
    <row r="424" spans="2:65" s="1" customFormat="1" ht="29.25">
      <c r="B424" s="33"/>
      <c r="D424" s="141" t="s">
        <v>148</v>
      </c>
      <c r="F424" s="142" t="s">
        <v>524</v>
      </c>
      <c r="I424" s="143"/>
      <c r="L424" s="33"/>
      <c r="M424" s="144"/>
      <c r="T424" s="54"/>
      <c r="AT424" s="18" t="s">
        <v>148</v>
      </c>
      <c r="AU424" s="18" t="s">
        <v>83</v>
      </c>
    </row>
    <row r="425" spans="2:65" s="1" customFormat="1" ht="11.25">
      <c r="B425" s="33"/>
      <c r="D425" s="145" t="s">
        <v>150</v>
      </c>
      <c r="F425" s="146" t="s">
        <v>525</v>
      </c>
      <c r="I425" s="143"/>
      <c r="L425" s="33"/>
      <c r="M425" s="144"/>
      <c r="T425" s="54"/>
      <c r="AT425" s="18" t="s">
        <v>150</v>
      </c>
      <c r="AU425" s="18" t="s">
        <v>83</v>
      </c>
    </row>
    <row r="426" spans="2:65" s="11" customFormat="1" ht="22.9" customHeight="1">
      <c r="B426" s="116"/>
      <c r="D426" s="117" t="s">
        <v>72</v>
      </c>
      <c r="E426" s="126" t="s">
        <v>526</v>
      </c>
      <c r="F426" s="126" t="s">
        <v>527</v>
      </c>
      <c r="I426" s="119"/>
      <c r="J426" s="127">
        <f>BK426</f>
        <v>0</v>
      </c>
      <c r="L426" s="116"/>
      <c r="M426" s="121"/>
      <c r="P426" s="122">
        <f>SUM(P427:P430)</f>
        <v>0</v>
      </c>
      <c r="R426" s="122">
        <f>SUM(R427:R430)</f>
        <v>0</v>
      </c>
      <c r="T426" s="123">
        <f>SUM(T427:T430)</f>
        <v>1.6E-2</v>
      </c>
      <c r="AR426" s="117" t="s">
        <v>83</v>
      </c>
      <c r="AT426" s="124" t="s">
        <v>72</v>
      </c>
      <c r="AU426" s="124" t="s">
        <v>81</v>
      </c>
      <c r="AY426" s="117" t="s">
        <v>138</v>
      </c>
      <c r="BK426" s="125">
        <f>SUM(BK427:BK430)</f>
        <v>0</v>
      </c>
    </row>
    <row r="427" spans="2:65" s="1" customFormat="1" ht="16.5" customHeight="1">
      <c r="B427" s="33"/>
      <c r="C427" s="128" t="s">
        <v>528</v>
      </c>
      <c r="D427" s="128" t="s">
        <v>141</v>
      </c>
      <c r="E427" s="129" t="s">
        <v>529</v>
      </c>
      <c r="F427" s="130" t="s">
        <v>530</v>
      </c>
      <c r="G427" s="131" t="s">
        <v>220</v>
      </c>
      <c r="H427" s="132">
        <v>1</v>
      </c>
      <c r="I427" s="133"/>
      <c r="J427" s="134">
        <f>ROUND(I427*H427,2)</f>
        <v>0</v>
      </c>
      <c r="K427" s="130" t="s">
        <v>145</v>
      </c>
      <c r="L427" s="33"/>
      <c r="M427" s="135" t="s">
        <v>19</v>
      </c>
      <c r="N427" s="136" t="s">
        <v>44</v>
      </c>
      <c r="P427" s="137">
        <f>O427*H427</f>
        <v>0</v>
      </c>
      <c r="Q427" s="137">
        <v>0</v>
      </c>
      <c r="R427" s="137">
        <f>Q427*H427</f>
        <v>0</v>
      </c>
      <c r="S427" s="137">
        <v>1.6E-2</v>
      </c>
      <c r="T427" s="138">
        <f>S427*H427</f>
        <v>1.6E-2</v>
      </c>
      <c r="AR427" s="139" t="s">
        <v>268</v>
      </c>
      <c r="AT427" s="139" t="s">
        <v>141</v>
      </c>
      <c r="AU427" s="139" t="s">
        <v>83</v>
      </c>
      <c r="AY427" s="18" t="s">
        <v>138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8" t="s">
        <v>81</v>
      </c>
      <c r="BK427" s="140">
        <f>ROUND(I427*H427,2)</f>
        <v>0</v>
      </c>
      <c r="BL427" s="18" t="s">
        <v>268</v>
      </c>
      <c r="BM427" s="139" t="s">
        <v>531</v>
      </c>
    </row>
    <row r="428" spans="2:65" s="1" customFormat="1" ht="11.25">
      <c r="B428" s="33"/>
      <c r="D428" s="141" t="s">
        <v>148</v>
      </c>
      <c r="F428" s="142" t="s">
        <v>532</v>
      </c>
      <c r="I428" s="143"/>
      <c r="L428" s="33"/>
      <c r="M428" s="144"/>
      <c r="T428" s="54"/>
      <c r="AT428" s="18" t="s">
        <v>148</v>
      </c>
      <c r="AU428" s="18" t="s">
        <v>83</v>
      </c>
    </row>
    <row r="429" spans="2:65" s="1" customFormat="1" ht="11.25">
      <c r="B429" s="33"/>
      <c r="D429" s="145" t="s">
        <v>150</v>
      </c>
      <c r="F429" s="146" t="s">
        <v>533</v>
      </c>
      <c r="I429" s="143"/>
      <c r="L429" s="33"/>
      <c r="M429" s="144"/>
      <c r="T429" s="54"/>
      <c r="AT429" s="18" t="s">
        <v>150</v>
      </c>
      <c r="AU429" s="18" t="s">
        <v>83</v>
      </c>
    </row>
    <row r="430" spans="2:65" s="13" customFormat="1" ht="11.25">
      <c r="B430" s="153"/>
      <c r="D430" s="141" t="s">
        <v>152</v>
      </c>
      <c r="E430" s="154" t="s">
        <v>19</v>
      </c>
      <c r="F430" s="155" t="s">
        <v>534</v>
      </c>
      <c r="H430" s="156">
        <v>1</v>
      </c>
      <c r="I430" s="157"/>
      <c r="L430" s="153"/>
      <c r="M430" s="158"/>
      <c r="T430" s="159"/>
      <c r="AT430" s="154" t="s">
        <v>152</v>
      </c>
      <c r="AU430" s="154" t="s">
        <v>83</v>
      </c>
      <c r="AV430" s="13" t="s">
        <v>83</v>
      </c>
      <c r="AW430" s="13" t="s">
        <v>35</v>
      </c>
      <c r="AX430" s="13" t="s">
        <v>81</v>
      </c>
      <c r="AY430" s="154" t="s">
        <v>138</v>
      </c>
    </row>
    <row r="431" spans="2:65" s="11" customFormat="1" ht="22.9" customHeight="1">
      <c r="B431" s="116"/>
      <c r="D431" s="117" t="s">
        <v>72</v>
      </c>
      <c r="E431" s="126" t="s">
        <v>535</v>
      </c>
      <c r="F431" s="126" t="s">
        <v>536</v>
      </c>
      <c r="I431" s="119"/>
      <c r="J431" s="127">
        <f>BK431</f>
        <v>0</v>
      </c>
      <c r="L431" s="116"/>
      <c r="M431" s="121"/>
      <c r="P431" s="122">
        <f>SUM(P432:P442)</f>
        <v>0</v>
      </c>
      <c r="R431" s="122">
        <f>SUM(R432:R442)</f>
        <v>0.1176</v>
      </c>
      <c r="T431" s="123">
        <f>SUM(T432:T442)</f>
        <v>0</v>
      </c>
      <c r="AR431" s="117" t="s">
        <v>83</v>
      </c>
      <c r="AT431" s="124" t="s">
        <v>72</v>
      </c>
      <c r="AU431" s="124" t="s">
        <v>81</v>
      </c>
      <c r="AY431" s="117" t="s">
        <v>138</v>
      </c>
      <c r="BK431" s="125">
        <f>SUM(BK432:BK442)</f>
        <v>0</v>
      </c>
    </row>
    <row r="432" spans="2:65" s="1" customFormat="1" ht="24.2" customHeight="1">
      <c r="B432" s="33"/>
      <c r="C432" s="128" t="s">
        <v>537</v>
      </c>
      <c r="D432" s="128" t="s">
        <v>141</v>
      </c>
      <c r="E432" s="129" t="s">
        <v>538</v>
      </c>
      <c r="F432" s="130" t="s">
        <v>539</v>
      </c>
      <c r="G432" s="131" t="s">
        <v>220</v>
      </c>
      <c r="H432" s="132">
        <v>8</v>
      </c>
      <c r="I432" s="133"/>
      <c r="J432" s="134">
        <f>ROUND(I432*H432,2)</f>
        <v>0</v>
      </c>
      <c r="K432" s="130" t="s">
        <v>145</v>
      </c>
      <c r="L432" s="33"/>
      <c r="M432" s="135" t="s">
        <v>19</v>
      </c>
      <c r="N432" s="136" t="s">
        <v>44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268</v>
      </c>
      <c r="AT432" s="139" t="s">
        <v>141</v>
      </c>
      <c r="AU432" s="139" t="s">
        <v>83</v>
      </c>
      <c r="AY432" s="18" t="s">
        <v>138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8" t="s">
        <v>81</v>
      </c>
      <c r="BK432" s="140">
        <f>ROUND(I432*H432,2)</f>
        <v>0</v>
      </c>
      <c r="BL432" s="18" t="s">
        <v>268</v>
      </c>
      <c r="BM432" s="139" t="s">
        <v>540</v>
      </c>
    </row>
    <row r="433" spans="2:65" s="1" customFormat="1" ht="11.25">
      <c r="B433" s="33"/>
      <c r="D433" s="141" t="s">
        <v>148</v>
      </c>
      <c r="F433" s="142" t="s">
        <v>539</v>
      </c>
      <c r="I433" s="143"/>
      <c r="L433" s="33"/>
      <c r="M433" s="144"/>
      <c r="T433" s="54"/>
      <c r="AT433" s="18" t="s">
        <v>148</v>
      </c>
      <c r="AU433" s="18" t="s">
        <v>83</v>
      </c>
    </row>
    <row r="434" spans="2:65" s="1" customFormat="1" ht="11.25">
      <c r="B434" s="33"/>
      <c r="D434" s="145" t="s">
        <v>150</v>
      </c>
      <c r="F434" s="146" t="s">
        <v>541</v>
      </c>
      <c r="I434" s="143"/>
      <c r="L434" s="33"/>
      <c r="M434" s="144"/>
      <c r="T434" s="54"/>
      <c r="AT434" s="18" t="s">
        <v>150</v>
      </c>
      <c r="AU434" s="18" t="s">
        <v>83</v>
      </c>
    </row>
    <row r="435" spans="2:65" s="12" customFormat="1" ht="11.25">
      <c r="B435" s="147"/>
      <c r="D435" s="141" t="s">
        <v>152</v>
      </c>
      <c r="E435" s="148" t="s">
        <v>19</v>
      </c>
      <c r="F435" s="149" t="s">
        <v>542</v>
      </c>
      <c r="H435" s="148" t="s">
        <v>19</v>
      </c>
      <c r="I435" s="150"/>
      <c r="L435" s="147"/>
      <c r="M435" s="151"/>
      <c r="T435" s="152"/>
      <c r="AT435" s="148" t="s">
        <v>152</v>
      </c>
      <c r="AU435" s="148" t="s">
        <v>83</v>
      </c>
      <c r="AV435" s="12" t="s">
        <v>81</v>
      </c>
      <c r="AW435" s="12" t="s">
        <v>35</v>
      </c>
      <c r="AX435" s="12" t="s">
        <v>73</v>
      </c>
      <c r="AY435" s="148" t="s">
        <v>138</v>
      </c>
    </row>
    <row r="436" spans="2:65" s="13" customFormat="1" ht="11.25">
      <c r="B436" s="153"/>
      <c r="D436" s="141" t="s">
        <v>152</v>
      </c>
      <c r="E436" s="154" t="s">
        <v>19</v>
      </c>
      <c r="F436" s="155" t="s">
        <v>543</v>
      </c>
      <c r="H436" s="156">
        <v>8</v>
      </c>
      <c r="I436" s="157"/>
      <c r="L436" s="153"/>
      <c r="M436" s="158"/>
      <c r="T436" s="159"/>
      <c r="AT436" s="154" t="s">
        <v>152</v>
      </c>
      <c r="AU436" s="154" t="s">
        <v>83</v>
      </c>
      <c r="AV436" s="13" t="s">
        <v>83</v>
      </c>
      <c r="AW436" s="13" t="s">
        <v>35</v>
      </c>
      <c r="AX436" s="13" t="s">
        <v>81</v>
      </c>
      <c r="AY436" s="154" t="s">
        <v>138</v>
      </c>
    </row>
    <row r="437" spans="2:65" s="1" customFormat="1" ht="24.2" customHeight="1">
      <c r="B437" s="33"/>
      <c r="C437" s="175" t="s">
        <v>544</v>
      </c>
      <c r="D437" s="175" t="s">
        <v>439</v>
      </c>
      <c r="E437" s="176" t="s">
        <v>545</v>
      </c>
      <c r="F437" s="177" t="s">
        <v>546</v>
      </c>
      <c r="G437" s="178" t="s">
        <v>220</v>
      </c>
      <c r="H437" s="179">
        <v>8</v>
      </c>
      <c r="I437" s="180"/>
      <c r="J437" s="181">
        <f>ROUND(I437*H437,2)</f>
        <v>0</v>
      </c>
      <c r="K437" s="177" t="s">
        <v>145</v>
      </c>
      <c r="L437" s="182"/>
      <c r="M437" s="183" t="s">
        <v>19</v>
      </c>
      <c r="N437" s="184" t="s">
        <v>44</v>
      </c>
      <c r="P437" s="137">
        <f>O437*H437</f>
        <v>0</v>
      </c>
      <c r="Q437" s="137">
        <v>1.47E-2</v>
      </c>
      <c r="R437" s="137">
        <f>Q437*H437</f>
        <v>0.1176</v>
      </c>
      <c r="S437" s="137">
        <v>0</v>
      </c>
      <c r="T437" s="138">
        <f>S437*H437</f>
        <v>0</v>
      </c>
      <c r="AR437" s="139" t="s">
        <v>397</v>
      </c>
      <c r="AT437" s="139" t="s">
        <v>439</v>
      </c>
      <c r="AU437" s="139" t="s">
        <v>83</v>
      </c>
      <c r="AY437" s="18" t="s">
        <v>138</v>
      </c>
      <c r="BE437" s="140">
        <f>IF(N437="základní",J437,0)</f>
        <v>0</v>
      </c>
      <c r="BF437" s="140">
        <f>IF(N437="snížená",J437,0)</f>
        <v>0</v>
      </c>
      <c r="BG437" s="140">
        <f>IF(N437="zákl. přenesená",J437,0)</f>
        <v>0</v>
      </c>
      <c r="BH437" s="140">
        <f>IF(N437="sníž. přenesená",J437,0)</f>
        <v>0</v>
      </c>
      <c r="BI437" s="140">
        <f>IF(N437="nulová",J437,0)</f>
        <v>0</v>
      </c>
      <c r="BJ437" s="18" t="s">
        <v>81</v>
      </c>
      <c r="BK437" s="140">
        <f>ROUND(I437*H437,2)</f>
        <v>0</v>
      </c>
      <c r="BL437" s="18" t="s">
        <v>268</v>
      </c>
      <c r="BM437" s="139" t="s">
        <v>547</v>
      </c>
    </row>
    <row r="438" spans="2:65" s="1" customFormat="1" ht="19.5">
      <c r="B438" s="33"/>
      <c r="D438" s="141" t="s">
        <v>148</v>
      </c>
      <c r="F438" s="142" t="s">
        <v>546</v>
      </c>
      <c r="I438" s="143"/>
      <c r="L438" s="33"/>
      <c r="M438" s="144"/>
      <c r="T438" s="54"/>
      <c r="AT438" s="18" t="s">
        <v>148</v>
      </c>
      <c r="AU438" s="18" t="s">
        <v>83</v>
      </c>
    </row>
    <row r="439" spans="2:65" s="1" customFormat="1" ht="19.5">
      <c r="B439" s="33"/>
      <c r="D439" s="141" t="s">
        <v>177</v>
      </c>
      <c r="F439" s="167" t="s">
        <v>548</v>
      </c>
      <c r="I439" s="143"/>
      <c r="L439" s="33"/>
      <c r="M439" s="144"/>
      <c r="T439" s="54"/>
      <c r="AT439" s="18" t="s">
        <v>177</v>
      </c>
      <c r="AU439" s="18" t="s">
        <v>83</v>
      </c>
    </row>
    <row r="440" spans="2:65" s="1" customFormat="1" ht="33" customHeight="1">
      <c r="B440" s="33"/>
      <c r="C440" s="128" t="s">
        <v>549</v>
      </c>
      <c r="D440" s="128" t="s">
        <v>141</v>
      </c>
      <c r="E440" s="129" t="s">
        <v>550</v>
      </c>
      <c r="F440" s="130" t="s">
        <v>551</v>
      </c>
      <c r="G440" s="131" t="s">
        <v>361</v>
      </c>
      <c r="H440" s="132">
        <v>0.11799999999999999</v>
      </c>
      <c r="I440" s="133"/>
      <c r="J440" s="134">
        <f>ROUND(I440*H440,2)</f>
        <v>0</v>
      </c>
      <c r="K440" s="130" t="s">
        <v>145</v>
      </c>
      <c r="L440" s="33"/>
      <c r="M440" s="135" t="s">
        <v>19</v>
      </c>
      <c r="N440" s="136" t="s">
        <v>44</v>
      </c>
      <c r="P440" s="137">
        <f>O440*H440</f>
        <v>0</v>
      </c>
      <c r="Q440" s="137">
        <v>0</v>
      </c>
      <c r="R440" s="137">
        <f>Q440*H440</f>
        <v>0</v>
      </c>
      <c r="S440" s="137">
        <v>0</v>
      </c>
      <c r="T440" s="138">
        <f>S440*H440</f>
        <v>0</v>
      </c>
      <c r="AR440" s="139" t="s">
        <v>268</v>
      </c>
      <c r="AT440" s="139" t="s">
        <v>141</v>
      </c>
      <c r="AU440" s="139" t="s">
        <v>83</v>
      </c>
      <c r="AY440" s="18" t="s">
        <v>138</v>
      </c>
      <c r="BE440" s="140">
        <f>IF(N440="základní",J440,0)</f>
        <v>0</v>
      </c>
      <c r="BF440" s="140">
        <f>IF(N440="snížená",J440,0)</f>
        <v>0</v>
      </c>
      <c r="BG440" s="140">
        <f>IF(N440="zákl. přenesená",J440,0)</f>
        <v>0</v>
      </c>
      <c r="BH440" s="140">
        <f>IF(N440="sníž. přenesená",J440,0)</f>
        <v>0</v>
      </c>
      <c r="BI440" s="140">
        <f>IF(N440="nulová",J440,0)</f>
        <v>0</v>
      </c>
      <c r="BJ440" s="18" t="s">
        <v>81</v>
      </c>
      <c r="BK440" s="140">
        <f>ROUND(I440*H440,2)</f>
        <v>0</v>
      </c>
      <c r="BL440" s="18" t="s">
        <v>268</v>
      </c>
      <c r="BM440" s="139" t="s">
        <v>552</v>
      </c>
    </row>
    <row r="441" spans="2:65" s="1" customFormat="1" ht="29.25">
      <c r="B441" s="33"/>
      <c r="D441" s="141" t="s">
        <v>148</v>
      </c>
      <c r="F441" s="142" t="s">
        <v>553</v>
      </c>
      <c r="I441" s="143"/>
      <c r="L441" s="33"/>
      <c r="M441" s="144"/>
      <c r="T441" s="54"/>
      <c r="AT441" s="18" t="s">
        <v>148</v>
      </c>
      <c r="AU441" s="18" t="s">
        <v>83</v>
      </c>
    </row>
    <row r="442" spans="2:65" s="1" customFormat="1" ht="11.25">
      <c r="B442" s="33"/>
      <c r="D442" s="145" t="s">
        <v>150</v>
      </c>
      <c r="F442" s="146" t="s">
        <v>554</v>
      </c>
      <c r="I442" s="143"/>
      <c r="L442" s="33"/>
      <c r="M442" s="144"/>
      <c r="T442" s="54"/>
      <c r="AT442" s="18" t="s">
        <v>150</v>
      </c>
      <c r="AU442" s="18" t="s">
        <v>83</v>
      </c>
    </row>
    <row r="443" spans="2:65" s="11" customFormat="1" ht="22.9" customHeight="1">
      <c r="B443" s="116"/>
      <c r="D443" s="117" t="s">
        <v>72</v>
      </c>
      <c r="E443" s="126" t="s">
        <v>555</v>
      </c>
      <c r="F443" s="126" t="s">
        <v>556</v>
      </c>
      <c r="I443" s="119"/>
      <c r="J443" s="127">
        <f>BK443</f>
        <v>0</v>
      </c>
      <c r="L443" s="116"/>
      <c r="M443" s="121"/>
      <c r="P443" s="122">
        <f>SUM(P444:P610)</f>
        <v>0</v>
      </c>
      <c r="R443" s="122">
        <f>SUM(R444:R610)</f>
        <v>187.00571563</v>
      </c>
      <c r="T443" s="123">
        <f>SUM(T444:T610)</f>
        <v>54.973054399999995</v>
      </c>
      <c r="AR443" s="117" t="s">
        <v>83</v>
      </c>
      <c r="AT443" s="124" t="s">
        <v>72</v>
      </c>
      <c r="AU443" s="124" t="s">
        <v>81</v>
      </c>
      <c r="AY443" s="117" t="s">
        <v>138</v>
      </c>
      <c r="BK443" s="125">
        <f>SUM(BK444:BK610)</f>
        <v>0</v>
      </c>
    </row>
    <row r="444" spans="2:65" s="1" customFormat="1" ht="33" customHeight="1">
      <c r="B444" s="33"/>
      <c r="C444" s="128" t="s">
        <v>557</v>
      </c>
      <c r="D444" s="128" t="s">
        <v>141</v>
      </c>
      <c r="E444" s="129" t="s">
        <v>558</v>
      </c>
      <c r="F444" s="130" t="s">
        <v>559</v>
      </c>
      <c r="G444" s="131" t="s">
        <v>144</v>
      </c>
      <c r="H444" s="132">
        <v>311.697</v>
      </c>
      <c r="I444" s="133"/>
      <c r="J444" s="134">
        <f>ROUND(I444*H444,2)</f>
        <v>0</v>
      </c>
      <c r="K444" s="130" t="s">
        <v>145</v>
      </c>
      <c r="L444" s="33"/>
      <c r="M444" s="135" t="s">
        <v>19</v>
      </c>
      <c r="N444" s="136" t="s">
        <v>44</v>
      </c>
      <c r="P444" s="137">
        <f>O444*H444</f>
        <v>0</v>
      </c>
      <c r="Q444" s="137">
        <v>1.89E-3</v>
      </c>
      <c r="R444" s="137">
        <f>Q444*H444</f>
        <v>0.58910733000000004</v>
      </c>
      <c r="S444" s="137">
        <v>0</v>
      </c>
      <c r="T444" s="138">
        <f>S444*H444</f>
        <v>0</v>
      </c>
      <c r="AR444" s="139" t="s">
        <v>268</v>
      </c>
      <c r="AT444" s="139" t="s">
        <v>141</v>
      </c>
      <c r="AU444" s="139" t="s">
        <v>83</v>
      </c>
      <c r="AY444" s="18" t="s">
        <v>138</v>
      </c>
      <c r="BE444" s="140">
        <f>IF(N444="základní",J444,0)</f>
        <v>0</v>
      </c>
      <c r="BF444" s="140">
        <f>IF(N444="snížená",J444,0)</f>
        <v>0</v>
      </c>
      <c r="BG444" s="140">
        <f>IF(N444="zákl. přenesená",J444,0)</f>
        <v>0</v>
      </c>
      <c r="BH444" s="140">
        <f>IF(N444="sníž. přenesená",J444,0)</f>
        <v>0</v>
      </c>
      <c r="BI444" s="140">
        <f>IF(N444="nulová",J444,0)</f>
        <v>0</v>
      </c>
      <c r="BJ444" s="18" t="s">
        <v>81</v>
      </c>
      <c r="BK444" s="140">
        <f>ROUND(I444*H444,2)</f>
        <v>0</v>
      </c>
      <c r="BL444" s="18" t="s">
        <v>268</v>
      </c>
      <c r="BM444" s="139" t="s">
        <v>560</v>
      </c>
    </row>
    <row r="445" spans="2:65" s="1" customFormat="1" ht="19.5">
      <c r="B445" s="33"/>
      <c r="D445" s="141" t="s">
        <v>148</v>
      </c>
      <c r="F445" s="142" t="s">
        <v>561</v>
      </c>
      <c r="I445" s="143"/>
      <c r="L445" s="33"/>
      <c r="M445" s="144"/>
      <c r="T445" s="54"/>
      <c r="AT445" s="18" t="s">
        <v>148</v>
      </c>
      <c r="AU445" s="18" t="s">
        <v>83</v>
      </c>
    </row>
    <row r="446" spans="2:65" s="1" customFormat="1" ht="11.25">
      <c r="B446" s="33"/>
      <c r="D446" s="145" t="s">
        <v>150</v>
      </c>
      <c r="F446" s="146" t="s">
        <v>562</v>
      </c>
      <c r="I446" s="143"/>
      <c r="L446" s="33"/>
      <c r="M446" s="144"/>
      <c r="T446" s="54"/>
      <c r="AT446" s="18" t="s">
        <v>150</v>
      </c>
      <c r="AU446" s="18" t="s">
        <v>83</v>
      </c>
    </row>
    <row r="447" spans="2:65" s="12" customFormat="1" ht="11.25">
      <c r="B447" s="147"/>
      <c r="D447" s="141" t="s">
        <v>152</v>
      </c>
      <c r="E447" s="148" t="s">
        <v>19</v>
      </c>
      <c r="F447" s="149" t="s">
        <v>563</v>
      </c>
      <c r="H447" s="148" t="s">
        <v>19</v>
      </c>
      <c r="I447" s="150"/>
      <c r="L447" s="147"/>
      <c r="M447" s="151"/>
      <c r="T447" s="152"/>
      <c r="AT447" s="148" t="s">
        <v>152</v>
      </c>
      <c r="AU447" s="148" t="s">
        <v>83</v>
      </c>
      <c r="AV447" s="12" t="s">
        <v>81</v>
      </c>
      <c r="AW447" s="12" t="s">
        <v>35</v>
      </c>
      <c r="AX447" s="12" t="s">
        <v>73</v>
      </c>
      <c r="AY447" s="148" t="s">
        <v>138</v>
      </c>
    </row>
    <row r="448" spans="2:65" s="13" customFormat="1" ht="11.25">
      <c r="B448" s="153"/>
      <c r="D448" s="141" t="s">
        <v>152</v>
      </c>
      <c r="E448" s="154" t="s">
        <v>19</v>
      </c>
      <c r="F448" s="155" t="s">
        <v>564</v>
      </c>
      <c r="H448" s="156">
        <v>300.96499999999997</v>
      </c>
      <c r="I448" s="157"/>
      <c r="L448" s="153"/>
      <c r="M448" s="158"/>
      <c r="T448" s="159"/>
      <c r="AT448" s="154" t="s">
        <v>152</v>
      </c>
      <c r="AU448" s="154" t="s">
        <v>83</v>
      </c>
      <c r="AV448" s="13" t="s">
        <v>83</v>
      </c>
      <c r="AW448" s="13" t="s">
        <v>35</v>
      </c>
      <c r="AX448" s="13" t="s">
        <v>73</v>
      </c>
      <c r="AY448" s="154" t="s">
        <v>138</v>
      </c>
    </row>
    <row r="449" spans="2:65" s="12" customFormat="1" ht="11.25">
      <c r="B449" s="147"/>
      <c r="D449" s="141" t="s">
        <v>152</v>
      </c>
      <c r="E449" s="148" t="s">
        <v>19</v>
      </c>
      <c r="F449" s="149" t="s">
        <v>565</v>
      </c>
      <c r="H449" s="148" t="s">
        <v>19</v>
      </c>
      <c r="I449" s="150"/>
      <c r="L449" s="147"/>
      <c r="M449" s="151"/>
      <c r="T449" s="152"/>
      <c r="AT449" s="148" t="s">
        <v>152</v>
      </c>
      <c r="AU449" s="148" t="s">
        <v>83</v>
      </c>
      <c r="AV449" s="12" t="s">
        <v>81</v>
      </c>
      <c r="AW449" s="12" t="s">
        <v>35</v>
      </c>
      <c r="AX449" s="12" t="s">
        <v>73</v>
      </c>
      <c r="AY449" s="148" t="s">
        <v>138</v>
      </c>
    </row>
    <row r="450" spans="2:65" s="13" customFormat="1" ht="11.25">
      <c r="B450" s="153"/>
      <c r="D450" s="141" t="s">
        <v>152</v>
      </c>
      <c r="E450" s="154" t="s">
        <v>19</v>
      </c>
      <c r="F450" s="155" t="s">
        <v>566</v>
      </c>
      <c r="H450" s="156">
        <v>1.5960000000000001</v>
      </c>
      <c r="I450" s="157"/>
      <c r="L450" s="153"/>
      <c r="M450" s="158"/>
      <c r="T450" s="159"/>
      <c r="AT450" s="154" t="s">
        <v>152</v>
      </c>
      <c r="AU450" s="154" t="s">
        <v>83</v>
      </c>
      <c r="AV450" s="13" t="s">
        <v>83</v>
      </c>
      <c r="AW450" s="13" t="s">
        <v>35</v>
      </c>
      <c r="AX450" s="13" t="s">
        <v>73</v>
      </c>
      <c r="AY450" s="154" t="s">
        <v>138</v>
      </c>
    </row>
    <row r="451" spans="2:65" s="13" customFormat="1" ht="11.25">
      <c r="B451" s="153"/>
      <c r="D451" s="141" t="s">
        <v>152</v>
      </c>
      <c r="E451" s="154" t="s">
        <v>19</v>
      </c>
      <c r="F451" s="155" t="s">
        <v>567</v>
      </c>
      <c r="H451" s="156">
        <v>3.32</v>
      </c>
      <c r="I451" s="157"/>
      <c r="L451" s="153"/>
      <c r="M451" s="158"/>
      <c r="T451" s="159"/>
      <c r="AT451" s="154" t="s">
        <v>152</v>
      </c>
      <c r="AU451" s="154" t="s">
        <v>83</v>
      </c>
      <c r="AV451" s="13" t="s">
        <v>83</v>
      </c>
      <c r="AW451" s="13" t="s">
        <v>35</v>
      </c>
      <c r="AX451" s="13" t="s">
        <v>73</v>
      </c>
      <c r="AY451" s="154" t="s">
        <v>138</v>
      </c>
    </row>
    <row r="452" spans="2:65" s="13" customFormat="1" ht="11.25">
      <c r="B452" s="153"/>
      <c r="D452" s="141" t="s">
        <v>152</v>
      </c>
      <c r="E452" s="154" t="s">
        <v>19</v>
      </c>
      <c r="F452" s="155" t="s">
        <v>568</v>
      </c>
      <c r="H452" s="156">
        <v>0.81599999999999995</v>
      </c>
      <c r="I452" s="157"/>
      <c r="L452" s="153"/>
      <c r="M452" s="158"/>
      <c r="T452" s="159"/>
      <c r="AT452" s="154" t="s">
        <v>152</v>
      </c>
      <c r="AU452" s="154" t="s">
        <v>83</v>
      </c>
      <c r="AV452" s="13" t="s">
        <v>83</v>
      </c>
      <c r="AW452" s="13" t="s">
        <v>35</v>
      </c>
      <c r="AX452" s="13" t="s">
        <v>73</v>
      </c>
      <c r="AY452" s="154" t="s">
        <v>138</v>
      </c>
    </row>
    <row r="453" spans="2:65" s="13" customFormat="1" ht="11.25">
      <c r="B453" s="153"/>
      <c r="D453" s="141" t="s">
        <v>152</v>
      </c>
      <c r="E453" s="154" t="s">
        <v>19</v>
      </c>
      <c r="F453" s="155" t="s">
        <v>569</v>
      </c>
      <c r="H453" s="156">
        <v>5</v>
      </c>
      <c r="I453" s="157"/>
      <c r="L453" s="153"/>
      <c r="M453" s="158"/>
      <c r="T453" s="159"/>
      <c r="AT453" s="154" t="s">
        <v>152</v>
      </c>
      <c r="AU453" s="154" t="s">
        <v>83</v>
      </c>
      <c r="AV453" s="13" t="s">
        <v>83</v>
      </c>
      <c r="AW453" s="13" t="s">
        <v>35</v>
      </c>
      <c r="AX453" s="13" t="s">
        <v>73</v>
      </c>
      <c r="AY453" s="154" t="s">
        <v>138</v>
      </c>
    </row>
    <row r="454" spans="2:65" s="14" customFormat="1" ht="11.25">
      <c r="B454" s="160"/>
      <c r="D454" s="141" t="s">
        <v>152</v>
      </c>
      <c r="E454" s="161" t="s">
        <v>19</v>
      </c>
      <c r="F454" s="162" t="s">
        <v>170</v>
      </c>
      <c r="H454" s="163">
        <v>311.697</v>
      </c>
      <c r="I454" s="164"/>
      <c r="L454" s="160"/>
      <c r="M454" s="165"/>
      <c r="T454" s="166"/>
      <c r="AT454" s="161" t="s">
        <v>152</v>
      </c>
      <c r="AU454" s="161" t="s">
        <v>83</v>
      </c>
      <c r="AV454" s="14" t="s">
        <v>146</v>
      </c>
      <c r="AW454" s="14" t="s">
        <v>35</v>
      </c>
      <c r="AX454" s="14" t="s">
        <v>81</v>
      </c>
      <c r="AY454" s="161" t="s">
        <v>138</v>
      </c>
    </row>
    <row r="455" spans="2:65" s="1" customFormat="1" ht="21.75" customHeight="1">
      <c r="B455" s="33"/>
      <c r="C455" s="128" t="s">
        <v>570</v>
      </c>
      <c r="D455" s="128" t="s">
        <v>141</v>
      </c>
      <c r="E455" s="129" t="s">
        <v>571</v>
      </c>
      <c r="F455" s="130" t="s">
        <v>572</v>
      </c>
      <c r="G455" s="131" t="s">
        <v>220</v>
      </c>
      <c r="H455" s="132">
        <v>25</v>
      </c>
      <c r="I455" s="133"/>
      <c r="J455" s="134">
        <f>ROUND(I455*H455,2)</f>
        <v>0</v>
      </c>
      <c r="K455" s="130" t="s">
        <v>145</v>
      </c>
      <c r="L455" s="33"/>
      <c r="M455" s="135" t="s">
        <v>19</v>
      </c>
      <c r="N455" s="136" t="s">
        <v>44</v>
      </c>
      <c r="P455" s="137">
        <f>O455*H455</f>
        <v>0</v>
      </c>
      <c r="Q455" s="137">
        <v>2.6700000000000001E-3</v>
      </c>
      <c r="R455" s="137">
        <f>Q455*H455</f>
        <v>6.6750000000000004E-2</v>
      </c>
      <c r="S455" s="137">
        <v>0</v>
      </c>
      <c r="T455" s="138">
        <f>S455*H455</f>
        <v>0</v>
      </c>
      <c r="AR455" s="139" t="s">
        <v>268</v>
      </c>
      <c r="AT455" s="139" t="s">
        <v>141</v>
      </c>
      <c r="AU455" s="139" t="s">
        <v>83</v>
      </c>
      <c r="AY455" s="18" t="s">
        <v>138</v>
      </c>
      <c r="BE455" s="140">
        <f>IF(N455="základní",J455,0)</f>
        <v>0</v>
      </c>
      <c r="BF455" s="140">
        <f>IF(N455="snížená",J455,0)</f>
        <v>0</v>
      </c>
      <c r="BG455" s="140">
        <f>IF(N455="zákl. přenesená",J455,0)</f>
        <v>0</v>
      </c>
      <c r="BH455" s="140">
        <f>IF(N455="sníž. přenesená",J455,0)</f>
        <v>0</v>
      </c>
      <c r="BI455" s="140">
        <f>IF(N455="nulová",J455,0)</f>
        <v>0</v>
      </c>
      <c r="BJ455" s="18" t="s">
        <v>81</v>
      </c>
      <c r="BK455" s="140">
        <f>ROUND(I455*H455,2)</f>
        <v>0</v>
      </c>
      <c r="BL455" s="18" t="s">
        <v>268</v>
      </c>
      <c r="BM455" s="139" t="s">
        <v>573</v>
      </c>
    </row>
    <row r="456" spans="2:65" s="1" customFormat="1" ht="19.5">
      <c r="B456" s="33"/>
      <c r="D456" s="141" t="s">
        <v>148</v>
      </c>
      <c r="F456" s="142" t="s">
        <v>574</v>
      </c>
      <c r="I456" s="143"/>
      <c r="L456" s="33"/>
      <c r="M456" s="144"/>
      <c r="T456" s="54"/>
      <c r="AT456" s="18" t="s">
        <v>148</v>
      </c>
      <c r="AU456" s="18" t="s">
        <v>83</v>
      </c>
    </row>
    <row r="457" spans="2:65" s="1" customFormat="1" ht="11.25">
      <c r="B457" s="33"/>
      <c r="D457" s="145" t="s">
        <v>150</v>
      </c>
      <c r="F457" s="146" t="s">
        <v>575</v>
      </c>
      <c r="I457" s="143"/>
      <c r="L457" s="33"/>
      <c r="M457" s="144"/>
      <c r="T457" s="54"/>
      <c r="AT457" s="18" t="s">
        <v>150</v>
      </c>
      <c r="AU457" s="18" t="s">
        <v>83</v>
      </c>
    </row>
    <row r="458" spans="2:65" s="1" customFormat="1" ht="48.75">
      <c r="B458" s="33"/>
      <c r="D458" s="141" t="s">
        <v>177</v>
      </c>
      <c r="F458" s="167" t="s">
        <v>576</v>
      </c>
      <c r="I458" s="143"/>
      <c r="L458" s="33"/>
      <c r="M458" s="144"/>
      <c r="T458" s="54"/>
      <c r="AT458" s="18" t="s">
        <v>177</v>
      </c>
      <c r="AU458" s="18" t="s">
        <v>83</v>
      </c>
    </row>
    <row r="459" spans="2:65" s="12" customFormat="1" ht="22.5">
      <c r="B459" s="147"/>
      <c r="D459" s="141" t="s">
        <v>152</v>
      </c>
      <c r="E459" s="148" t="s">
        <v>19</v>
      </c>
      <c r="F459" s="149" t="s">
        <v>577</v>
      </c>
      <c r="H459" s="148" t="s">
        <v>19</v>
      </c>
      <c r="I459" s="150"/>
      <c r="L459" s="147"/>
      <c r="M459" s="151"/>
      <c r="T459" s="152"/>
      <c r="AT459" s="148" t="s">
        <v>152</v>
      </c>
      <c r="AU459" s="148" t="s">
        <v>83</v>
      </c>
      <c r="AV459" s="12" t="s">
        <v>81</v>
      </c>
      <c r="AW459" s="12" t="s">
        <v>35</v>
      </c>
      <c r="AX459" s="12" t="s">
        <v>73</v>
      </c>
      <c r="AY459" s="148" t="s">
        <v>138</v>
      </c>
    </row>
    <row r="460" spans="2:65" s="13" customFormat="1" ht="11.25">
      <c r="B460" s="153"/>
      <c r="D460" s="141" t="s">
        <v>152</v>
      </c>
      <c r="E460" s="154" t="s">
        <v>19</v>
      </c>
      <c r="F460" s="155" t="s">
        <v>578</v>
      </c>
      <c r="H460" s="156">
        <v>22</v>
      </c>
      <c r="I460" s="157"/>
      <c r="L460" s="153"/>
      <c r="M460" s="158"/>
      <c r="T460" s="159"/>
      <c r="AT460" s="154" t="s">
        <v>152</v>
      </c>
      <c r="AU460" s="154" t="s">
        <v>83</v>
      </c>
      <c r="AV460" s="13" t="s">
        <v>83</v>
      </c>
      <c r="AW460" s="13" t="s">
        <v>35</v>
      </c>
      <c r="AX460" s="13" t="s">
        <v>73</v>
      </c>
      <c r="AY460" s="154" t="s">
        <v>138</v>
      </c>
    </row>
    <row r="461" spans="2:65" s="13" customFormat="1" ht="11.25">
      <c r="B461" s="153"/>
      <c r="D461" s="141" t="s">
        <v>152</v>
      </c>
      <c r="E461" s="154" t="s">
        <v>19</v>
      </c>
      <c r="F461" s="155" t="s">
        <v>579</v>
      </c>
      <c r="H461" s="156">
        <v>3</v>
      </c>
      <c r="I461" s="157"/>
      <c r="L461" s="153"/>
      <c r="M461" s="158"/>
      <c r="T461" s="159"/>
      <c r="AT461" s="154" t="s">
        <v>152</v>
      </c>
      <c r="AU461" s="154" t="s">
        <v>83</v>
      </c>
      <c r="AV461" s="13" t="s">
        <v>83</v>
      </c>
      <c r="AW461" s="13" t="s">
        <v>35</v>
      </c>
      <c r="AX461" s="13" t="s">
        <v>73</v>
      </c>
      <c r="AY461" s="154" t="s">
        <v>138</v>
      </c>
    </row>
    <row r="462" spans="2:65" s="14" customFormat="1" ht="11.25">
      <c r="B462" s="160"/>
      <c r="D462" s="141" t="s">
        <v>152</v>
      </c>
      <c r="E462" s="161" t="s">
        <v>19</v>
      </c>
      <c r="F462" s="162" t="s">
        <v>170</v>
      </c>
      <c r="H462" s="163">
        <v>25</v>
      </c>
      <c r="I462" s="164"/>
      <c r="L462" s="160"/>
      <c r="M462" s="165"/>
      <c r="T462" s="166"/>
      <c r="AT462" s="161" t="s">
        <v>152</v>
      </c>
      <c r="AU462" s="161" t="s">
        <v>83</v>
      </c>
      <c r="AV462" s="14" t="s">
        <v>146</v>
      </c>
      <c r="AW462" s="14" t="s">
        <v>35</v>
      </c>
      <c r="AX462" s="14" t="s">
        <v>81</v>
      </c>
      <c r="AY462" s="161" t="s">
        <v>138</v>
      </c>
    </row>
    <row r="463" spans="2:65" s="1" customFormat="1" ht="24.2" customHeight="1">
      <c r="B463" s="33"/>
      <c r="C463" s="175" t="s">
        <v>580</v>
      </c>
      <c r="D463" s="175" t="s">
        <v>439</v>
      </c>
      <c r="E463" s="176" t="s">
        <v>581</v>
      </c>
      <c r="F463" s="177" t="s">
        <v>582</v>
      </c>
      <c r="G463" s="178" t="s">
        <v>361</v>
      </c>
      <c r="H463" s="179">
        <v>5.8999999999999997E-2</v>
      </c>
      <c r="I463" s="180"/>
      <c r="J463" s="181">
        <f>ROUND(I463*H463,2)</f>
        <v>0</v>
      </c>
      <c r="K463" s="177" t="s">
        <v>19</v>
      </c>
      <c r="L463" s="182"/>
      <c r="M463" s="183" t="s">
        <v>19</v>
      </c>
      <c r="N463" s="184" t="s">
        <v>44</v>
      </c>
      <c r="P463" s="137">
        <f>O463*H463</f>
        <v>0</v>
      </c>
      <c r="Q463" s="137">
        <v>1</v>
      </c>
      <c r="R463" s="137">
        <f>Q463*H463</f>
        <v>5.8999999999999997E-2</v>
      </c>
      <c r="S463" s="137">
        <v>0</v>
      </c>
      <c r="T463" s="138">
        <f>S463*H463</f>
        <v>0</v>
      </c>
      <c r="AR463" s="139" t="s">
        <v>397</v>
      </c>
      <c r="AT463" s="139" t="s">
        <v>439</v>
      </c>
      <c r="AU463" s="139" t="s">
        <v>83</v>
      </c>
      <c r="AY463" s="18" t="s">
        <v>138</v>
      </c>
      <c r="BE463" s="140">
        <f>IF(N463="základní",J463,0)</f>
        <v>0</v>
      </c>
      <c r="BF463" s="140">
        <f>IF(N463="snížená",J463,0)</f>
        <v>0</v>
      </c>
      <c r="BG463" s="140">
        <f>IF(N463="zákl. přenesená",J463,0)</f>
        <v>0</v>
      </c>
      <c r="BH463" s="140">
        <f>IF(N463="sníž. přenesená",J463,0)</f>
        <v>0</v>
      </c>
      <c r="BI463" s="140">
        <f>IF(N463="nulová",J463,0)</f>
        <v>0</v>
      </c>
      <c r="BJ463" s="18" t="s">
        <v>81</v>
      </c>
      <c r="BK463" s="140">
        <f>ROUND(I463*H463,2)</f>
        <v>0</v>
      </c>
      <c r="BL463" s="18" t="s">
        <v>268</v>
      </c>
      <c r="BM463" s="139" t="s">
        <v>583</v>
      </c>
    </row>
    <row r="464" spans="2:65" s="1" customFormat="1" ht="11.25">
      <c r="B464" s="33"/>
      <c r="D464" s="141" t="s">
        <v>148</v>
      </c>
      <c r="F464" s="142" t="s">
        <v>582</v>
      </c>
      <c r="I464" s="143"/>
      <c r="L464" s="33"/>
      <c r="M464" s="144"/>
      <c r="T464" s="54"/>
      <c r="AT464" s="18" t="s">
        <v>148</v>
      </c>
      <c r="AU464" s="18" t="s">
        <v>83</v>
      </c>
    </row>
    <row r="465" spans="2:65" s="12" customFormat="1" ht="11.25">
      <c r="B465" s="147"/>
      <c r="D465" s="141" t="s">
        <v>152</v>
      </c>
      <c r="E465" s="148" t="s">
        <v>19</v>
      </c>
      <c r="F465" s="149" t="s">
        <v>584</v>
      </c>
      <c r="H465" s="148" t="s">
        <v>19</v>
      </c>
      <c r="I465" s="150"/>
      <c r="L465" s="147"/>
      <c r="M465" s="151"/>
      <c r="T465" s="152"/>
      <c r="AT465" s="148" t="s">
        <v>152</v>
      </c>
      <c r="AU465" s="148" t="s">
        <v>83</v>
      </c>
      <c r="AV465" s="12" t="s">
        <v>81</v>
      </c>
      <c r="AW465" s="12" t="s">
        <v>35</v>
      </c>
      <c r="AX465" s="12" t="s">
        <v>73</v>
      </c>
      <c r="AY465" s="148" t="s">
        <v>138</v>
      </c>
    </row>
    <row r="466" spans="2:65" s="13" customFormat="1" ht="11.25">
      <c r="B466" s="153"/>
      <c r="D466" s="141" t="s">
        <v>152</v>
      </c>
      <c r="E466" s="154" t="s">
        <v>19</v>
      </c>
      <c r="F466" s="155" t="s">
        <v>585</v>
      </c>
      <c r="H466" s="156">
        <v>51.59</v>
      </c>
      <c r="I466" s="157"/>
      <c r="L466" s="153"/>
      <c r="M466" s="158"/>
      <c r="T466" s="159"/>
      <c r="AT466" s="154" t="s">
        <v>152</v>
      </c>
      <c r="AU466" s="154" t="s">
        <v>83</v>
      </c>
      <c r="AV466" s="13" t="s">
        <v>83</v>
      </c>
      <c r="AW466" s="13" t="s">
        <v>35</v>
      </c>
      <c r="AX466" s="13" t="s">
        <v>73</v>
      </c>
      <c r="AY466" s="154" t="s">
        <v>138</v>
      </c>
    </row>
    <row r="467" spans="2:65" s="13" customFormat="1" ht="11.25">
      <c r="B467" s="153"/>
      <c r="D467" s="141" t="s">
        <v>152</v>
      </c>
      <c r="E467" s="154" t="s">
        <v>19</v>
      </c>
      <c r="F467" s="155" t="s">
        <v>586</v>
      </c>
      <c r="H467" s="156">
        <v>7.37</v>
      </c>
      <c r="I467" s="157"/>
      <c r="L467" s="153"/>
      <c r="M467" s="158"/>
      <c r="T467" s="159"/>
      <c r="AT467" s="154" t="s">
        <v>152</v>
      </c>
      <c r="AU467" s="154" t="s">
        <v>83</v>
      </c>
      <c r="AV467" s="13" t="s">
        <v>83</v>
      </c>
      <c r="AW467" s="13" t="s">
        <v>35</v>
      </c>
      <c r="AX467" s="13" t="s">
        <v>73</v>
      </c>
      <c r="AY467" s="154" t="s">
        <v>138</v>
      </c>
    </row>
    <row r="468" spans="2:65" s="14" customFormat="1" ht="11.25">
      <c r="B468" s="160"/>
      <c r="D468" s="141" t="s">
        <v>152</v>
      </c>
      <c r="E468" s="161" t="s">
        <v>19</v>
      </c>
      <c r="F468" s="162" t="s">
        <v>170</v>
      </c>
      <c r="H468" s="163">
        <v>58.96</v>
      </c>
      <c r="I468" s="164"/>
      <c r="L468" s="160"/>
      <c r="M468" s="165"/>
      <c r="T468" s="166"/>
      <c r="AT468" s="161" t="s">
        <v>152</v>
      </c>
      <c r="AU468" s="161" t="s">
        <v>83</v>
      </c>
      <c r="AV468" s="14" t="s">
        <v>146</v>
      </c>
      <c r="AW468" s="14" t="s">
        <v>35</v>
      </c>
      <c r="AX468" s="14" t="s">
        <v>81</v>
      </c>
      <c r="AY468" s="161" t="s">
        <v>138</v>
      </c>
    </row>
    <row r="469" spans="2:65" s="13" customFormat="1" ht="11.25">
      <c r="B469" s="153"/>
      <c r="D469" s="141" t="s">
        <v>152</v>
      </c>
      <c r="F469" s="155" t="s">
        <v>587</v>
      </c>
      <c r="H469" s="156">
        <v>5.8999999999999997E-2</v>
      </c>
      <c r="I469" s="157"/>
      <c r="L469" s="153"/>
      <c r="M469" s="158"/>
      <c r="T469" s="159"/>
      <c r="AT469" s="154" t="s">
        <v>152</v>
      </c>
      <c r="AU469" s="154" t="s">
        <v>83</v>
      </c>
      <c r="AV469" s="13" t="s">
        <v>83</v>
      </c>
      <c r="AW469" s="13" t="s">
        <v>4</v>
      </c>
      <c r="AX469" s="13" t="s">
        <v>81</v>
      </c>
      <c r="AY469" s="154" t="s">
        <v>138</v>
      </c>
    </row>
    <row r="470" spans="2:65" s="1" customFormat="1" ht="24.2" customHeight="1">
      <c r="B470" s="33"/>
      <c r="C470" s="175" t="s">
        <v>588</v>
      </c>
      <c r="D470" s="175" t="s">
        <v>439</v>
      </c>
      <c r="E470" s="176" t="s">
        <v>589</v>
      </c>
      <c r="F470" s="177" t="s">
        <v>590</v>
      </c>
      <c r="G470" s="178" t="s">
        <v>361</v>
      </c>
      <c r="H470" s="179">
        <v>0.72</v>
      </c>
      <c r="I470" s="180"/>
      <c r="J470" s="181">
        <f>ROUND(I470*H470,2)</f>
        <v>0</v>
      </c>
      <c r="K470" s="177" t="s">
        <v>145</v>
      </c>
      <c r="L470" s="182"/>
      <c r="M470" s="183" t="s">
        <v>19</v>
      </c>
      <c r="N470" s="184" t="s">
        <v>44</v>
      </c>
      <c r="P470" s="137">
        <f>O470*H470</f>
        <v>0</v>
      </c>
      <c r="Q470" s="137">
        <v>1</v>
      </c>
      <c r="R470" s="137">
        <f>Q470*H470</f>
        <v>0.72</v>
      </c>
      <c r="S470" s="137">
        <v>0</v>
      </c>
      <c r="T470" s="138">
        <f>S470*H470</f>
        <v>0</v>
      </c>
      <c r="AR470" s="139" t="s">
        <v>397</v>
      </c>
      <c r="AT470" s="139" t="s">
        <v>439</v>
      </c>
      <c r="AU470" s="139" t="s">
        <v>83</v>
      </c>
      <c r="AY470" s="18" t="s">
        <v>138</v>
      </c>
      <c r="BE470" s="140">
        <f>IF(N470="základní",J470,0)</f>
        <v>0</v>
      </c>
      <c r="BF470" s="140">
        <f>IF(N470="snížená",J470,0)</f>
        <v>0</v>
      </c>
      <c r="BG470" s="140">
        <f>IF(N470="zákl. přenesená",J470,0)</f>
        <v>0</v>
      </c>
      <c r="BH470" s="140">
        <f>IF(N470="sníž. přenesená",J470,0)</f>
        <v>0</v>
      </c>
      <c r="BI470" s="140">
        <f>IF(N470="nulová",J470,0)</f>
        <v>0</v>
      </c>
      <c r="BJ470" s="18" t="s">
        <v>81</v>
      </c>
      <c r="BK470" s="140">
        <f>ROUND(I470*H470,2)</f>
        <v>0</v>
      </c>
      <c r="BL470" s="18" t="s">
        <v>268</v>
      </c>
      <c r="BM470" s="139" t="s">
        <v>591</v>
      </c>
    </row>
    <row r="471" spans="2:65" s="1" customFormat="1" ht="11.25">
      <c r="B471" s="33"/>
      <c r="D471" s="141" t="s">
        <v>148</v>
      </c>
      <c r="F471" s="142" t="s">
        <v>590</v>
      </c>
      <c r="I471" s="143"/>
      <c r="L471" s="33"/>
      <c r="M471" s="144"/>
      <c r="T471" s="54"/>
      <c r="AT471" s="18" t="s">
        <v>148</v>
      </c>
      <c r="AU471" s="18" t="s">
        <v>83</v>
      </c>
    </row>
    <row r="472" spans="2:65" s="12" customFormat="1" ht="11.25">
      <c r="B472" s="147"/>
      <c r="D472" s="141" t="s">
        <v>152</v>
      </c>
      <c r="E472" s="148" t="s">
        <v>19</v>
      </c>
      <c r="F472" s="149" t="s">
        <v>592</v>
      </c>
      <c r="H472" s="148" t="s">
        <v>19</v>
      </c>
      <c r="I472" s="150"/>
      <c r="L472" s="147"/>
      <c r="M472" s="151"/>
      <c r="T472" s="152"/>
      <c r="AT472" s="148" t="s">
        <v>152</v>
      </c>
      <c r="AU472" s="148" t="s">
        <v>83</v>
      </c>
      <c r="AV472" s="12" t="s">
        <v>81</v>
      </c>
      <c r="AW472" s="12" t="s">
        <v>35</v>
      </c>
      <c r="AX472" s="12" t="s">
        <v>73</v>
      </c>
      <c r="AY472" s="148" t="s">
        <v>138</v>
      </c>
    </row>
    <row r="473" spans="2:65" s="13" customFormat="1" ht="11.25">
      <c r="B473" s="153"/>
      <c r="D473" s="141" t="s">
        <v>152</v>
      </c>
      <c r="E473" s="154" t="s">
        <v>19</v>
      </c>
      <c r="F473" s="155" t="s">
        <v>593</v>
      </c>
      <c r="H473" s="156">
        <v>635.25</v>
      </c>
      <c r="I473" s="157"/>
      <c r="L473" s="153"/>
      <c r="M473" s="158"/>
      <c r="T473" s="159"/>
      <c r="AT473" s="154" t="s">
        <v>152</v>
      </c>
      <c r="AU473" s="154" t="s">
        <v>83</v>
      </c>
      <c r="AV473" s="13" t="s">
        <v>83</v>
      </c>
      <c r="AW473" s="13" t="s">
        <v>35</v>
      </c>
      <c r="AX473" s="13" t="s">
        <v>73</v>
      </c>
      <c r="AY473" s="154" t="s">
        <v>138</v>
      </c>
    </row>
    <row r="474" spans="2:65" s="13" customFormat="1" ht="11.25">
      <c r="B474" s="153"/>
      <c r="D474" s="141" t="s">
        <v>152</v>
      </c>
      <c r="E474" s="154" t="s">
        <v>19</v>
      </c>
      <c r="F474" s="155" t="s">
        <v>594</v>
      </c>
      <c r="H474" s="156">
        <v>84.7</v>
      </c>
      <c r="I474" s="157"/>
      <c r="L474" s="153"/>
      <c r="M474" s="158"/>
      <c r="T474" s="159"/>
      <c r="AT474" s="154" t="s">
        <v>152</v>
      </c>
      <c r="AU474" s="154" t="s">
        <v>83</v>
      </c>
      <c r="AV474" s="13" t="s">
        <v>83</v>
      </c>
      <c r="AW474" s="13" t="s">
        <v>35</v>
      </c>
      <c r="AX474" s="13" t="s">
        <v>73</v>
      </c>
      <c r="AY474" s="154" t="s">
        <v>138</v>
      </c>
    </row>
    <row r="475" spans="2:65" s="14" customFormat="1" ht="11.25">
      <c r="B475" s="160"/>
      <c r="D475" s="141" t="s">
        <v>152</v>
      </c>
      <c r="E475" s="161" t="s">
        <v>19</v>
      </c>
      <c r="F475" s="162" t="s">
        <v>170</v>
      </c>
      <c r="H475" s="163">
        <v>719.95</v>
      </c>
      <c r="I475" s="164"/>
      <c r="L475" s="160"/>
      <c r="M475" s="165"/>
      <c r="T475" s="166"/>
      <c r="AT475" s="161" t="s">
        <v>152</v>
      </c>
      <c r="AU475" s="161" t="s">
        <v>83</v>
      </c>
      <c r="AV475" s="14" t="s">
        <v>146</v>
      </c>
      <c r="AW475" s="14" t="s">
        <v>35</v>
      </c>
      <c r="AX475" s="14" t="s">
        <v>81</v>
      </c>
      <c r="AY475" s="161" t="s">
        <v>138</v>
      </c>
    </row>
    <row r="476" spans="2:65" s="13" customFormat="1" ht="11.25">
      <c r="B476" s="153"/>
      <c r="D476" s="141" t="s">
        <v>152</v>
      </c>
      <c r="F476" s="155" t="s">
        <v>595</v>
      </c>
      <c r="H476" s="156">
        <v>0.72</v>
      </c>
      <c r="I476" s="157"/>
      <c r="L476" s="153"/>
      <c r="M476" s="158"/>
      <c r="T476" s="159"/>
      <c r="AT476" s="154" t="s">
        <v>152</v>
      </c>
      <c r="AU476" s="154" t="s">
        <v>83</v>
      </c>
      <c r="AV476" s="13" t="s">
        <v>83</v>
      </c>
      <c r="AW476" s="13" t="s">
        <v>4</v>
      </c>
      <c r="AX476" s="13" t="s">
        <v>81</v>
      </c>
      <c r="AY476" s="154" t="s">
        <v>138</v>
      </c>
    </row>
    <row r="477" spans="2:65" s="1" customFormat="1" ht="24.2" customHeight="1">
      <c r="B477" s="33"/>
      <c r="C477" s="128" t="s">
        <v>596</v>
      </c>
      <c r="D477" s="128" t="s">
        <v>141</v>
      </c>
      <c r="E477" s="129" t="s">
        <v>597</v>
      </c>
      <c r="F477" s="130" t="s">
        <v>598</v>
      </c>
      <c r="G477" s="131" t="s">
        <v>158</v>
      </c>
      <c r="H477" s="132">
        <v>27.83</v>
      </c>
      <c r="I477" s="133"/>
      <c r="J477" s="134">
        <f>ROUND(I477*H477,2)</f>
        <v>0</v>
      </c>
      <c r="K477" s="130" t="s">
        <v>145</v>
      </c>
      <c r="L477" s="33"/>
      <c r="M477" s="135" t="s">
        <v>19</v>
      </c>
      <c r="N477" s="136" t="s">
        <v>44</v>
      </c>
      <c r="P477" s="137">
        <f>O477*H477</f>
        <v>0</v>
      </c>
      <c r="Q477" s="137">
        <v>0</v>
      </c>
      <c r="R477" s="137">
        <f>Q477*H477</f>
        <v>0</v>
      </c>
      <c r="S477" s="137">
        <v>0</v>
      </c>
      <c r="T477" s="138">
        <f>S477*H477</f>
        <v>0</v>
      </c>
      <c r="AR477" s="139" t="s">
        <v>268</v>
      </c>
      <c r="AT477" s="139" t="s">
        <v>141</v>
      </c>
      <c r="AU477" s="139" t="s">
        <v>83</v>
      </c>
      <c r="AY477" s="18" t="s">
        <v>138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s="18" t="s">
        <v>81</v>
      </c>
      <c r="BK477" s="140">
        <f>ROUND(I477*H477,2)</f>
        <v>0</v>
      </c>
      <c r="BL477" s="18" t="s">
        <v>268</v>
      </c>
      <c r="BM477" s="139" t="s">
        <v>599</v>
      </c>
    </row>
    <row r="478" spans="2:65" s="1" customFormat="1" ht="11.25">
      <c r="B478" s="33"/>
      <c r="D478" s="141" t="s">
        <v>148</v>
      </c>
      <c r="F478" s="142" t="s">
        <v>600</v>
      </c>
      <c r="I478" s="143"/>
      <c r="L478" s="33"/>
      <c r="M478" s="144"/>
      <c r="T478" s="54"/>
      <c r="AT478" s="18" t="s">
        <v>148</v>
      </c>
      <c r="AU478" s="18" t="s">
        <v>83</v>
      </c>
    </row>
    <row r="479" spans="2:65" s="1" customFormat="1" ht="11.25">
      <c r="B479" s="33"/>
      <c r="D479" s="145" t="s">
        <v>150</v>
      </c>
      <c r="F479" s="146" t="s">
        <v>601</v>
      </c>
      <c r="I479" s="143"/>
      <c r="L479" s="33"/>
      <c r="M479" s="144"/>
      <c r="T479" s="54"/>
      <c r="AT479" s="18" t="s">
        <v>150</v>
      </c>
      <c r="AU479" s="18" t="s">
        <v>83</v>
      </c>
    </row>
    <row r="480" spans="2:65" s="12" customFormat="1" ht="11.25">
      <c r="B480" s="147"/>
      <c r="D480" s="141" t="s">
        <v>152</v>
      </c>
      <c r="E480" s="148" t="s">
        <v>19</v>
      </c>
      <c r="F480" s="149" t="s">
        <v>602</v>
      </c>
      <c r="H480" s="148" t="s">
        <v>19</v>
      </c>
      <c r="I480" s="150"/>
      <c r="L480" s="147"/>
      <c r="M480" s="151"/>
      <c r="T480" s="152"/>
      <c r="AT480" s="148" t="s">
        <v>152</v>
      </c>
      <c r="AU480" s="148" t="s">
        <v>83</v>
      </c>
      <c r="AV480" s="12" t="s">
        <v>81</v>
      </c>
      <c r="AW480" s="12" t="s">
        <v>35</v>
      </c>
      <c r="AX480" s="12" t="s">
        <v>73</v>
      </c>
      <c r="AY480" s="148" t="s">
        <v>138</v>
      </c>
    </row>
    <row r="481" spans="2:65" s="13" customFormat="1" ht="11.25">
      <c r="B481" s="153"/>
      <c r="D481" s="141" t="s">
        <v>152</v>
      </c>
      <c r="E481" s="154" t="s">
        <v>19</v>
      </c>
      <c r="F481" s="155" t="s">
        <v>603</v>
      </c>
      <c r="H481" s="156">
        <v>27.83</v>
      </c>
      <c r="I481" s="157"/>
      <c r="L481" s="153"/>
      <c r="M481" s="158"/>
      <c r="T481" s="159"/>
      <c r="AT481" s="154" t="s">
        <v>152</v>
      </c>
      <c r="AU481" s="154" t="s">
        <v>83</v>
      </c>
      <c r="AV481" s="13" t="s">
        <v>83</v>
      </c>
      <c r="AW481" s="13" t="s">
        <v>35</v>
      </c>
      <c r="AX481" s="13" t="s">
        <v>81</v>
      </c>
      <c r="AY481" s="154" t="s">
        <v>138</v>
      </c>
    </row>
    <row r="482" spans="2:65" s="1" customFormat="1" ht="16.5" customHeight="1">
      <c r="B482" s="33"/>
      <c r="C482" s="175" t="s">
        <v>604</v>
      </c>
      <c r="D482" s="175" t="s">
        <v>439</v>
      </c>
      <c r="E482" s="176" t="s">
        <v>605</v>
      </c>
      <c r="F482" s="177" t="s">
        <v>606</v>
      </c>
      <c r="G482" s="178" t="s">
        <v>144</v>
      </c>
      <c r="H482" s="179">
        <v>0.83499999999999996</v>
      </c>
      <c r="I482" s="180"/>
      <c r="J482" s="181">
        <f>ROUND(I482*H482,2)</f>
        <v>0</v>
      </c>
      <c r="K482" s="177" t="s">
        <v>145</v>
      </c>
      <c r="L482" s="182"/>
      <c r="M482" s="183" t="s">
        <v>19</v>
      </c>
      <c r="N482" s="184" t="s">
        <v>44</v>
      </c>
      <c r="P482" s="137">
        <f>O482*H482</f>
        <v>0</v>
      </c>
      <c r="Q482" s="137">
        <v>0.55000000000000004</v>
      </c>
      <c r="R482" s="137">
        <f>Q482*H482</f>
        <v>0.45924999999999999</v>
      </c>
      <c r="S482" s="137">
        <v>0</v>
      </c>
      <c r="T482" s="138">
        <f>S482*H482</f>
        <v>0</v>
      </c>
      <c r="AR482" s="139" t="s">
        <v>397</v>
      </c>
      <c r="AT482" s="139" t="s">
        <v>439</v>
      </c>
      <c r="AU482" s="139" t="s">
        <v>83</v>
      </c>
      <c r="AY482" s="18" t="s">
        <v>138</v>
      </c>
      <c r="BE482" s="140">
        <f>IF(N482="základní",J482,0)</f>
        <v>0</v>
      </c>
      <c r="BF482" s="140">
        <f>IF(N482="snížená",J482,0)</f>
        <v>0</v>
      </c>
      <c r="BG482" s="140">
        <f>IF(N482="zákl. přenesená",J482,0)</f>
        <v>0</v>
      </c>
      <c r="BH482" s="140">
        <f>IF(N482="sníž. přenesená",J482,0)</f>
        <v>0</v>
      </c>
      <c r="BI482" s="140">
        <f>IF(N482="nulová",J482,0)</f>
        <v>0</v>
      </c>
      <c r="BJ482" s="18" t="s">
        <v>81</v>
      </c>
      <c r="BK482" s="140">
        <f>ROUND(I482*H482,2)</f>
        <v>0</v>
      </c>
      <c r="BL482" s="18" t="s">
        <v>268</v>
      </c>
      <c r="BM482" s="139" t="s">
        <v>607</v>
      </c>
    </row>
    <row r="483" spans="2:65" s="1" customFormat="1" ht="11.25">
      <c r="B483" s="33"/>
      <c r="D483" s="141" t="s">
        <v>148</v>
      </c>
      <c r="F483" s="142" t="s">
        <v>606</v>
      </c>
      <c r="I483" s="143"/>
      <c r="L483" s="33"/>
      <c r="M483" s="144"/>
      <c r="T483" s="54"/>
      <c r="AT483" s="18" t="s">
        <v>148</v>
      </c>
      <c r="AU483" s="18" t="s">
        <v>83</v>
      </c>
    </row>
    <row r="484" spans="2:65" s="13" customFormat="1" ht="11.25">
      <c r="B484" s="153"/>
      <c r="D484" s="141" t="s">
        <v>152</v>
      </c>
      <c r="E484" s="154" t="s">
        <v>19</v>
      </c>
      <c r="F484" s="155" t="s">
        <v>608</v>
      </c>
      <c r="H484" s="156">
        <v>0.69599999999999995</v>
      </c>
      <c r="I484" s="157"/>
      <c r="L484" s="153"/>
      <c r="M484" s="158"/>
      <c r="T484" s="159"/>
      <c r="AT484" s="154" t="s">
        <v>152</v>
      </c>
      <c r="AU484" s="154" t="s">
        <v>83</v>
      </c>
      <c r="AV484" s="13" t="s">
        <v>83</v>
      </c>
      <c r="AW484" s="13" t="s">
        <v>35</v>
      </c>
      <c r="AX484" s="13" t="s">
        <v>81</v>
      </c>
      <c r="AY484" s="154" t="s">
        <v>138</v>
      </c>
    </row>
    <row r="485" spans="2:65" s="13" customFormat="1" ht="11.25">
      <c r="B485" s="153"/>
      <c r="D485" s="141" t="s">
        <v>152</v>
      </c>
      <c r="F485" s="155" t="s">
        <v>609</v>
      </c>
      <c r="H485" s="156">
        <v>0.83499999999999996</v>
      </c>
      <c r="I485" s="157"/>
      <c r="L485" s="153"/>
      <c r="M485" s="158"/>
      <c r="T485" s="159"/>
      <c r="AT485" s="154" t="s">
        <v>152</v>
      </c>
      <c r="AU485" s="154" t="s">
        <v>83</v>
      </c>
      <c r="AV485" s="13" t="s">
        <v>83</v>
      </c>
      <c r="AW485" s="13" t="s">
        <v>4</v>
      </c>
      <c r="AX485" s="13" t="s">
        <v>81</v>
      </c>
      <c r="AY485" s="154" t="s">
        <v>138</v>
      </c>
    </row>
    <row r="486" spans="2:65" s="1" customFormat="1" ht="24.2" customHeight="1">
      <c r="B486" s="33"/>
      <c r="C486" s="128" t="s">
        <v>610</v>
      </c>
      <c r="D486" s="128" t="s">
        <v>141</v>
      </c>
      <c r="E486" s="129" t="s">
        <v>611</v>
      </c>
      <c r="F486" s="130" t="s">
        <v>612</v>
      </c>
      <c r="G486" s="131" t="s">
        <v>292</v>
      </c>
      <c r="H486" s="132">
        <v>8</v>
      </c>
      <c r="I486" s="133"/>
      <c r="J486" s="134">
        <f>ROUND(I486*H486,2)</f>
        <v>0</v>
      </c>
      <c r="K486" s="130" t="s">
        <v>145</v>
      </c>
      <c r="L486" s="33"/>
      <c r="M486" s="135" t="s">
        <v>19</v>
      </c>
      <c r="N486" s="136" t="s">
        <v>44</v>
      </c>
      <c r="P486" s="137">
        <f>O486*H486</f>
        <v>0</v>
      </c>
      <c r="Q486" s="137">
        <v>0</v>
      </c>
      <c r="R486" s="137">
        <f>Q486*H486</f>
        <v>0</v>
      </c>
      <c r="S486" s="137">
        <v>6.6E-3</v>
      </c>
      <c r="T486" s="138">
        <f>S486*H486</f>
        <v>5.28E-2</v>
      </c>
      <c r="AR486" s="139" t="s">
        <v>268</v>
      </c>
      <c r="AT486" s="139" t="s">
        <v>141</v>
      </c>
      <c r="AU486" s="139" t="s">
        <v>83</v>
      </c>
      <c r="AY486" s="18" t="s">
        <v>138</v>
      </c>
      <c r="BE486" s="140">
        <f>IF(N486="základní",J486,0)</f>
        <v>0</v>
      </c>
      <c r="BF486" s="140">
        <f>IF(N486="snížená",J486,0)</f>
        <v>0</v>
      </c>
      <c r="BG486" s="140">
        <f>IF(N486="zákl. přenesená",J486,0)</f>
        <v>0</v>
      </c>
      <c r="BH486" s="140">
        <f>IF(N486="sníž. přenesená",J486,0)</f>
        <v>0</v>
      </c>
      <c r="BI486" s="140">
        <f>IF(N486="nulová",J486,0)</f>
        <v>0</v>
      </c>
      <c r="BJ486" s="18" t="s">
        <v>81</v>
      </c>
      <c r="BK486" s="140">
        <f>ROUND(I486*H486,2)</f>
        <v>0</v>
      </c>
      <c r="BL486" s="18" t="s">
        <v>268</v>
      </c>
      <c r="BM486" s="139" t="s">
        <v>613</v>
      </c>
    </row>
    <row r="487" spans="2:65" s="1" customFormat="1" ht="29.25">
      <c r="B487" s="33"/>
      <c r="D487" s="141" t="s">
        <v>148</v>
      </c>
      <c r="F487" s="142" t="s">
        <v>614</v>
      </c>
      <c r="I487" s="143"/>
      <c r="L487" s="33"/>
      <c r="M487" s="144"/>
      <c r="T487" s="54"/>
      <c r="AT487" s="18" t="s">
        <v>148</v>
      </c>
      <c r="AU487" s="18" t="s">
        <v>83</v>
      </c>
    </row>
    <row r="488" spans="2:65" s="1" customFormat="1" ht="11.25">
      <c r="B488" s="33"/>
      <c r="D488" s="145" t="s">
        <v>150</v>
      </c>
      <c r="F488" s="146" t="s">
        <v>615</v>
      </c>
      <c r="I488" s="143"/>
      <c r="L488" s="33"/>
      <c r="M488" s="144"/>
      <c r="T488" s="54"/>
      <c r="AT488" s="18" t="s">
        <v>150</v>
      </c>
      <c r="AU488" s="18" t="s">
        <v>83</v>
      </c>
    </row>
    <row r="489" spans="2:65" s="12" customFormat="1" ht="11.25">
      <c r="B489" s="147"/>
      <c r="D489" s="141" t="s">
        <v>152</v>
      </c>
      <c r="E489" s="148" t="s">
        <v>19</v>
      </c>
      <c r="F489" s="149" t="s">
        <v>616</v>
      </c>
      <c r="H489" s="148" t="s">
        <v>19</v>
      </c>
      <c r="I489" s="150"/>
      <c r="L489" s="147"/>
      <c r="M489" s="151"/>
      <c r="T489" s="152"/>
      <c r="AT489" s="148" t="s">
        <v>152</v>
      </c>
      <c r="AU489" s="148" t="s">
        <v>83</v>
      </c>
      <c r="AV489" s="12" t="s">
        <v>81</v>
      </c>
      <c r="AW489" s="12" t="s">
        <v>35</v>
      </c>
      <c r="AX489" s="12" t="s">
        <v>73</v>
      </c>
      <c r="AY489" s="148" t="s">
        <v>138</v>
      </c>
    </row>
    <row r="490" spans="2:65" s="13" customFormat="1" ht="11.25">
      <c r="B490" s="153"/>
      <c r="D490" s="141" t="s">
        <v>152</v>
      </c>
      <c r="E490" s="154" t="s">
        <v>19</v>
      </c>
      <c r="F490" s="155" t="s">
        <v>617</v>
      </c>
      <c r="H490" s="156">
        <v>8</v>
      </c>
      <c r="I490" s="157"/>
      <c r="L490" s="153"/>
      <c r="M490" s="158"/>
      <c r="T490" s="159"/>
      <c r="AT490" s="154" t="s">
        <v>152</v>
      </c>
      <c r="AU490" s="154" t="s">
        <v>83</v>
      </c>
      <c r="AV490" s="13" t="s">
        <v>83</v>
      </c>
      <c r="AW490" s="13" t="s">
        <v>35</v>
      </c>
      <c r="AX490" s="13" t="s">
        <v>81</v>
      </c>
      <c r="AY490" s="154" t="s">
        <v>138</v>
      </c>
    </row>
    <row r="491" spans="2:65" s="1" customFormat="1" ht="24.2" customHeight="1">
      <c r="B491" s="33"/>
      <c r="C491" s="128" t="s">
        <v>618</v>
      </c>
      <c r="D491" s="128" t="s">
        <v>141</v>
      </c>
      <c r="E491" s="129" t="s">
        <v>619</v>
      </c>
      <c r="F491" s="130" t="s">
        <v>620</v>
      </c>
      <c r="G491" s="131" t="s">
        <v>292</v>
      </c>
      <c r="H491" s="132">
        <v>260.92</v>
      </c>
      <c r="I491" s="133"/>
      <c r="J491" s="134">
        <f>ROUND(I491*H491,2)</f>
        <v>0</v>
      </c>
      <c r="K491" s="130" t="s">
        <v>145</v>
      </c>
      <c r="L491" s="33"/>
      <c r="M491" s="135" t="s">
        <v>19</v>
      </c>
      <c r="N491" s="136" t="s">
        <v>44</v>
      </c>
      <c r="P491" s="137">
        <f>O491*H491</f>
        <v>0</v>
      </c>
      <c r="Q491" s="137">
        <v>0</v>
      </c>
      <c r="R491" s="137">
        <f>Q491*H491</f>
        <v>0</v>
      </c>
      <c r="S491" s="137">
        <v>1.2319999999999999E-2</v>
      </c>
      <c r="T491" s="138">
        <f>S491*H491</f>
        <v>3.2145344000000002</v>
      </c>
      <c r="AR491" s="139" t="s">
        <v>268</v>
      </c>
      <c r="AT491" s="139" t="s">
        <v>141</v>
      </c>
      <c r="AU491" s="139" t="s">
        <v>83</v>
      </c>
      <c r="AY491" s="18" t="s">
        <v>138</v>
      </c>
      <c r="BE491" s="140">
        <f>IF(N491="základní",J491,0)</f>
        <v>0</v>
      </c>
      <c r="BF491" s="140">
        <f>IF(N491="snížená",J491,0)</f>
        <v>0</v>
      </c>
      <c r="BG491" s="140">
        <f>IF(N491="zákl. přenesená",J491,0)</f>
        <v>0</v>
      </c>
      <c r="BH491" s="140">
        <f>IF(N491="sníž. přenesená",J491,0)</f>
        <v>0</v>
      </c>
      <c r="BI491" s="140">
        <f>IF(N491="nulová",J491,0)</f>
        <v>0</v>
      </c>
      <c r="BJ491" s="18" t="s">
        <v>81</v>
      </c>
      <c r="BK491" s="140">
        <f>ROUND(I491*H491,2)</f>
        <v>0</v>
      </c>
      <c r="BL491" s="18" t="s">
        <v>268</v>
      </c>
      <c r="BM491" s="139" t="s">
        <v>621</v>
      </c>
    </row>
    <row r="492" spans="2:65" s="1" customFormat="1" ht="29.25">
      <c r="B492" s="33"/>
      <c r="D492" s="141" t="s">
        <v>148</v>
      </c>
      <c r="F492" s="142" t="s">
        <v>622</v>
      </c>
      <c r="I492" s="143"/>
      <c r="L492" s="33"/>
      <c r="M492" s="144"/>
      <c r="T492" s="54"/>
      <c r="AT492" s="18" t="s">
        <v>148</v>
      </c>
      <c r="AU492" s="18" t="s">
        <v>83</v>
      </c>
    </row>
    <row r="493" spans="2:65" s="1" customFormat="1" ht="11.25">
      <c r="B493" s="33"/>
      <c r="D493" s="145" t="s">
        <v>150</v>
      </c>
      <c r="F493" s="146" t="s">
        <v>623</v>
      </c>
      <c r="I493" s="143"/>
      <c r="L493" s="33"/>
      <c r="M493" s="144"/>
      <c r="T493" s="54"/>
      <c r="AT493" s="18" t="s">
        <v>150</v>
      </c>
      <c r="AU493" s="18" t="s">
        <v>83</v>
      </c>
    </row>
    <row r="494" spans="2:65" s="12" customFormat="1" ht="11.25">
      <c r="B494" s="147"/>
      <c r="D494" s="141" t="s">
        <v>152</v>
      </c>
      <c r="E494" s="148" t="s">
        <v>19</v>
      </c>
      <c r="F494" s="149" t="s">
        <v>624</v>
      </c>
      <c r="H494" s="148" t="s">
        <v>19</v>
      </c>
      <c r="I494" s="150"/>
      <c r="L494" s="147"/>
      <c r="M494" s="151"/>
      <c r="T494" s="152"/>
      <c r="AT494" s="148" t="s">
        <v>152</v>
      </c>
      <c r="AU494" s="148" t="s">
        <v>83</v>
      </c>
      <c r="AV494" s="12" t="s">
        <v>81</v>
      </c>
      <c r="AW494" s="12" t="s">
        <v>35</v>
      </c>
      <c r="AX494" s="12" t="s">
        <v>73</v>
      </c>
      <c r="AY494" s="148" t="s">
        <v>138</v>
      </c>
    </row>
    <row r="495" spans="2:65" s="13" customFormat="1" ht="11.25">
      <c r="B495" s="153"/>
      <c r="D495" s="141" t="s">
        <v>152</v>
      </c>
      <c r="E495" s="154" t="s">
        <v>19</v>
      </c>
      <c r="F495" s="155" t="s">
        <v>625</v>
      </c>
      <c r="H495" s="156">
        <v>0</v>
      </c>
      <c r="I495" s="157"/>
      <c r="L495" s="153"/>
      <c r="M495" s="158"/>
      <c r="T495" s="159"/>
      <c r="AT495" s="154" t="s">
        <v>152</v>
      </c>
      <c r="AU495" s="154" t="s">
        <v>83</v>
      </c>
      <c r="AV495" s="13" t="s">
        <v>83</v>
      </c>
      <c r="AW495" s="13" t="s">
        <v>35</v>
      </c>
      <c r="AX495" s="13" t="s">
        <v>73</v>
      </c>
      <c r="AY495" s="154" t="s">
        <v>138</v>
      </c>
    </row>
    <row r="496" spans="2:65" s="13" customFormat="1" ht="11.25">
      <c r="B496" s="153"/>
      <c r="D496" s="141" t="s">
        <v>152</v>
      </c>
      <c r="E496" s="154" t="s">
        <v>19</v>
      </c>
      <c r="F496" s="155" t="s">
        <v>626</v>
      </c>
      <c r="H496" s="156">
        <v>133.1</v>
      </c>
      <c r="I496" s="157"/>
      <c r="L496" s="153"/>
      <c r="M496" s="158"/>
      <c r="T496" s="159"/>
      <c r="AT496" s="154" t="s">
        <v>152</v>
      </c>
      <c r="AU496" s="154" t="s">
        <v>83</v>
      </c>
      <c r="AV496" s="13" t="s">
        <v>83</v>
      </c>
      <c r="AW496" s="13" t="s">
        <v>35</v>
      </c>
      <c r="AX496" s="13" t="s">
        <v>73</v>
      </c>
      <c r="AY496" s="154" t="s">
        <v>138</v>
      </c>
    </row>
    <row r="497" spans="2:65" s="13" customFormat="1" ht="11.25">
      <c r="B497" s="153"/>
      <c r="D497" s="141" t="s">
        <v>152</v>
      </c>
      <c r="E497" s="154" t="s">
        <v>19</v>
      </c>
      <c r="F497" s="155" t="s">
        <v>627</v>
      </c>
      <c r="H497" s="156">
        <v>16.38</v>
      </c>
      <c r="I497" s="157"/>
      <c r="L497" s="153"/>
      <c r="M497" s="158"/>
      <c r="T497" s="159"/>
      <c r="AT497" s="154" t="s">
        <v>152</v>
      </c>
      <c r="AU497" s="154" t="s">
        <v>83</v>
      </c>
      <c r="AV497" s="13" t="s">
        <v>83</v>
      </c>
      <c r="AW497" s="13" t="s">
        <v>35</v>
      </c>
      <c r="AX497" s="13" t="s">
        <v>73</v>
      </c>
      <c r="AY497" s="154" t="s">
        <v>138</v>
      </c>
    </row>
    <row r="498" spans="2:65" s="12" customFormat="1" ht="11.25">
      <c r="B498" s="147"/>
      <c r="D498" s="141" t="s">
        <v>152</v>
      </c>
      <c r="E498" s="148" t="s">
        <v>19</v>
      </c>
      <c r="F498" s="149" t="s">
        <v>628</v>
      </c>
      <c r="H498" s="148" t="s">
        <v>19</v>
      </c>
      <c r="I498" s="150"/>
      <c r="L498" s="147"/>
      <c r="M498" s="151"/>
      <c r="T498" s="152"/>
      <c r="AT498" s="148" t="s">
        <v>152</v>
      </c>
      <c r="AU498" s="148" t="s">
        <v>83</v>
      </c>
      <c r="AV498" s="12" t="s">
        <v>81</v>
      </c>
      <c r="AW498" s="12" t="s">
        <v>35</v>
      </c>
      <c r="AX498" s="12" t="s">
        <v>73</v>
      </c>
      <c r="AY498" s="148" t="s">
        <v>138</v>
      </c>
    </row>
    <row r="499" spans="2:65" s="13" customFormat="1" ht="11.25">
      <c r="B499" s="153"/>
      <c r="D499" s="141" t="s">
        <v>152</v>
      </c>
      <c r="E499" s="154" t="s">
        <v>19</v>
      </c>
      <c r="F499" s="155" t="s">
        <v>629</v>
      </c>
      <c r="H499" s="156">
        <v>5.44</v>
      </c>
      <c r="I499" s="157"/>
      <c r="L499" s="153"/>
      <c r="M499" s="158"/>
      <c r="T499" s="159"/>
      <c r="AT499" s="154" t="s">
        <v>152</v>
      </c>
      <c r="AU499" s="154" t="s">
        <v>83</v>
      </c>
      <c r="AV499" s="13" t="s">
        <v>83</v>
      </c>
      <c r="AW499" s="13" t="s">
        <v>35</v>
      </c>
      <c r="AX499" s="13" t="s">
        <v>73</v>
      </c>
      <c r="AY499" s="154" t="s">
        <v>138</v>
      </c>
    </row>
    <row r="500" spans="2:65" s="13" customFormat="1" ht="11.25">
      <c r="B500" s="153"/>
      <c r="D500" s="141" t="s">
        <v>152</v>
      </c>
      <c r="E500" s="154" t="s">
        <v>19</v>
      </c>
      <c r="F500" s="155" t="s">
        <v>630</v>
      </c>
      <c r="H500" s="156">
        <v>68.8</v>
      </c>
      <c r="I500" s="157"/>
      <c r="L500" s="153"/>
      <c r="M500" s="158"/>
      <c r="T500" s="159"/>
      <c r="AT500" s="154" t="s">
        <v>152</v>
      </c>
      <c r="AU500" s="154" t="s">
        <v>83</v>
      </c>
      <c r="AV500" s="13" t="s">
        <v>83</v>
      </c>
      <c r="AW500" s="13" t="s">
        <v>35</v>
      </c>
      <c r="AX500" s="13" t="s">
        <v>73</v>
      </c>
      <c r="AY500" s="154" t="s">
        <v>138</v>
      </c>
    </row>
    <row r="501" spans="2:65" s="12" customFormat="1" ht="11.25">
      <c r="B501" s="147"/>
      <c r="D501" s="141" t="s">
        <v>152</v>
      </c>
      <c r="E501" s="148" t="s">
        <v>19</v>
      </c>
      <c r="F501" s="149" t="s">
        <v>616</v>
      </c>
      <c r="H501" s="148" t="s">
        <v>19</v>
      </c>
      <c r="I501" s="150"/>
      <c r="L501" s="147"/>
      <c r="M501" s="151"/>
      <c r="T501" s="152"/>
      <c r="AT501" s="148" t="s">
        <v>152</v>
      </c>
      <c r="AU501" s="148" t="s">
        <v>83</v>
      </c>
      <c r="AV501" s="12" t="s">
        <v>81</v>
      </c>
      <c r="AW501" s="12" t="s">
        <v>35</v>
      </c>
      <c r="AX501" s="12" t="s">
        <v>73</v>
      </c>
      <c r="AY501" s="148" t="s">
        <v>138</v>
      </c>
    </row>
    <row r="502" spans="2:65" s="13" customFormat="1" ht="11.25">
      <c r="B502" s="153"/>
      <c r="D502" s="141" t="s">
        <v>152</v>
      </c>
      <c r="E502" s="154" t="s">
        <v>19</v>
      </c>
      <c r="F502" s="155" t="s">
        <v>631</v>
      </c>
      <c r="H502" s="156">
        <v>37.200000000000003</v>
      </c>
      <c r="I502" s="157"/>
      <c r="L502" s="153"/>
      <c r="M502" s="158"/>
      <c r="T502" s="159"/>
      <c r="AT502" s="154" t="s">
        <v>152</v>
      </c>
      <c r="AU502" s="154" t="s">
        <v>83</v>
      </c>
      <c r="AV502" s="13" t="s">
        <v>83</v>
      </c>
      <c r="AW502" s="13" t="s">
        <v>35</v>
      </c>
      <c r="AX502" s="13" t="s">
        <v>73</v>
      </c>
      <c r="AY502" s="154" t="s">
        <v>138</v>
      </c>
    </row>
    <row r="503" spans="2:65" s="14" customFormat="1" ht="11.25">
      <c r="B503" s="160"/>
      <c r="D503" s="141" t="s">
        <v>152</v>
      </c>
      <c r="E503" s="161" t="s">
        <v>19</v>
      </c>
      <c r="F503" s="162" t="s">
        <v>170</v>
      </c>
      <c r="H503" s="163">
        <v>260.92</v>
      </c>
      <c r="I503" s="164"/>
      <c r="L503" s="160"/>
      <c r="M503" s="165"/>
      <c r="T503" s="166"/>
      <c r="AT503" s="161" t="s">
        <v>152</v>
      </c>
      <c r="AU503" s="161" t="s">
        <v>83</v>
      </c>
      <c r="AV503" s="14" t="s">
        <v>146</v>
      </c>
      <c r="AW503" s="14" t="s">
        <v>35</v>
      </c>
      <c r="AX503" s="14" t="s">
        <v>81</v>
      </c>
      <c r="AY503" s="161" t="s">
        <v>138</v>
      </c>
    </row>
    <row r="504" spans="2:65" s="1" customFormat="1" ht="24.2" customHeight="1">
      <c r="B504" s="33"/>
      <c r="C504" s="128" t="s">
        <v>632</v>
      </c>
      <c r="D504" s="128" t="s">
        <v>141</v>
      </c>
      <c r="E504" s="129" t="s">
        <v>633</v>
      </c>
      <c r="F504" s="130" t="s">
        <v>634</v>
      </c>
      <c r="G504" s="131" t="s">
        <v>292</v>
      </c>
      <c r="H504" s="132">
        <v>358</v>
      </c>
      <c r="I504" s="133"/>
      <c r="J504" s="134">
        <f>ROUND(I504*H504,2)</f>
        <v>0</v>
      </c>
      <c r="K504" s="130" t="s">
        <v>145</v>
      </c>
      <c r="L504" s="33"/>
      <c r="M504" s="135" t="s">
        <v>19</v>
      </c>
      <c r="N504" s="136" t="s">
        <v>44</v>
      </c>
      <c r="P504" s="137">
        <f>O504*H504</f>
        <v>0</v>
      </c>
      <c r="Q504" s="137">
        <v>0</v>
      </c>
      <c r="R504" s="137">
        <f>Q504*H504</f>
        <v>0</v>
      </c>
      <c r="S504" s="137">
        <v>1.584E-2</v>
      </c>
      <c r="T504" s="138">
        <f>S504*H504</f>
        <v>5.6707200000000002</v>
      </c>
      <c r="AR504" s="139" t="s">
        <v>268</v>
      </c>
      <c r="AT504" s="139" t="s">
        <v>141</v>
      </c>
      <c r="AU504" s="139" t="s">
        <v>83</v>
      </c>
      <c r="AY504" s="18" t="s">
        <v>138</v>
      </c>
      <c r="BE504" s="140">
        <f>IF(N504="základní",J504,0)</f>
        <v>0</v>
      </c>
      <c r="BF504" s="140">
        <f>IF(N504="snížená",J504,0)</f>
        <v>0</v>
      </c>
      <c r="BG504" s="140">
        <f>IF(N504="zákl. přenesená",J504,0)</f>
        <v>0</v>
      </c>
      <c r="BH504" s="140">
        <f>IF(N504="sníž. přenesená",J504,0)</f>
        <v>0</v>
      </c>
      <c r="BI504" s="140">
        <f>IF(N504="nulová",J504,0)</f>
        <v>0</v>
      </c>
      <c r="BJ504" s="18" t="s">
        <v>81</v>
      </c>
      <c r="BK504" s="140">
        <f>ROUND(I504*H504,2)</f>
        <v>0</v>
      </c>
      <c r="BL504" s="18" t="s">
        <v>268</v>
      </c>
      <c r="BM504" s="139" t="s">
        <v>635</v>
      </c>
    </row>
    <row r="505" spans="2:65" s="1" customFormat="1" ht="29.25">
      <c r="B505" s="33"/>
      <c r="D505" s="141" t="s">
        <v>148</v>
      </c>
      <c r="F505" s="142" t="s">
        <v>636</v>
      </c>
      <c r="I505" s="143"/>
      <c r="L505" s="33"/>
      <c r="M505" s="144"/>
      <c r="T505" s="54"/>
      <c r="AT505" s="18" t="s">
        <v>148</v>
      </c>
      <c r="AU505" s="18" t="s">
        <v>83</v>
      </c>
    </row>
    <row r="506" spans="2:65" s="1" customFormat="1" ht="11.25">
      <c r="B506" s="33"/>
      <c r="D506" s="145" t="s">
        <v>150</v>
      </c>
      <c r="F506" s="146" t="s">
        <v>637</v>
      </c>
      <c r="I506" s="143"/>
      <c r="L506" s="33"/>
      <c r="M506" s="144"/>
      <c r="T506" s="54"/>
      <c r="AT506" s="18" t="s">
        <v>150</v>
      </c>
      <c r="AU506" s="18" t="s">
        <v>83</v>
      </c>
    </row>
    <row r="507" spans="2:65" s="12" customFormat="1" ht="11.25">
      <c r="B507" s="147"/>
      <c r="D507" s="141" t="s">
        <v>152</v>
      </c>
      <c r="E507" s="148" t="s">
        <v>19</v>
      </c>
      <c r="F507" s="149" t="s">
        <v>624</v>
      </c>
      <c r="H507" s="148" t="s">
        <v>19</v>
      </c>
      <c r="I507" s="150"/>
      <c r="L507" s="147"/>
      <c r="M507" s="151"/>
      <c r="T507" s="152"/>
      <c r="AT507" s="148" t="s">
        <v>152</v>
      </c>
      <c r="AU507" s="148" t="s">
        <v>83</v>
      </c>
      <c r="AV507" s="12" t="s">
        <v>81</v>
      </c>
      <c r="AW507" s="12" t="s">
        <v>35</v>
      </c>
      <c r="AX507" s="12" t="s">
        <v>73</v>
      </c>
      <c r="AY507" s="148" t="s">
        <v>138</v>
      </c>
    </row>
    <row r="508" spans="2:65" s="13" customFormat="1" ht="11.25">
      <c r="B508" s="153"/>
      <c r="D508" s="141" t="s">
        <v>152</v>
      </c>
      <c r="E508" s="154" t="s">
        <v>19</v>
      </c>
      <c r="F508" s="155" t="s">
        <v>638</v>
      </c>
      <c r="H508" s="156">
        <v>16.7</v>
      </c>
      <c r="I508" s="157"/>
      <c r="L508" s="153"/>
      <c r="M508" s="158"/>
      <c r="T508" s="159"/>
      <c r="AT508" s="154" t="s">
        <v>152</v>
      </c>
      <c r="AU508" s="154" t="s">
        <v>83</v>
      </c>
      <c r="AV508" s="13" t="s">
        <v>83</v>
      </c>
      <c r="AW508" s="13" t="s">
        <v>35</v>
      </c>
      <c r="AX508" s="13" t="s">
        <v>73</v>
      </c>
      <c r="AY508" s="154" t="s">
        <v>138</v>
      </c>
    </row>
    <row r="509" spans="2:65" s="13" customFormat="1" ht="22.5">
      <c r="B509" s="153"/>
      <c r="D509" s="141" t="s">
        <v>152</v>
      </c>
      <c r="E509" s="154" t="s">
        <v>19</v>
      </c>
      <c r="F509" s="155" t="s">
        <v>639</v>
      </c>
      <c r="H509" s="156">
        <v>241.4</v>
      </c>
      <c r="I509" s="157"/>
      <c r="L509" s="153"/>
      <c r="M509" s="158"/>
      <c r="T509" s="159"/>
      <c r="AT509" s="154" t="s">
        <v>152</v>
      </c>
      <c r="AU509" s="154" t="s">
        <v>83</v>
      </c>
      <c r="AV509" s="13" t="s">
        <v>83</v>
      </c>
      <c r="AW509" s="13" t="s">
        <v>35</v>
      </c>
      <c r="AX509" s="13" t="s">
        <v>73</v>
      </c>
      <c r="AY509" s="154" t="s">
        <v>138</v>
      </c>
    </row>
    <row r="510" spans="2:65" s="13" customFormat="1" ht="11.25">
      <c r="B510" s="153"/>
      <c r="D510" s="141" t="s">
        <v>152</v>
      </c>
      <c r="E510" s="154" t="s">
        <v>19</v>
      </c>
      <c r="F510" s="155" t="s">
        <v>640</v>
      </c>
      <c r="H510" s="156">
        <v>10.8</v>
      </c>
      <c r="I510" s="157"/>
      <c r="L510" s="153"/>
      <c r="M510" s="158"/>
      <c r="T510" s="159"/>
      <c r="AT510" s="154" t="s">
        <v>152</v>
      </c>
      <c r="AU510" s="154" t="s">
        <v>83</v>
      </c>
      <c r="AV510" s="13" t="s">
        <v>83</v>
      </c>
      <c r="AW510" s="13" t="s">
        <v>35</v>
      </c>
      <c r="AX510" s="13" t="s">
        <v>73</v>
      </c>
      <c r="AY510" s="154" t="s">
        <v>138</v>
      </c>
    </row>
    <row r="511" spans="2:65" s="13" customFormat="1" ht="11.25">
      <c r="B511" s="153"/>
      <c r="D511" s="141" t="s">
        <v>152</v>
      </c>
      <c r="E511" s="154" t="s">
        <v>19</v>
      </c>
      <c r="F511" s="155" t="s">
        <v>641</v>
      </c>
      <c r="H511" s="156">
        <v>85.5</v>
      </c>
      <c r="I511" s="157"/>
      <c r="L511" s="153"/>
      <c r="M511" s="158"/>
      <c r="T511" s="159"/>
      <c r="AT511" s="154" t="s">
        <v>152</v>
      </c>
      <c r="AU511" s="154" t="s">
        <v>83</v>
      </c>
      <c r="AV511" s="13" t="s">
        <v>83</v>
      </c>
      <c r="AW511" s="13" t="s">
        <v>35</v>
      </c>
      <c r="AX511" s="13" t="s">
        <v>73</v>
      </c>
      <c r="AY511" s="154" t="s">
        <v>138</v>
      </c>
    </row>
    <row r="512" spans="2:65" s="12" customFormat="1" ht="11.25">
      <c r="B512" s="147"/>
      <c r="D512" s="141" t="s">
        <v>152</v>
      </c>
      <c r="E512" s="148" t="s">
        <v>19</v>
      </c>
      <c r="F512" s="149" t="s">
        <v>616</v>
      </c>
      <c r="H512" s="148" t="s">
        <v>19</v>
      </c>
      <c r="I512" s="150"/>
      <c r="L512" s="147"/>
      <c r="M512" s="151"/>
      <c r="T512" s="152"/>
      <c r="AT512" s="148" t="s">
        <v>152</v>
      </c>
      <c r="AU512" s="148" t="s">
        <v>83</v>
      </c>
      <c r="AV512" s="12" t="s">
        <v>81</v>
      </c>
      <c r="AW512" s="12" t="s">
        <v>35</v>
      </c>
      <c r="AX512" s="12" t="s">
        <v>73</v>
      </c>
      <c r="AY512" s="148" t="s">
        <v>138</v>
      </c>
    </row>
    <row r="513" spans="2:65" s="13" customFormat="1" ht="11.25">
      <c r="B513" s="153"/>
      <c r="D513" s="141" t="s">
        <v>152</v>
      </c>
      <c r="E513" s="154" t="s">
        <v>19</v>
      </c>
      <c r="F513" s="155" t="s">
        <v>642</v>
      </c>
      <c r="H513" s="156">
        <v>3.6</v>
      </c>
      <c r="I513" s="157"/>
      <c r="L513" s="153"/>
      <c r="M513" s="158"/>
      <c r="T513" s="159"/>
      <c r="AT513" s="154" t="s">
        <v>152</v>
      </c>
      <c r="AU513" s="154" t="s">
        <v>83</v>
      </c>
      <c r="AV513" s="13" t="s">
        <v>83</v>
      </c>
      <c r="AW513" s="13" t="s">
        <v>35</v>
      </c>
      <c r="AX513" s="13" t="s">
        <v>73</v>
      </c>
      <c r="AY513" s="154" t="s">
        <v>138</v>
      </c>
    </row>
    <row r="514" spans="2:65" s="14" customFormat="1" ht="11.25">
      <c r="B514" s="160"/>
      <c r="D514" s="141" t="s">
        <v>152</v>
      </c>
      <c r="E514" s="161" t="s">
        <v>19</v>
      </c>
      <c r="F514" s="162" t="s">
        <v>170</v>
      </c>
      <c r="H514" s="163">
        <v>358</v>
      </c>
      <c r="I514" s="164"/>
      <c r="L514" s="160"/>
      <c r="M514" s="165"/>
      <c r="T514" s="166"/>
      <c r="AT514" s="161" t="s">
        <v>152</v>
      </c>
      <c r="AU514" s="161" t="s">
        <v>83</v>
      </c>
      <c r="AV514" s="14" t="s">
        <v>146</v>
      </c>
      <c r="AW514" s="14" t="s">
        <v>35</v>
      </c>
      <c r="AX514" s="14" t="s">
        <v>81</v>
      </c>
      <c r="AY514" s="161" t="s">
        <v>138</v>
      </c>
    </row>
    <row r="515" spans="2:65" s="1" customFormat="1" ht="24.2" customHeight="1">
      <c r="B515" s="33"/>
      <c r="C515" s="128" t="s">
        <v>643</v>
      </c>
      <c r="D515" s="128" t="s">
        <v>141</v>
      </c>
      <c r="E515" s="129" t="s">
        <v>644</v>
      </c>
      <c r="F515" s="130" t="s">
        <v>645</v>
      </c>
      <c r="G515" s="131" t="s">
        <v>292</v>
      </c>
      <c r="H515" s="132">
        <v>88</v>
      </c>
      <c r="I515" s="133"/>
      <c r="J515" s="134">
        <f>ROUND(I515*H515,2)</f>
        <v>0</v>
      </c>
      <c r="K515" s="130" t="s">
        <v>145</v>
      </c>
      <c r="L515" s="33"/>
      <c r="M515" s="135" t="s">
        <v>19</v>
      </c>
      <c r="N515" s="136" t="s">
        <v>44</v>
      </c>
      <c r="P515" s="137">
        <f>O515*H515</f>
        <v>0</v>
      </c>
      <c r="Q515" s="137">
        <v>0</v>
      </c>
      <c r="R515" s="137">
        <f>Q515*H515</f>
        <v>0</v>
      </c>
      <c r="S515" s="137">
        <v>2.4750000000000001E-2</v>
      </c>
      <c r="T515" s="138">
        <f>S515*H515</f>
        <v>2.1779999999999999</v>
      </c>
      <c r="AR515" s="139" t="s">
        <v>268</v>
      </c>
      <c r="AT515" s="139" t="s">
        <v>141</v>
      </c>
      <c r="AU515" s="139" t="s">
        <v>83</v>
      </c>
      <c r="AY515" s="18" t="s">
        <v>138</v>
      </c>
      <c r="BE515" s="140">
        <f>IF(N515="základní",J515,0)</f>
        <v>0</v>
      </c>
      <c r="BF515" s="140">
        <f>IF(N515="snížená",J515,0)</f>
        <v>0</v>
      </c>
      <c r="BG515" s="140">
        <f>IF(N515="zákl. přenesená",J515,0)</f>
        <v>0</v>
      </c>
      <c r="BH515" s="140">
        <f>IF(N515="sníž. přenesená",J515,0)</f>
        <v>0</v>
      </c>
      <c r="BI515" s="140">
        <f>IF(N515="nulová",J515,0)</f>
        <v>0</v>
      </c>
      <c r="BJ515" s="18" t="s">
        <v>81</v>
      </c>
      <c r="BK515" s="140">
        <f>ROUND(I515*H515,2)</f>
        <v>0</v>
      </c>
      <c r="BL515" s="18" t="s">
        <v>268</v>
      </c>
      <c r="BM515" s="139" t="s">
        <v>646</v>
      </c>
    </row>
    <row r="516" spans="2:65" s="1" customFormat="1" ht="29.25">
      <c r="B516" s="33"/>
      <c r="D516" s="141" t="s">
        <v>148</v>
      </c>
      <c r="F516" s="142" t="s">
        <v>647</v>
      </c>
      <c r="I516" s="143"/>
      <c r="L516" s="33"/>
      <c r="M516" s="144"/>
      <c r="T516" s="54"/>
      <c r="AT516" s="18" t="s">
        <v>148</v>
      </c>
      <c r="AU516" s="18" t="s">
        <v>83</v>
      </c>
    </row>
    <row r="517" spans="2:65" s="1" customFormat="1" ht="11.25">
      <c r="B517" s="33"/>
      <c r="D517" s="145" t="s">
        <v>150</v>
      </c>
      <c r="F517" s="146" t="s">
        <v>648</v>
      </c>
      <c r="I517" s="143"/>
      <c r="L517" s="33"/>
      <c r="M517" s="144"/>
      <c r="T517" s="54"/>
      <c r="AT517" s="18" t="s">
        <v>150</v>
      </c>
      <c r="AU517" s="18" t="s">
        <v>83</v>
      </c>
    </row>
    <row r="518" spans="2:65" s="12" customFormat="1" ht="11.25">
      <c r="B518" s="147"/>
      <c r="D518" s="141" t="s">
        <v>152</v>
      </c>
      <c r="E518" s="148" t="s">
        <v>19</v>
      </c>
      <c r="F518" s="149" t="s">
        <v>624</v>
      </c>
      <c r="H518" s="148" t="s">
        <v>19</v>
      </c>
      <c r="I518" s="150"/>
      <c r="L518" s="147"/>
      <c r="M518" s="151"/>
      <c r="T518" s="152"/>
      <c r="AT518" s="148" t="s">
        <v>152</v>
      </c>
      <c r="AU518" s="148" t="s">
        <v>83</v>
      </c>
      <c r="AV518" s="12" t="s">
        <v>81</v>
      </c>
      <c r="AW518" s="12" t="s">
        <v>35</v>
      </c>
      <c r="AX518" s="12" t="s">
        <v>73</v>
      </c>
      <c r="AY518" s="148" t="s">
        <v>138</v>
      </c>
    </row>
    <row r="519" spans="2:65" s="13" customFormat="1" ht="11.25">
      <c r="B519" s="153"/>
      <c r="D519" s="141" t="s">
        <v>152</v>
      </c>
      <c r="E519" s="154" t="s">
        <v>19</v>
      </c>
      <c r="F519" s="155" t="s">
        <v>649</v>
      </c>
      <c r="H519" s="156">
        <v>3</v>
      </c>
      <c r="I519" s="157"/>
      <c r="L519" s="153"/>
      <c r="M519" s="158"/>
      <c r="T519" s="159"/>
      <c r="AT519" s="154" t="s">
        <v>152</v>
      </c>
      <c r="AU519" s="154" t="s">
        <v>83</v>
      </c>
      <c r="AV519" s="13" t="s">
        <v>83</v>
      </c>
      <c r="AW519" s="13" t="s">
        <v>35</v>
      </c>
      <c r="AX519" s="13" t="s">
        <v>73</v>
      </c>
      <c r="AY519" s="154" t="s">
        <v>138</v>
      </c>
    </row>
    <row r="520" spans="2:65" s="13" customFormat="1" ht="11.25">
      <c r="B520" s="153"/>
      <c r="D520" s="141" t="s">
        <v>152</v>
      </c>
      <c r="E520" s="154" t="s">
        <v>19</v>
      </c>
      <c r="F520" s="155" t="s">
        <v>650</v>
      </c>
      <c r="H520" s="156">
        <v>63</v>
      </c>
      <c r="I520" s="157"/>
      <c r="L520" s="153"/>
      <c r="M520" s="158"/>
      <c r="T520" s="159"/>
      <c r="AT520" s="154" t="s">
        <v>152</v>
      </c>
      <c r="AU520" s="154" t="s">
        <v>83</v>
      </c>
      <c r="AV520" s="13" t="s">
        <v>83</v>
      </c>
      <c r="AW520" s="13" t="s">
        <v>35</v>
      </c>
      <c r="AX520" s="13" t="s">
        <v>73</v>
      </c>
      <c r="AY520" s="154" t="s">
        <v>138</v>
      </c>
    </row>
    <row r="521" spans="2:65" s="13" customFormat="1" ht="11.25">
      <c r="B521" s="153"/>
      <c r="D521" s="141" t="s">
        <v>152</v>
      </c>
      <c r="E521" s="154" t="s">
        <v>19</v>
      </c>
      <c r="F521" s="155" t="s">
        <v>651</v>
      </c>
      <c r="H521" s="156">
        <v>22</v>
      </c>
      <c r="I521" s="157"/>
      <c r="L521" s="153"/>
      <c r="M521" s="158"/>
      <c r="T521" s="159"/>
      <c r="AT521" s="154" t="s">
        <v>152</v>
      </c>
      <c r="AU521" s="154" t="s">
        <v>83</v>
      </c>
      <c r="AV521" s="13" t="s">
        <v>83</v>
      </c>
      <c r="AW521" s="13" t="s">
        <v>35</v>
      </c>
      <c r="AX521" s="13" t="s">
        <v>73</v>
      </c>
      <c r="AY521" s="154" t="s">
        <v>138</v>
      </c>
    </row>
    <row r="522" spans="2:65" s="14" customFormat="1" ht="11.25">
      <c r="B522" s="160"/>
      <c r="D522" s="141" t="s">
        <v>152</v>
      </c>
      <c r="E522" s="161" t="s">
        <v>19</v>
      </c>
      <c r="F522" s="162" t="s">
        <v>170</v>
      </c>
      <c r="H522" s="163">
        <v>88</v>
      </c>
      <c r="I522" s="164"/>
      <c r="L522" s="160"/>
      <c r="M522" s="165"/>
      <c r="T522" s="166"/>
      <c r="AT522" s="161" t="s">
        <v>152</v>
      </c>
      <c r="AU522" s="161" t="s">
        <v>83</v>
      </c>
      <c r="AV522" s="14" t="s">
        <v>146</v>
      </c>
      <c r="AW522" s="14" t="s">
        <v>35</v>
      </c>
      <c r="AX522" s="14" t="s">
        <v>81</v>
      </c>
      <c r="AY522" s="161" t="s">
        <v>138</v>
      </c>
    </row>
    <row r="523" spans="2:65" s="1" customFormat="1" ht="24.2" customHeight="1">
      <c r="B523" s="33"/>
      <c r="C523" s="128" t="s">
        <v>652</v>
      </c>
      <c r="D523" s="128" t="s">
        <v>141</v>
      </c>
      <c r="E523" s="129" t="s">
        <v>653</v>
      </c>
      <c r="F523" s="130" t="s">
        <v>654</v>
      </c>
      <c r="G523" s="131" t="s">
        <v>292</v>
      </c>
      <c r="H523" s="132">
        <v>8</v>
      </c>
      <c r="I523" s="133"/>
      <c r="J523" s="134">
        <f>ROUND(I523*H523,2)</f>
        <v>0</v>
      </c>
      <c r="K523" s="130" t="s">
        <v>145</v>
      </c>
      <c r="L523" s="33"/>
      <c r="M523" s="135" t="s">
        <v>19</v>
      </c>
      <c r="N523" s="136" t="s">
        <v>44</v>
      </c>
      <c r="P523" s="137">
        <f>O523*H523</f>
        <v>0</v>
      </c>
      <c r="Q523" s="137">
        <v>7.3200000000000001E-3</v>
      </c>
      <c r="R523" s="137">
        <f>Q523*H523</f>
        <v>5.8560000000000001E-2</v>
      </c>
      <c r="S523" s="137">
        <v>0</v>
      </c>
      <c r="T523" s="138">
        <f>S523*H523</f>
        <v>0</v>
      </c>
      <c r="AR523" s="139" t="s">
        <v>268</v>
      </c>
      <c r="AT523" s="139" t="s">
        <v>141</v>
      </c>
      <c r="AU523" s="139" t="s">
        <v>83</v>
      </c>
      <c r="AY523" s="18" t="s">
        <v>138</v>
      </c>
      <c r="BE523" s="140">
        <f>IF(N523="základní",J523,0)</f>
        <v>0</v>
      </c>
      <c r="BF523" s="140">
        <f>IF(N523="snížená",J523,0)</f>
        <v>0</v>
      </c>
      <c r="BG523" s="140">
        <f>IF(N523="zákl. přenesená",J523,0)</f>
        <v>0</v>
      </c>
      <c r="BH523" s="140">
        <f>IF(N523="sníž. přenesená",J523,0)</f>
        <v>0</v>
      </c>
      <c r="BI523" s="140">
        <f>IF(N523="nulová",J523,0)</f>
        <v>0</v>
      </c>
      <c r="BJ523" s="18" t="s">
        <v>81</v>
      </c>
      <c r="BK523" s="140">
        <f>ROUND(I523*H523,2)</f>
        <v>0</v>
      </c>
      <c r="BL523" s="18" t="s">
        <v>268</v>
      </c>
      <c r="BM523" s="139" t="s">
        <v>655</v>
      </c>
    </row>
    <row r="524" spans="2:65" s="1" customFormat="1" ht="19.5">
      <c r="B524" s="33"/>
      <c r="D524" s="141" t="s">
        <v>148</v>
      </c>
      <c r="F524" s="142" t="s">
        <v>656</v>
      </c>
      <c r="I524" s="143"/>
      <c r="L524" s="33"/>
      <c r="M524" s="144"/>
      <c r="T524" s="54"/>
      <c r="AT524" s="18" t="s">
        <v>148</v>
      </c>
      <c r="AU524" s="18" t="s">
        <v>83</v>
      </c>
    </row>
    <row r="525" spans="2:65" s="1" customFormat="1" ht="11.25">
      <c r="B525" s="33"/>
      <c r="D525" s="145" t="s">
        <v>150</v>
      </c>
      <c r="F525" s="146" t="s">
        <v>657</v>
      </c>
      <c r="I525" s="143"/>
      <c r="L525" s="33"/>
      <c r="M525" s="144"/>
      <c r="T525" s="54"/>
      <c r="AT525" s="18" t="s">
        <v>150</v>
      </c>
      <c r="AU525" s="18" t="s">
        <v>83</v>
      </c>
    </row>
    <row r="526" spans="2:65" s="12" customFormat="1" ht="11.25">
      <c r="B526" s="147"/>
      <c r="D526" s="141" t="s">
        <v>152</v>
      </c>
      <c r="E526" s="148" t="s">
        <v>19</v>
      </c>
      <c r="F526" s="149" t="s">
        <v>616</v>
      </c>
      <c r="H526" s="148" t="s">
        <v>19</v>
      </c>
      <c r="I526" s="150"/>
      <c r="L526" s="147"/>
      <c r="M526" s="151"/>
      <c r="T526" s="152"/>
      <c r="AT526" s="148" t="s">
        <v>152</v>
      </c>
      <c r="AU526" s="148" t="s">
        <v>83</v>
      </c>
      <c r="AV526" s="12" t="s">
        <v>81</v>
      </c>
      <c r="AW526" s="12" t="s">
        <v>35</v>
      </c>
      <c r="AX526" s="12" t="s">
        <v>73</v>
      </c>
      <c r="AY526" s="148" t="s">
        <v>138</v>
      </c>
    </row>
    <row r="527" spans="2:65" s="13" customFormat="1" ht="11.25">
      <c r="B527" s="153"/>
      <c r="D527" s="141" t="s">
        <v>152</v>
      </c>
      <c r="E527" s="154" t="s">
        <v>19</v>
      </c>
      <c r="F527" s="155" t="s">
        <v>617</v>
      </c>
      <c r="H527" s="156">
        <v>8</v>
      </c>
      <c r="I527" s="157"/>
      <c r="L527" s="153"/>
      <c r="M527" s="158"/>
      <c r="T527" s="159"/>
      <c r="AT527" s="154" t="s">
        <v>152</v>
      </c>
      <c r="AU527" s="154" t="s">
        <v>83</v>
      </c>
      <c r="AV527" s="13" t="s">
        <v>83</v>
      </c>
      <c r="AW527" s="13" t="s">
        <v>35</v>
      </c>
      <c r="AX527" s="13" t="s">
        <v>81</v>
      </c>
      <c r="AY527" s="154" t="s">
        <v>138</v>
      </c>
    </row>
    <row r="528" spans="2:65" s="1" customFormat="1" ht="24.2" customHeight="1">
      <c r="B528" s="33"/>
      <c r="C528" s="128" t="s">
        <v>658</v>
      </c>
      <c r="D528" s="128" t="s">
        <v>141</v>
      </c>
      <c r="E528" s="129" t="s">
        <v>659</v>
      </c>
      <c r="F528" s="130" t="s">
        <v>660</v>
      </c>
      <c r="G528" s="131" t="s">
        <v>292</v>
      </c>
      <c r="H528" s="132">
        <v>234.26</v>
      </c>
      <c r="I528" s="133"/>
      <c r="J528" s="134">
        <f>ROUND(I528*H528,2)</f>
        <v>0</v>
      </c>
      <c r="K528" s="130" t="s">
        <v>145</v>
      </c>
      <c r="L528" s="33"/>
      <c r="M528" s="135" t="s">
        <v>19</v>
      </c>
      <c r="N528" s="136" t="s">
        <v>44</v>
      </c>
      <c r="P528" s="137">
        <f>O528*H528</f>
        <v>0</v>
      </c>
      <c r="Q528" s="137">
        <v>1.363E-2</v>
      </c>
      <c r="R528" s="137">
        <f>Q528*H528</f>
        <v>3.1929637999999998</v>
      </c>
      <c r="S528" s="137">
        <v>0</v>
      </c>
      <c r="T528" s="138">
        <f>S528*H528</f>
        <v>0</v>
      </c>
      <c r="AR528" s="139" t="s">
        <v>268</v>
      </c>
      <c r="AT528" s="139" t="s">
        <v>141</v>
      </c>
      <c r="AU528" s="139" t="s">
        <v>83</v>
      </c>
      <c r="AY528" s="18" t="s">
        <v>138</v>
      </c>
      <c r="BE528" s="140">
        <f>IF(N528="základní",J528,0)</f>
        <v>0</v>
      </c>
      <c r="BF528" s="140">
        <f>IF(N528="snížená",J528,0)</f>
        <v>0</v>
      </c>
      <c r="BG528" s="140">
        <f>IF(N528="zákl. přenesená",J528,0)</f>
        <v>0</v>
      </c>
      <c r="BH528" s="140">
        <f>IF(N528="sníž. přenesená",J528,0)</f>
        <v>0</v>
      </c>
      <c r="BI528" s="140">
        <f>IF(N528="nulová",J528,0)</f>
        <v>0</v>
      </c>
      <c r="BJ528" s="18" t="s">
        <v>81</v>
      </c>
      <c r="BK528" s="140">
        <f>ROUND(I528*H528,2)</f>
        <v>0</v>
      </c>
      <c r="BL528" s="18" t="s">
        <v>268</v>
      </c>
      <c r="BM528" s="139" t="s">
        <v>661</v>
      </c>
    </row>
    <row r="529" spans="2:65" s="1" customFormat="1" ht="19.5">
      <c r="B529" s="33"/>
      <c r="D529" s="141" t="s">
        <v>148</v>
      </c>
      <c r="F529" s="142" t="s">
        <v>662</v>
      </c>
      <c r="I529" s="143"/>
      <c r="L529" s="33"/>
      <c r="M529" s="144"/>
      <c r="T529" s="54"/>
      <c r="AT529" s="18" t="s">
        <v>148</v>
      </c>
      <c r="AU529" s="18" t="s">
        <v>83</v>
      </c>
    </row>
    <row r="530" spans="2:65" s="1" customFormat="1" ht="11.25">
      <c r="B530" s="33"/>
      <c r="D530" s="145" t="s">
        <v>150</v>
      </c>
      <c r="F530" s="146" t="s">
        <v>663</v>
      </c>
      <c r="I530" s="143"/>
      <c r="L530" s="33"/>
      <c r="M530" s="144"/>
      <c r="T530" s="54"/>
      <c r="AT530" s="18" t="s">
        <v>150</v>
      </c>
      <c r="AU530" s="18" t="s">
        <v>83</v>
      </c>
    </row>
    <row r="531" spans="2:65" s="12" customFormat="1" ht="11.25">
      <c r="B531" s="147"/>
      <c r="D531" s="141" t="s">
        <v>152</v>
      </c>
      <c r="E531" s="148" t="s">
        <v>19</v>
      </c>
      <c r="F531" s="149" t="s">
        <v>624</v>
      </c>
      <c r="H531" s="148" t="s">
        <v>19</v>
      </c>
      <c r="I531" s="150"/>
      <c r="L531" s="147"/>
      <c r="M531" s="151"/>
      <c r="T531" s="152"/>
      <c r="AT531" s="148" t="s">
        <v>152</v>
      </c>
      <c r="AU531" s="148" t="s">
        <v>83</v>
      </c>
      <c r="AV531" s="12" t="s">
        <v>81</v>
      </c>
      <c r="AW531" s="12" t="s">
        <v>35</v>
      </c>
      <c r="AX531" s="12" t="s">
        <v>73</v>
      </c>
      <c r="AY531" s="148" t="s">
        <v>138</v>
      </c>
    </row>
    <row r="532" spans="2:65" s="13" customFormat="1" ht="11.25">
      <c r="B532" s="153"/>
      <c r="D532" s="141" t="s">
        <v>152</v>
      </c>
      <c r="E532" s="154" t="s">
        <v>19</v>
      </c>
      <c r="F532" s="155" t="s">
        <v>625</v>
      </c>
      <c r="H532" s="156">
        <v>0</v>
      </c>
      <c r="I532" s="157"/>
      <c r="L532" s="153"/>
      <c r="M532" s="158"/>
      <c r="T532" s="159"/>
      <c r="AT532" s="154" t="s">
        <v>152</v>
      </c>
      <c r="AU532" s="154" t="s">
        <v>83</v>
      </c>
      <c r="AV532" s="13" t="s">
        <v>83</v>
      </c>
      <c r="AW532" s="13" t="s">
        <v>35</v>
      </c>
      <c r="AX532" s="13" t="s">
        <v>73</v>
      </c>
      <c r="AY532" s="154" t="s">
        <v>138</v>
      </c>
    </row>
    <row r="533" spans="2:65" s="13" customFormat="1" ht="11.25">
      <c r="B533" s="153"/>
      <c r="D533" s="141" t="s">
        <v>152</v>
      </c>
      <c r="E533" s="154" t="s">
        <v>19</v>
      </c>
      <c r="F533" s="155" t="s">
        <v>626</v>
      </c>
      <c r="H533" s="156">
        <v>133.1</v>
      </c>
      <c r="I533" s="157"/>
      <c r="L533" s="153"/>
      <c r="M533" s="158"/>
      <c r="T533" s="159"/>
      <c r="AT533" s="154" t="s">
        <v>152</v>
      </c>
      <c r="AU533" s="154" t="s">
        <v>83</v>
      </c>
      <c r="AV533" s="13" t="s">
        <v>83</v>
      </c>
      <c r="AW533" s="13" t="s">
        <v>35</v>
      </c>
      <c r="AX533" s="13" t="s">
        <v>73</v>
      </c>
      <c r="AY533" s="154" t="s">
        <v>138</v>
      </c>
    </row>
    <row r="534" spans="2:65" s="13" customFormat="1" ht="11.25">
      <c r="B534" s="153"/>
      <c r="D534" s="141" t="s">
        <v>152</v>
      </c>
      <c r="E534" s="154" t="s">
        <v>19</v>
      </c>
      <c r="F534" s="155" t="s">
        <v>627</v>
      </c>
      <c r="H534" s="156">
        <v>16.38</v>
      </c>
      <c r="I534" s="157"/>
      <c r="L534" s="153"/>
      <c r="M534" s="158"/>
      <c r="T534" s="159"/>
      <c r="AT534" s="154" t="s">
        <v>152</v>
      </c>
      <c r="AU534" s="154" t="s">
        <v>83</v>
      </c>
      <c r="AV534" s="13" t="s">
        <v>83</v>
      </c>
      <c r="AW534" s="13" t="s">
        <v>35</v>
      </c>
      <c r="AX534" s="13" t="s">
        <v>73</v>
      </c>
      <c r="AY534" s="154" t="s">
        <v>138</v>
      </c>
    </row>
    <row r="535" spans="2:65" s="12" customFormat="1" ht="11.25">
      <c r="B535" s="147"/>
      <c r="D535" s="141" t="s">
        <v>152</v>
      </c>
      <c r="E535" s="148" t="s">
        <v>19</v>
      </c>
      <c r="F535" s="149" t="s">
        <v>664</v>
      </c>
      <c r="H535" s="148" t="s">
        <v>19</v>
      </c>
      <c r="I535" s="150"/>
      <c r="L535" s="147"/>
      <c r="M535" s="151"/>
      <c r="T535" s="152"/>
      <c r="AT535" s="148" t="s">
        <v>152</v>
      </c>
      <c r="AU535" s="148" t="s">
        <v>83</v>
      </c>
      <c r="AV535" s="12" t="s">
        <v>81</v>
      </c>
      <c r="AW535" s="12" t="s">
        <v>35</v>
      </c>
      <c r="AX535" s="12" t="s">
        <v>73</v>
      </c>
      <c r="AY535" s="148" t="s">
        <v>138</v>
      </c>
    </row>
    <row r="536" spans="2:65" s="13" customFormat="1" ht="11.25">
      <c r="B536" s="153"/>
      <c r="D536" s="141" t="s">
        <v>152</v>
      </c>
      <c r="E536" s="154" t="s">
        <v>19</v>
      </c>
      <c r="F536" s="155" t="s">
        <v>665</v>
      </c>
      <c r="H536" s="156">
        <v>1.7</v>
      </c>
      <c r="I536" s="157"/>
      <c r="L536" s="153"/>
      <c r="M536" s="158"/>
      <c r="T536" s="159"/>
      <c r="AT536" s="154" t="s">
        <v>152</v>
      </c>
      <c r="AU536" s="154" t="s">
        <v>83</v>
      </c>
      <c r="AV536" s="13" t="s">
        <v>83</v>
      </c>
      <c r="AW536" s="13" t="s">
        <v>35</v>
      </c>
      <c r="AX536" s="13" t="s">
        <v>73</v>
      </c>
      <c r="AY536" s="154" t="s">
        <v>138</v>
      </c>
    </row>
    <row r="537" spans="2:65" s="13" customFormat="1" ht="11.25">
      <c r="B537" s="153"/>
      <c r="D537" s="141" t="s">
        <v>152</v>
      </c>
      <c r="E537" s="154" t="s">
        <v>19</v>
      </c>
      <c r="F537" s="155" t="s">
        <v>666</v>
      </c>
      <c r="H537" s="156">
        <v>45.88</v>
      </c>
      <c r="I537" s="157"/>
      <c r="L537" s="153"/>
      <c r="M537" s="158"/>
      <c r="T537" s="159"/>
      <c r="AT537" s="154" t="s">
        <v>152</v>
      </c>
      <c r="AU537" s="154" t="s">
        <v>83</v>
      </c>
      <c r="AV537" s="13" t="s">
        <v>83</v>
      </c>
      <c r="AW537" s="13" t="s">
        <v>35</v>
      </c>
      <c r="AX537" s="13" t="s">
        <v>73</v>
      </c>
      <c r="AY537" s="154" t="s">
        <v>138</v>
      </c>
    </row>
    <row r="538" spans="2:65" s="12" customFormat="1" ht="11.25">
      <c r="B538" s="147"/>
      <c r="D538" s="141" t="s">
        <v>152</v>
      </c>
      <c r="E538" s="148" t="s">
        <v>19</v>
      </c>
      <c r="F538" s="149" t="s">
        <v>616</v>
      </c>
      <c r="H538" s="148" t="s">
        <v>19</v>
      </c>
      <c r="I538" s="150"/>
      <c r="L538" s="147"/>
      <c r="M538" s="151"/>
      <c r="T538" s="152"/>
      <c r="AT538" s="148" t="s">
        <v>152</v>
      </c>
      <c r="AU538" s="148" t="s">
        <v>83</v>
      </c>
      <c r="AV538" s="12" t="s">
        <v>81</v>
      </c>
      <c r="AW538" s="12" t="s">
        <v>35</v>
      </c>
      <c r="AX538" s="12" t="s">
        <v>73</v>
      </c>
      <c r="AY538" s="148" t="s">
        <v>138</v>
      </c>
    </row>
    <row r="539" spans="2:65" s="13" customFormat="1" ht="11.25">
      <c r="B539" s="153"/>
      <c r="D539" s="141" t="s">
        <v>152</v>
      </c>
      <c r="E539" s="154" t="s">
        <v>19</v>
      </c>
      <c r="F539" s="155" t="s">
        <v>631</v>
      </c>
      <c r="H539" s="156">
        <v>37.200000000000003</v>
      </c>
      <c r="I539" s="157"/>
      <c r="L539" s="153"/>
      <c r="M539" s="158"/>
      <c r="T539" s="159"/>
      <c r="AT539" s="154" t="s">
        <v>152</v>
      </c>
      <c r="AU539" s="154" t="s">
        <v>83</v>
      </c>
      <c r="AV539" s="13" t="s">
        <v>83</v>
      </c>
      <c r="AW539" s="13" t="s">
        <v>35</v>
      </c>
      <c r="AX539" s="13" t="s">
        <v>73</v>
      </c>
      <c r="AY539" s="154" t="s">
        <v>138</v>
      </c>
    </row>
    <row r="540" spans="2:65" s="14" customFormat="1" ht="11.25">
      <c r="B540" s="160"/>
      <c r="D540" s="141" t="s">
        <v>152</v>
      </c>
      <c r="E540" s="161" t="s">
        <v>19</v>
      </c>
      <c r="F540" s="162" t="s">
        <v>170</v>
      </c>
      <c r="H540" s="163">
        <v>234.26</v>
      </c>
      <c r="I540" s="164"/>
      <c r="L540" s="160"/>
      <c r="M540" s="165"/>
      <c r="T540" s="166"/>
      <c r="AT540" s="161" t="s">
        <v>152</v>
      </c>
      <c r="AU540" s="161" t="s">
        <v>83</v>
      </c>
      <c r="AV540" s="14" t="s">
        <v>146</v>
      </c>
      <c r="AW540" s="14" t="s">
        <v>35</v>
      </c>
      <c r="AX540" s="14" t="s">
        <v>81</v>
      </c>
      <c r="AY540" s="161" t="s">
        <v>138</v>
      </c>
    </row>
    <row r="541" spans="2:65" s="1" customFormat="1" ht="24.2" customHeight="1">
      <c r="B541" s="33"/>
      <c r="C541" s="128" t="s">
        <v>667</v>
      </c>
      <c r="D541" s="128" t="s">
        <v>141</v>
      </c>
      <c r="E541" s="129" t="s">
        <v>668</v>
      </c>
      <c r="F541" s="130" t="s">
        <v>669</v>
      </c>
      <c r="G541" s="131" t="s">
        <v>292</v>
      </c>
      <c r="H541" s="132">
        <v>358</v>
      </c>
      <c r="I541" s="133"/>
      <c r="J541" s="134">
        <f>ROUND(I541*H541,2)</f>
        <v>0</v>
      </c>
      <c r="K541" s="130" t="s">
        <v>145</v>
      </c>
      <c r="L541" s="33"/>
      <c r="M541" s="135" t="s">
        <v>19</v>
      </c>
      <c r="N541" s="136" t="s">
        <v>44</v>
      </c>
      <c r="P541" s="137">
        <f>O541*H541</f>
        <v>0</v>
      </c>
      <c r="Q541" s="137">
        <v>1.7520000000000001E-2</v>
      </c>
      <c r="R541" s="137">
        <f>Q541*H541</f>
        <v>6.2721600000000004</v>
      </c>
      <c r="S541" s="137">
        <v>0</v>
      </c>
      <c r="T541" s="138">
        <f>S541*H541</f>
        <v>0</v>
      </c>
      <c r="AR541" s="139" t="s">
        <v>268</v>
      </c>
      <c r="AT541" s="139" t="s">
        <v>141</v>
      </c>
      <c r="AU541" s="139" t="s">
        <v>83</v>
      </c>
      <c r="AY541" s="18" t="s">
        <v>138</v>
      </c>
      <c r="BE541" s="140">
        <f>IF(N541="základní",J541,0)</f>
        <v>0</v>
      </c>
      <c r="BF541" s="140">
        <f>IF(N541="snížená",J541,0)</f>
        <v>0</v>
      </c>
      <c r="BG541" s="140">
        <f>IF(N541="zákl. přenesená",J541,0)</f>
        <v>0</v>
      </c>
      <c r="BH541" s="140">
        <f>IF(N541="sníž. přenesená",J541,0)</f>
        <v>0</v>
      </c>
      <c r="BI541" s="140">
        <f>IF(N541="nulová",J541,0)</f>
        <v>0</v>
      </c>
      <c r="BJ541" s="18" t="s">
        <v>81</v>
      </c>
      <c r="BK541" s="140">
        <f>ROUND(I541*H541,2)</f>
        <v>0</v>
      </c>
      <c r="BL541" s="18" t="s">
        <v>268</v>
      </c>
      <c r="BM541" s="139" t="s">
        <v>670</v>
      </c>
    </row>
    <row r="542" spans="2:65" s="1" customFormat="1" ht="19.5">
      <c r="B542" s="33"/>
      <c r="D542" s="141" t="s">
        <v>148</v>
      </c>
      <c r="F542" s="142" t="s">
        <v>671</v>
      </c>
      <c r="I542" s="143"/>
      <c r="L542" s="33"/>
      <c r="M542" s="144"/>
      <c r="T542" s="54"/>
      <c r="AT542" s="18" t="s">
        <v>148</v>
      </c>
      <c r="AU542" s="18" t="s">
        <v>83</v>
      </c>
    </row>
    <row r="543" spans="2:65" s="1" customFormat="1" ht="11.25">
      <c r="B543" s="33"/>
      <c r="D543" s="145" t="s">
        <v>150</v>
      </c>
      <c r="F543" s="146" t="s">
        <v>672</v>
      </c>
      <c r="I543" s="143"/>
      <c r="L543" s="33"/>
      <c r="M543" s="144"/>
      <c r="T543" s="54"/>
      <c r="AT543" s="18" t="s">
        <v>150</v>
      </c>
      <c r="AU543" s="18" t="s">
        <v>83</v>
      </c>
    </row>
    <row r="544" spans="2:65" s="12" customFormat="1" ht="11.25">
      <c r="B544" s="147"/>
      <c r="D544" s="141" t="s">
        <v>152</v>
      </c>
      <c r="E544" s="148" t="s">
        <v>19</v>
      </c>
      <c r="F544" s="149" t="s">
        <v>624</v>
      </c>
      <c r="H544" s="148" t="s">
        <v>19</v>
      </c>
      <c r="I544" s="150"/>
      <c r="L544" s="147"/>
      <c r="M544" s="151"/>
      <c r="T544" s="152"/>
      <c r="AT544" s="148" t="s">
        <v>152</v>
      </c>
      <c r="AU544" s="148" t="s">
        <v>83</v>
      </c>
      <c r="AV544" s="12" t="s">
        <v>81</v>
      </c>
      <c r="AW544" s="12" t="s">
        <v>35</v>
      </c>
      <c r="AX544" s="12" t="s">
        <v>73</v>
      </c>
      <c r="AY544" s="148" t="s">
        <v>138</v>
      </c>
    </row>
    <row r="545" spans="2:65" s="13" customFormat="1" ht="11.25">
      <c r="B545" s="153"/>
      <c r="D545" s="141" t="s">
        <v>152</v>
      </c>
      <c r="E545" s="154" t="s">
        <v>19</v>
      </c>
      <c r="F545" s="155" t="s">
        <v>638</v>
      </c>
      <c r="H545" s="156">
        <v>16.7</v>
      </c>
      <c r="I545" s="157"/>
      <c r="L545" s="153"/>
      <c r="M545" s="158"/>
      <c r="T545" s="159"/>
      <c r="AT545" s="154" t="s">
        <v>152</v>
      </c>
      <c r="AU545" s="154" t="s">
        <v>83</v>
      </c>
      <c r="AV545" s="13" t="s">
        <v>83</v>
      </c>
      <c r="AW545" s="13" t="s">
        <v>35</v>
      </c>
      <c r="AX545" s="13" t="s">
        <v>73</v>
      </c>
      <c r="AY545" s="154" t="s">
        <v>138</v>
      </c>
    </row>
    <row r="546" spans="2:65" s="13" customFormat="1" ht="22.5">
      <c r="B546" s="153"/>
      <c r="D546" s="141" t="s">
        <v>152</v>
      </c>
      <c r="E546" s="154" t="s">
        <v>19</v>
      </c>
      <c r="F546" s="155" t="s">
        <v>639</v>
      </c>
      <c r="H546" s="156">
        <v>241.4</v>
      </c>
      <c r="I546" s="157"/>
      <c r="L546" s="153"/>
      <c r="M546" s="158"/>
      <c r="T546" s="159"/>
      <c r="AT546" s="154" t="s">
        <v>152</v>
      </c>
      <c r="AU546" s="154" t="s">
        <v>83</v>
      </c>
      <c r="AV546" s="13" t="s">
        <v>83</v>
      </c>
      <c r="AW546" s="13" t="s">
        <v>35</v>
      </c>
      <c r="AX546" s="13" t="s">
        <v>73</v>
      </c>
      <c r="AY546" s="154" t="s">
        <v>138</v>
      </c>
    </row>
    <row r="547" spans="2:65" s="13" customFormat="1" ht="11.25">
      <c r="B547" s="153"/>
      <c r="D547" s="141" t="s">
        <v>152</v>
      </c>
      <c r="E547" s="154" t="s">
        <v>19</v>
      </c>
      <c r="F547" s="155" t="s">
        <v>640</v>
      </c>
      <c r="H547" s="156">
        <v>10.8</v>
      </c>
      <c r="I547" s="157"/>
      <c r="L547" s="153"/>
      <c r="M547" s="158"/>
      <c r="T547" s="159"/>
      <c r="AT547" s="154" t="s">
        <v>152</v>
      </c>
      <c r="AU547" s="154" t="s">
        <v>83</v>
      </c>
      <c r="AV547" s="13" t="s">
        <v>83</v>
      </c>
      <c r="AW547" s="13" t="s">
        <v>35</v>
      </c>
      <c r="AX547" s="13" t="s">
        <v>73</v>
      </c>
      <c r="AY547" s="154" t="s">
        <v>138</v>
      </c>
    </row>
    <row r="548" spans="2:65" s="13" customFormat="1" ht="11.25">
      <c r="B548" s="153"/>
      <c r="D548" s="141" t="s">
        <v>152</v>
      </c>
      <c r="E548" s="154" t="s">
        <v>19</v>
      </c>
      <c r="F548" s="155" t="s">
        <v>641</v>
      </c>
      <c r="H548" s="156">
        <v>85.5</v>
      </c>
      <c r="I548" s="157"/>
      <c r="L548" s="153"/>
      <c r="M548" s="158"/>
      <c r="T548" s="159"/>
      <c r="AT548" s="154" t="s">
        <v>152</v>
      </c>
      <c r="AU548" s="154" t="s">
        <v>83</v>
      </c>
      <c r="AV548" s="13" t="s">
        <v>83</v>
      </c>
      <c r="AW548" s="13" t="s">
        <v>35</v>
      </c>
      <c r="AX548" s="13" t="s">
        <v>73</v>
      </c>
      <c r="AY548" s="154" t="s">
        <v>138</v>
      </c>
    </row>
    <row r="549" spans="2:65" s="12" customFormat="1" ht="11.25">
      <c r="B549" s="147"/>
      <c r="D549" s="141" t="s">
        <v>152</v>
      </c>
      <c r="E549" s="148" t="s">
        <v>19</v>
      </c>
      <c r="F549" s="149" t="s">
        <v>616</v>
      </c>
      <c r="H549" s="148" t="s">
        <v>19</v>
      </c>
      <c r="I549" s="150"/>
      <c r="L549" s="147"/>
      <c r="M549" s="151"/>
      <c r="T549" s="152"/>
      <c r="AT549" s="148" t="s">
        <v>152</v>
      </c>
      <c r="AU549" s="148" t="s">
        <v>83</v>
      </c>
      <c r="AV549" s="12" t="s">
        <v>81</v>
      </c>
      <c r="AW549" s="12" t="s">
        <v>35</v>
      </c>
      <c r="AX549" s="12" t="s">
        <v>73</v>
      </c>
      <c r="AY549" s="148" t="s">
        <v>138</v>
      </c>
    </row>
    <row r="550" spans="2:65" s="13" customFormat="1" ht="11.25">
      <c r="B550" s="153"/>
      <c r="D550" s="141" t="s">
        <v>152</v>
      </c>
      <c r="E550" s="154" t="s">
        <v>19</v>
      </c>
      <c r="F550" s="155" t="s">
        <v>642</v>
      </c>
      <c r="H550" s="156">
        <v>3.6</v>
      </c>
      <c r="I550" s="157"/>
      <c r="L550" s="153"/>
      <c r="M550" s="158"/>
      <c r="T550" s="159"/>
      <c r="AT550" s="154" t="s">
        <v>152</v>
      </c>
      <c r="AU550" s="154" t="s">
        <v>83</v>
      </c>
      <c r="AV550" s="13" t="s">
        <v>83</v>
      </c>
      <c r="AW550" s="13" t="s">
        <v>35</v>
      </c>
      <c r="AX550" s="13" t="s">
        <v>73</v>
      </c>
      <c r="AY550" s="154" t="s">
        <v>138</v>
      </c>
    </row>
    <row r="551" spans="2:65" s="14" customFormat="1" ht="11.25">
      <c r="B551" s="160"/>
      <c r="D551" s="141" t="s">
        <v>152</v>
      </c>
      <c r="E551" s="161" t="s">
        <v>19</v>
      </c>
      <c r="F551" s="162" t="s">
        <v>170</v>
      </c>
      <c r="H551" s="163">
        <v>358.00000000000006</v>
      </c>
      <c r="I551" s="164"/>
      <c r="L551" s="160"/>
      <c r="M551" s="165"/>
      <c r="T551" s="166"/>
      <c r="AT551" s="161" t="s">
        <v>152</v>
      </c>
      <c r="AU551" s="161" t="s">
        <v>83</v>
      </c>
      <c r="AV551" s="14" t="s">
        <v>146</v>
      </c>
      <c r="AW551" s="14" t="s">
        <v>35</v>
      </c>
      <c r="AX551" s="14" t="s">
        <v>81</v>
      </c>
      <c r="AY551" s="161" t="s">
        <v>138</v>
      </c>
    </row>
    <row r="552" spans="2:65" s="1" customFormat="1" ht="24.2" customHeight="1">
      <c r="B552" s="33"/>
      <c r="C552" s="128" t="s">
        <v>673</v>
      </c>
      <c r="D552" s="128" t="s">
        <v>141</v>
      </c>
      <c r="E552" s="129" t="s">
        <v>674</v>
      </c>
      <c r="F552" s="130" t="s">
        <v>675</v>
      </c>
      <c r="G552" s="131" t="s">
        <v>292</v>
      </c>
      <c r="H552" s="132">
        <v>88</v>
      </c>
      <c r="I552" s="133"/>
      <c r="J552" s="134">
        <f>ROUND(I552*H552,2)</f>
        <v>0</v>
      </c>
      <c r="K552" s="130" t="s">
        <v>145</v>
      </c>
      <c r="L552" s="33"/>
      <c r="M552" s="135" t="s">
        <v>19</v>
      </c>
      <c r="N552" s="136" t="s">
        <v>44</v>
      </c>
      <c r="P552" s="137">
        <f>O552*H552</f>
        <v>0</v>
      </c>
      <c r="Q552" s="137">
        <v>2.733E-2</v>
      </c>
      <c r="R552" s="137">
        <f>Q552*H552</f>
        <v>2.4050400000000001</v>
      </c>
      <c r="S552" s="137">
        <v>0</v>
      </c>
      <c r="T552" s="138">
        <f>S552*H552</f>
        <v>0</v>
      </c>
      <c r="AR552" s="139" t="s">
        <v>268</v>
      </c>
      <c r="AT552" s="139" t="s">
        <v>141</v>
      </c>
      <c r="AU552" s="139" t="s">
        <v>83</v>
      </c>
      <c r="AY552" s="18" t="s">
        <v>138</v>
      </c>
      <c r="BE552" s="140">
        <f>IF(N552="základní",J552,0)</f>
        <v>0</v>
      </c>
      <c r="BF552" s="140">
        <f>IF(N552="snížená",J552,0)</f>
        <v>0</v>
      </c>
      <c r="BG552" s="140">
        <f>IF(N552="zákl. přenesená",J552,0)</f>
        <v>0</v>
      </c>
      <c r="BH552" s="140">
        <f>IF(N552="sníž. přenesená",J552,0)</f>
        <v>0</v>
      </c>
      <c r="BI552" s="140">
        <f>IF(N552="nulová",J552,0)</f>
        <v>0</v>
      </c>
      <c r="BJ552" s="18" t="s">
        <v>81</v>
      </c>
      <c r="BK552" s="140">
        <f>ROUND(I552*H552,2)</f>
        <v>0</v>
      </c>
      <c r="BL552" s="18" t="s">
        <v>268</v>
      </c>
      <c r="BM552" s="139" t="s">
        <v>676</v>
      </c>
    </row>
    <row r="553" spans="2:65" s="1" customFormat="1" ht="19.5">
      <c r="B553" s="33"/>
      <c r="D553" s="141" t="s">
        <v>148</v>
      </c>
      <c r="F553" s="142" t="s">
        <v>677</v>
      </c>
      <c r="I553" s="143"/>
      <c r="L553" s="33"/>
      <c r="M553" s="144"/>
      <c r="T553" s="54"/>
      <c r="AT553" s="18" t="s">
        <v>148</v>
      </c>
      <c r="AU553" s="18" t="s">
        <v>83</v>
      </c>
    </row>
    <row r="554" spans="2:65" s="1" customFormat="1" ht="11.25">
      <c r="B554" s="33"/>
      <c r="D554" s="145" t="s">
        <v>150</v>
      </c>
      <c r="F554" s="146" t="s">
        <v>678</v>
      </c>
      <c r="I554" s="143"/>
      <c r="L554" s="33"/>
      <c r="M554" s="144"/>
      <c r="T554" s="54"/>
      <c r="AT554" s="18" t="s">
        <v>150</v>
      </c>
      <c r="AU554" s="18" t="s">
        <v>83</v>
      </c>
    </row>
    <row r="555" spans="2:65" s="12" customFormat="1" ht="11.25">
      <c r="B555" s="147"/>
      <c r="D555" s="141" t="s">
        <v>152</v>
      </c>
      <c r="E555" s="148" t="s">
        <v>19</v>
      </c>
      <c r="F555" s="149" t="s">
        <v>624</v>
      </c>
      <c r="H555" s="148" t="s">
        <v>19</v>
      </c>
      <c r="I555" s="150"/>
      <c r="L555" s="147"/>
      <c r="M555" s="151"/>
      <c r="T555" s="152"/>
      <c r="AT555" s="148" t="s">
        <v>152</v>
      </c>
      <c r="AU555" s="148" t="s">
        <v>83</v>
      </c>
      <c r="AV555" s="12" t="s">
        <v>81</v>
      </c>
      <c r="AW555" s="12" t="s">
        <v>35</v>
      </c>
      <c r="AX555" s="12" t="s">
        <v>73</v>
      </c>
      <c r="AY555" s="148" t="s">
        <v>138</v>
      </c>
    </row>
    <row r="556" spans="2:65" s="13" customFormat="1" ht="11.25">
      <c r="B556" s="153"/>
      <c r="D556" s="141" t="s">
        <v>152</v>
      </c>
      <c r="E556" s="154" t="s">
        <v>19</v>
      </c>
      <c r="F556" s="155" t="s">
        <v>649</v>
      </c>
      <c r="H556" s="156">
        <v>3</v>
      </c>
      <c r="I556" s="157"/>
      <c r="L556" s="153"/>
      <c r="M556" s="158"/>
      <c r="T556" s="159"/>
      <c r="AT556" s="154" t="s">
        <v>152</v>
      </c>
      <c r="AU556" s="154" t="s">
        <v>83</v>
      </c>
      <c r="AV556" s="13" t="s">
        <v>83</v>
      </c>
      <c r="AW556" s="13" t="s">
        <v>35</v>
      </c>
      <c r="AX556" s="13" t="s">
        <v>73</v>
      </c>
      <c r="AY556" s="154" t="s">
        <v>138</v>
      </c>
    </row>
    <row r="557" spans="2:65" s="13" customFormat="1" ht="11.25">
      <c r="B557" s="153"/>
      <c r="D557" s="141" t="s">
        <v>152</v>
      </c>
      <c r="E557" s="154" t="s">
        <v>19</v>
      </c>
      <c r="F557" s="155" t="s">
        <v>650</v>
      </c>
      <c r="H557" s="156">
        <v>63</v>
      </c>
      <c r="I557" s="157"/>
      <c r="L557" s="153"/>
      <c r="M557" s="158"/>
      <c r="T557" s="159"/>
      <c r="AT557" s="154" t="s">
        <v>152</v>
      </c>
      <c r="AU557" s="154" t="s">
        <v>83</v>
      </c>
      <c r="AV557" s="13" t="s">
        <v>83</v>
      </c>
      <c r="AW557" s="13" t="s">
        <v>35</v>
      </c>
      <c r="AX557" s="13" t="s">
        <v>73</v>
      </c>
      <c r="AY557" s="154" t="s">
        <v>138</v>
      </c>
    </row>
    <row r="558" spans="2:65" s="13" customFormat="1" ht="11.25">
      <c r="B558" s="153"/>
      <c r="D558" s="141" t="s">
        <v>152</v>
      </c>
      <c r="E558" s="154" t="s">
        <v>19</v>
      </c>
      <c r="F558" s="155" t="s">
        <v>651</v>
      </c>
      <c r="H558" s="156">
        <v>22</v>
      </c>
      <c r="I558" s="157"/>
      <c r="L558" s="153"/>
      <c r="M558" s="158"/>
      <c r="T558" s="159"/>
      <c r="AT558" s="154" t="s">
        <v>152</v>
      </c>
      <c r="AU558" s="154" t="s">
        <v>83</v>
      </c>
      <c r="AV558" s="13" t="s">
        <v>83</v>
      </c>
      <c r="AW558" s="13" t="s">
        <v>35</v>
      </c>
      <c r="AX558" s="13" t="s">
        <v>73</v>
      </c>
      <c r="AY558" s="154" t="s">
        <v>138</v>
      </c>
    </row>
    <row r="559" spans="2:65" s="14" customFormat="1" ht="11.25">
      <c r="B559" s="160"/>
      <c r="D559" s="141" t="s">
        <v>152</v>
      </c>
      <c r="E559" s="161" t="s">
        <v>19</v>
      </c>
      <c r="F559" s="162" t="s">
        <v>170</v>
      </c>
      <c r="H559" s="163">
        <v>88</v>
      </c>
      <c r="I559" s="164"/>
      <c r="L559" s="160"/>
      <c r="M559" s="165"/>
      <c r="T559" s="166"/>
      <c r="AT559" s="161" t="s">
        <v>152</v>
      </c>
      <c r="AU559" s="161" t="s">
        <v>83</v>
      </c>
      <c r="AV559" s="14" t="s">
        <v>146</v>
      </c>
      <c r="AW559" s="14" t="s">
        <v>35</v>
      </c>
      <c r="AX559" s="14" t="s">
        <v>81</v>
      </c>
      <c r="AY559" s="161" t="s">
        <v>138</v>
      </c>
    </row>
    <row r="560" spans="2:65" s="1" customFormat="1" ht="33" customHeight="1">
      <c r="B560" s="33"/>
      <c r="C560" s="128" t="s">
        <v>679</v>
      </c>
      <c r="D560" s="128" t="s">
        <v>141</v>
      </c>
      <c r="E560" s="129" t="s">
        <v>680</v>
      </c>
      <c r="F560" s="130" t="s">
        <v>681</v>
      </c>
      <c r="G560" s="131" t="s">
        <v>158</v>
      </c>
      <c r="H560" s="132">
        <v>5233.43</v>
      </c>
      <c r="I560" s="133"/>
      <c r="J560" s="134">
        <f>ROUND(I560*H560,2)</f>
        <v>0</v>
      </c>
      <c r="K560" s="130" t="s">
        <v>145</v>
      </c>
      <c r="L560" s="33"/>
      <c r="M560" s="135" t="s">
        <v>19</v>
      </c>
      <c r="N560" s="136" t="s">
        <v>44</v>
      </c>
      <c r="P560" s="137">
        <f>O560*H560</f>
        <v>0</v>
      </c>
      <c r="Q560" s="137">
        <v>0</v>
      </c>
      <c r="R560" s="137">
        <f>Q560*H560</f>
        <v>0</v>
      </c>
      <c r="S560" s="137">
        <v>0</v>
      </c>
      <c r="T560" s="138">
        <f>S560*H560</f>
        <v>0</v>
      </c>
      <c r="AR560" s="139" t="s">
        <v>268</v>
      </c>
      <c r="AT560" s="139" t="s">
        <v>141</v>
      </c>
      <c r="AU560" s="139" t="s">
        <v>83</v>
      </c>
      <c r="AY560" s="18" t="s">
        <v>138</v>
      </c>
      <c r="BE560" s="140">
        <f>IF(N560="základní",J560,0)</f>
        <v>0</v>
      </c>
      <c r="BF560" s="140">
        <f>IF(N560="snížená",J560,0)</f>
        <v>0</v>
      </c>
      <c r="BG560" s="140">
        <f>IF(N560="zákl. přenesená",J560,0)</f>
        <v>0</v>
      </c>
      <c r="BH560" s="140">
        <f>IF(N560="sníž. přenesená",J560,0)</f>
        <v>0</v>
      </c>
      <c r="BI560" s="140">
        <f>IF(N560="nulová",J560,0)</f>
        <v>0</v>
      </c>
      <c r="BJ560" s="18" t="s">
        <v>81</v>
      </c>
      <c r="BK560" s="140">
        <f>ROUND(I560*H560,2)</f>
        <v>0</v>
      </c>
      <c r="BL560" s="18" t="s">
        <v>268</v>
      </c>
      <c r="BM560" s="139" t="s">
        <v>682</v>
      </c>
    </row>
    <row r="561" spans="2:65" s="1" customFormat="1" ht="19.5">
      <c r="B561" s="33"/>
      <c r="D561" s="141" t="s">
        <v>148</v>
      </c>
      <c r="F561" s="142" t="s">
        <v>683</v>
      </c>
      <c r="I561" s="143"/>
      <c r="L561" s="33"/>
      <c r="M561" s="144"/>
      <c r="T561" s="54"/>
      <c r="AT561" s="18" t="s">
        <v>148</v>
      </c>
      <c r="AU561" s="18" t="s">
        <v>83</v>
      </c>
    </row>
    <row r="562" spans="2:65" s="1" customFormat="1" ht="11.25">
      <c r="B562" s="33"/>
      <c r="D562" s="145" t="s">
        <v>150</v>
      </c>
      <c r="F562" s="146" t="s">
        <v>684</v>
      </c>
      <c r="I562" s="143"/>
      <c r="L562" s="33"/>
      <c r="M562" s="144"/>
      <c r="T562" s="54"/>
      <c r="AT562" s="18" t="s">
        <v>150</v>
      </c>
      <c r="AU562" s="18" t="s">
        <v>83</v>
      </c>
    </row>
    <row r="563" spans="2:65" s="12" customFormat="1" ht="22.5">
      <c r="B563" s="147"/>
      <c r="D563" s="141" t="s">
        <v>152</v>
      </c>
      <c r="E563" s="148" t="s">
        <v>19</v>
      </c>
      <c r="F563" s="149" t="s">
        <v>685</v>
      </c>
      <c r="H563" s="148" t="s">
        <v>19</v>
      </c>
      <c r="I563" s="150"/>
      <c r="L563" s="147"/>
      <c r="M563" s="151"/>
      <c r="T563" s="152"/>
      <c r="AT563" s="148" t="s">
        <v>152</v>
      </c>
      <c r="AU563" s="148" t="s">
        <v>83</v>
      </c>
      <c r="AV563" s="12" t="s">
        <v>81</v>
      </c>
      <c r="AW563" s="12" t="s">
        <v>35</v>
      </c>
      <c r="AX563" s="12" t="s">
        <v>73</v>
      </c>
      <c r="AY563" s="148" t="s">
        <v>138</v>
      </c>
    </row>
    <row r="564" spans="2:65" s="13" customFormat="1" ht="11.25">
      <c r="B564" s="153"/>
      <c r="D564" s="141" t="s">
        <v>152</v>
      </c>
      <c r="E564" s="154" t="s">
        <v>19</v>
      </c>
      <c r="F564" s="155" t="s">
        <v>686</v>
      </c>
      <c r="H564" s="156">
        <v>750</v>
      </c>
      <c r="I564" s="157"/>
      <c r="L564" s="153"/>
      <c r="M564" s="158"/>
      <c r="T564" s="159"/>
      <c r="AT564" s="154" t="s">
        <v>152</v>
      </c>
      <c r="AU564" s="154" t="s">
        <v>83</v>
      </c>
      <c r="AV564" s="13" t="s">
        <v>83</v>
      </c>
      <c r="AW564" s="13" t="s">
        <v>35</v>
      </c>
      <c r="AX564" s="13" t="s">
        <v>73</v>
      </c>
      <c r="AY564" s="154" t="s">
        <v>138</v>
      </c>
    </row>
    <row r="565" spans="2:65" s="13" customFormat="1" ht="11.25">
      <c r="B565" s="153"/>
      <c r="D565" s="141" t="s">
        <v>152</v>
      </c>
      <c r="E565" s="154" t="s">
        <v>19</v>
      </c>
      <c r="F565" s="155" t="s">
        <v>687</v>
      </c>
      <c r="H565" s="156">
        <v>46</v>
      </c>
      <c r="I565" s="157"/>
      <c r="L565" s="153"/>
      <c r="M565" s="158"/>
      <c r="T565" s="159"/>
      <c r="AT565" s="154" t="s">
        <v>152</v>
      </c>
      <c r="AU565" s="154" t="s">
        <v>83</v>
      </c>
      <c r="AV565" s="13" t="s">
        <v>83</v>
      </c>
      <c r="AW565" s="13" t="s">
        <v>35</v>
      </c>
      <c r="AX565" s="13" t="s">
        <v>73</v>
      </c>
      <c r="AY565" s="154" t="s">
        <v>138</v>
      </c>
    </row>
    <row r="566" spans="2:65" s="13" customFormat="1" ht="11.25">
      <c r="B566" s="153"/>
      <c r="D566" s="141" t="s">
        <v>152</v>
      </c>
      <c r="E566" s="154" t="s">
        <v>19</v>
      </c>
      <c r="F566" s="155" t="s">
        <v>688</v>
      </c>
      <c r="H566" s="156">
        <v>3736</v>
      </c>
      <c r="I566" s="157"/>
      <c r="L566" s="153"/>
      <c r="M566" s="158"/>
      <c r="T566" s="159"/>
      <c r="AT566" s="154" t="s">
        <v>152</v>
      </c>
      <c r="AU566" s="154" t="s">
        <v>83</v>
      </c>
      <c r="AV566" s="13" t="s">
        <v>83</v>
      </c>
      <c r="AW566" s="13" t="s">
        <v>35</v>
      </c>
      <c r="AX566" s="13" t="s">
        <v>73</v>
      </c>
      <c r="AY566" s="154" t="s">
        <v>138</v>
      </c>
    </row>
    <row r="567" spans="2:65" s="13" customFormat="1" ht="11.25">
      <c r="B567" s="153"/>
      <c r="D567" s="141" t="s">
        <v>152</v>
      </c>
      <c r="E567" s="154" t="s">
        <v>19</v>
      </c>
      <c r="F567" s="155" t="s">
        <v>689</v>
      </c>
      <c r="H567" s="156">
        <v>103.6</v>
      </c>
      <c r="I567" s="157"/>
      <c r="L567" s="153"/>
      <c r="M567" s="158"/>
      <c r="T567" s="159"/>
      <c r="AT567" s="154" t="s">
        <v>152</v>
      </c>
      <c r="AU567" s="154" t="s">
        <v>83</v>
      </c>
      <c r="AV567" s="13" t="s">
        <v>83</v>
      </c>
      <c r="AW567" s="13" t="s">
        <v>35</v>
      </c>
      <c r="AX567" s="13" t="s">
        <v>73</v>
      </c>
      <c r="AY567" s="154" t="s">
        <v>138</v>
      </c>
    </row>
    <row r="568" spans="2:65" s="13" customFormat="1" ht="11.25">
      <c r="B568" s="153"/>
      <c r="D568" s="141" t="s">
        <v>152</v>
      </c>
      <c r="E568" s="154" t="s">
        <v>19</v>
      </c>
      <c r="F568" s="155" t="s">
        <v>443</v>
      </c>
      <c r="H568" s="156">
        <v>5</v>
      </c>
      <c r="I568" s="157"/>
      <c r="L568" s="153"/>
      <c r="M568" s="158"/>
      <c r="T568" s="159"/>
      <c r="AT568" s="154" t="s">
        <v>152</v>
      </c>
      <c r="AU568" s="154" t="s">
        <v>83</v>
      </c>
      <c r="AV568" s="13" t="s">
        <v>83</v>
      </c>
      <c r="AW568" s="13" t="s">
        <v>35</v>
      </c>
      <c r="AX568" s="13" t="s">
        <v>73</v>
      </c>
      <c r="AY568" s="154" t="s">
        <v>138</v>
      </c>
    </row>
    <row r="569" spans="2:65" s="13" customFormat="1" ht="11.25">
      <c r="B569" s="153"/>
      <c r="D569" s="141" t="s">
        <v>152</v>
      </c>
      <c r="E569" s="154" t="s">
        <v>19</v>
      </c>
      <c r="F569" s="155" t="s">
        <v>471</v>
      </c>
      <c r="H569" s="156">
        <v>583</v>
      </c>
      <c r="I569" s="157"/>
      <c r="L569" s="153"/>
      <c r="M569" s="158"/>
      <c r="T569" s="159"/>
      <c r="AT569" s="154" t="s">
        <v>152</v>
      </c>
      <c r="AU569" s="154" t="s">
        <v>83</v>
      </c>
      <c r="AV569" s="13" t="s">
        <v>83</v>
      </c>
      <c r="AW569" s="13" t="s">
        <v>35</v>
      </c>
      <c r="AX569" s="13" t="s">
        <v>73</v>
      </c>
      <c r="AY569" s="154" t="s">
        <v>138</v>
      </c>
    </row>
    <row r="570" spans="2:65" s="13" customFormat="1" ht="11.25">
      <c r="B570" s="153"/>
      <c r="D570" s="141" t="s">
        <v>152</v>
      </c>
      <c r="E570" s="154" t="s">
        <v>19</v>
      </c>
      <c r="F570" s="155" t="s">
        <v>472</v>
      </c>
      <c r="H570" s="156">
        <v>9.83</v>
      </c>
      <c r="I570" s="157"/>
      <c r="L570" s="153"/>
      <c r="M570" s="158"/>
      <c r="T570" s="159"/>
      <c r="AT570" s="154" t="s">
        <v>152</v>
      </c>
      <c r="AU570" s="154" t="s">
        <v>83</v>
      </c>
      <c r="AV570" s="13" t="s">
        <v>83</v>
      </c>
      <c r="AW570" s="13" t="s">
        <v>35</v>
      </c>
      <c r="AX570" s="13" t="s">
        <v>73</v>
      </c>
      <c r="AY570" s="154" t="s">
        <v>138</v>
      </c>
    </row>
    <row r="571" spans="2:65" s="14" customFormat="1" ht="11.25">
      <c r="B571" s="160"/>
      <c r="D571" s="141" t="s">
        <v>152</v>
      </c>
      <c r="E571" s="161" t="s">
        <v>19</v>
      </c>
      <c r="F571" s="162" t="s">
        <v>170</v>
      </c>
      <c r="H571" s="163">
        <v>5233.43</v>
      </c>
      <c r="I571" s="164"/>
      <c r="L571" s="160"/>
      <c r="M571" s="165"/>
      <c r="T571" s="166"/>
      <c r="AT571" s="161" t="s">
        <v>152</v>
      </c>
      <c r="AU571" s="161" t="s">
        <v>83</v>
      </c>
      <c r="AV571" s="14" t="s">
        <v>146</v>
      </c>
      <c r="AW571" s="14" t="s">
        <v>35</v>
      </c>
      <c r="AX571" s="14" t="s">
        <v>81</v>
      </c>
      <c r="AY571" s="161" t="s">
        <v>138</v>
      </c>
    </row>
    <row r="572" spans="2:65" s="1" customFormat="1" ht="16.5" customHeight="1">
      <c r="B572" s="33"/>
      <c r="C572" s="175" t="s">
        <v>690</v>
      </c>
      <c r="D572" s="175" t="s">
        <v>439</v>
      </c>
      <c r="E572" s="176" t="s">
        <v>605</v>
      </c>
      <c r="F572" s="177" t="s">
        <v>606</v>
      </c>
      <c r="G572" s="178" t="s">
        <v>144</v>
      </c>
      <c r="H572" s="179">
        <v>188.404</v>
      </c>
      <c r="I572" s="180"/>
      <c r="J572" s="181">
        <f>ROUND(I572*H572,2)</f>
        <v>0</v>
      </c>
      <c r="K572" s="177" t="s">
        <v>145</v>
      </c>
      <c r="L572" s="182"/>
      <c r="M572" s="183" t="s">
        <v>19</v>
      </c>
      <c r="N572" s="184" t="s">
        <v>44</v>
      </c>
      <c r="P572" s="137">
        <f>O572*H572</f>
        <v>0</v>
      </c>
      <c r="Q572" s="137">
        <v>0.55000000000000004</v>
      </c>
      <c r="R572" s="137">
        <f>Q572*H572</f>
        <v>103.62220000000001</v>
      </c>
      <c r="S572" s="137">
        <v>0</v>
      </c>
      <c r="T572" s="138">
        <f>S572*H572</f>
        <v>0</v>
      </c>
      <c r="AR572" s="139" t="s">
        <v>397</v>
      </c>
      <c r="AT572" s="139" t="s">
        <v>439</v>
      </c>
      <c r="AU572" s="139" t="s">
        <v>83</v>
      </c>
      <c r="AY572" s="18" t="s">
        <v>138</v>
      </c>
      <c r="BE572" s="140">
        <f>IF(N572="základní",J572,0)</f>
        <v>0</v>
      </c>
      <c r="BF572" s="140">
        <f>IF(N572="snížená",J572,0)</f>
        <v>0</v>
      </c>
      <c r="BG572" s="140">
        <f>IF(N572="zákl. přenesená",J572,0)</f>
        <v>0</v>
      </c>
      <c r="BH572" s="140">
        <f>IF(N572="sníž. přenesená",J572,0)</f>
        <v>0</v>
      </c>
      <c r="BI572" s="140">
        <f>IF(N572="nulová",J572,0)</f>
        <v>0</v>
      </c>
      <c r="BJ572" s="18" t="s">
        <v>81</v>
      </c>
      <c r="BK572" s="140">
        <f>ROUND(I572*H572,2)</f>
        <v>0</v>
      </c>
      <c r="BL572" s="18" t="s">
        <v>268</v>
      </c>
      <c r="BM572" s="139" t="s">
        <v>691</v>
      </c>
    </row>
    <row r="573" spans="2:65" s="1" customFormat="1" ht="11.25">
      <c r="B573" s="33"/>
      <c r="D573" s="141" t="s">
        <v>148</v>
      </c>
      <c r="F573" s="142" t="s">
        <v>606</v>
      </c>
      <c r="I573" s="143"/>
      <c r="L573" s="33"/>
      <c r="M573" s="144"/>
      <c r="T573" s="54"/>
      <c r="AT573" s="18" t="s">
        <v>148</v>
      </c>
      <c r="AU573" s="18" t="s">
        <v>83</v>
      </c>
    </row>
    <row r="574" spans="2:65" s="13" customFormat="1" ht="11.25">
      <c r="B574" s="153"/>
      <c r="D574" s="141" t="s">
        <v>152</v>
      </c>
      <c r="E574" s="154" t="s">
        <v>19</v>
      </c>
      <c r="F574" s="155" t="s">
        <v>692</v>
      </c>
      <c r="H574" s="156">
        <v>157.00299999999999</v>
      </c>
      <c r="I574" s="157"/>
      <c r="L574" s="153"/>
      <c r="M574" s="158"/>
      <c r="T574" s="159"/>
      <c r="AT574" s="154" t="s">
        <v>152</v>
      </c>
      <c r="AU574" s="154" t="s">
        <v>83</v>
      </c>
      <c r="AV574" s="13" t="s">
        <v>83</v>
      </c>
      <c r="AW574" s="13" t="s">
        <v>35</v>
      </c>
      <c r="AX574" s="13" t="s">
        <v>81</v>
      </c>
      <c r="AY574" s="154" t="s">
        <v>138</v>
      </c>
    </row>
    <row r="575" spans="2:65" s="13" customFormat="1" ht="11.25">
      <c r="B575" s="153"/>
      <c r="D575" s="141" t="s">
        <v>152</v>
      </c>
      <c r="F575" s="155" t="s">
        <v>693</v>
      </c>
      <c r="H575" s="156">
        <v>188.404</v>
      </c>
      <c r="I575" s="157"/>
      <c r="L575" s="153"/>
      <c r="M575" s="158"/>
      <c r="T575" s="159"/>
      <c r="AT575" s="154" t="s">
        <v>152</v>
      </c>
      <c r="AU575" s="154" t="s">
        <v>83</v>
      </c>
      <c r="AV575" s="13" t="s">
        <v>83</v>
      </c>
      <c r="AW575" s="13" t="s">
        <v>4</v>
      </c>
      <c r="AX575" s="13" t="s">
        <v>81</v>
      </c>
      <c r="AY575" s="154" t="s">
        <v>138</v>
      </c>
    </row>
    <row r="576" spans="2:65" s="1" customFormat="1" ht="16.5" customHeight="1">
      <c r="B576" s="33"/>
      <c r="C576" s="128" t="s">
        <v>694</v>
      </c>
      <c r="D576" s="128" t="s">
        <v>141</v>
      </c>
      <c r="E576" s="129" t="s">
        <v>695</v>
      </c>
      <c r="F576" s="130" t="s">
        <v>696</v>
      </c>
      <c r="G576" s="131" t="s">
        <v>158</v>
      </c>
      <c r="H576" s="132">
        <v>2923.8</v>
      </c>
      <c r="I576" s="133"/>
      <c r="J576" s="134">
        <f>ROUND(I576*H576,2)</f>
        <v>0</v>
      </c>
      <c r="K576" s="130" t="s">
        <v>145</v>
      </c>
      <c r="L576" s="33"/>
      <c r="M576" s="135" t="s">
        <v>19</v>
      </c>
      <c r="N576" s="136" t="s">
        <v>44</v>
      </c>
      <c r="P576" s="137">
        <f>O576*H576</f>
        <v>0</v>
      </c>
      <c r="Q576" s="137">
        <v>0</v>
      </c>
      <c r="R576" s="137">
        <f>Q576*H576</f>
        <v>0</v>
      </c>
      <c r="S576" s="137">
        <v>1.4999999999999999E-2</v>
      </c>
      <c r="T576" s="138">
        <f>S576*H576</f>
        <v>43.856999999999999</v>
      </c>
      <c r="AR576" s="139" t="s">
        <v>268</v>
      </c>
      <c r="AT576" s="139" t="s">
        <v>141</v>
      </c>
      <c r="AU576" s="139" t="s">
        <v>83</v>
      </c>
      <c r="AY576" s="18" t="s">
        <v>138</v>
      </c>
      <c r="BE576" s="140">
        <f>IF(N576="základní",J576,0)</f>
        <v>0</v>
      </c>
      <c r="BF576" s="140">
        <f>IF(N576="snížená",J576,0)</f>
        <v>0</v>
      </c>
      <c r="BG576" s="140">
        <f>IF(N576="zákl. přenesená",J576,0)</f>
        <v>0</v>
      </c>
      <c r="BH576" s="140">
        <f>IF(N576="sníž. přenesená",J576,0)</f>
        <v>0</v>
      </c>
      <c r="BI576" s="140">
        <f>IF(N576="nulová",J576,0)</f>
        <v>0</v>
      </c>
      <c r="BJ576" s="18" t="s">
        <v>81</v>
      </c>
      <c r="BK576" s="140">
        <f>ROUND(I576*H576,2)</f>
        <v>0</v>
      </c>
      <c r="BL576" s="18" t="s">
        <v>268</v>
      </c>
      <c r="BM576" s="139" t="s">
        <v>697</v>
      </c>
    </row>
    <row r="577" spans="2:65" s="1" customFormat="1" ht="29.25">
      <c r="B577" s="33"/>
      <c r="D577" s="141" t="s">
        <v>148</v>
      </c>
      <c r="F577" s="142" t="s">
        <v>698</v>
      </c>
      <c r="I577" s="143"/>
      <c r="L577" s="33"/>
      <c r="M577" s="144"/>
      <c r="T577" s="54"/>
      <c r="AT577" s="18" t="s">
        <v>148</v>
      </c>
      <c r="AU577" s="18" t="s">
        <v>83</v>
      </c>
    </row>
    <row r="578" spans="2:65" s="1" customFormat="1" ht="11.25">
      <c r="B578" s="33"/>
      <c r="D578" s="145" t="s">
        <v>150</v>
      </c>
      <c r="F578" s="146" t="s">
        <v>699</v>
      </c>
      <c r="I578" s="143"/>
      <c r="L578" s="33"/>
      <c r="M578" s="144"/>
      <c r="T578" s="54"/>
      <c r="AT578" s="18" t="s">
        <v>150</v>
      </c>
      <c r="AU578" s="18" t="s">
        <v>83</v>
      </c>
    </row>
    <row r="579" spans="2:65" s="13" customFormat="1" ht="11.25">
      <c r="B579" s="153"/>
      <c r="D579" s="141" t="s">
        <v>152</v>
      </c>
      <c r="E579" s="154" t="s">
        <v>19</v>
      </c>
      <c r="F579" s="155" t="s">
        <v>700</v>
      </c>
      <c r="H579" s="156">
        <v>398</v>
      </c>
      <c r="I579" s="157"/>
      <c r="L579" s="153"/>
      <c r="M579" s="158"/>
      <c r="T579" s="159"/>
      <c r="AT579" s="154" t="s">
        <v>152</v>
      </c>
      <c r="AU579" s="154" t="s">
        <v>83</v>
      </c>
      <c r="AV579" s="13" t="s">
        <v>83</v>
      </c>
      <c r="AW579" s="13" t="s">
        <v>35</v>
      </c>
      <c r="AX579" s="13" t="s">
        <v>73</v>
      </c>
      <c r="AY579" s="154" t="s">
        <v>138</v>
      </c>
    </row>
    <row r="580" spans="2:65" s="13" customFormat="1" ht="11.25">
      <c r="B580" s="153"/>
      <c r="D580" s="141" t="s">
        <v>152</v>
      </c>
      <c r="E580" s="154" t="s">
        <v>19</v>
      </c>
      <c r="F580" s="155" t="s">
        <v>701</v>
      </c>
      <c r="H580" s="156">
        <v>1942.8</v>
      </c>
      <c r="I580" s="157"/>
      <c r="L580" s="153"/>
      <c r="M580" s="158"/>
      <c r="T580" s="159"/>
      <c r="AT580" s="154" t="s">
        <v>152</v>
      </c>
      <c r="AU580" s="154" t="s">
        <v>83</v>
      </c>
      <c r="AV580" s="13" t="s">
        <v>83</v>
      </c>
      <c r="AW580" s="13" t="s">
        <v>35</v>
      </c>
      <c r="AX580" s="13" t="s">
        <v>73</v>
      </c>
      <c r="AY580" s="154" t="s">
        <v>138</v>
      </c>
    </row>
    <row r="581" spans="2:65" s="13" customFormat="1" ht="11.25">
      <c r="B581" s="153"/>
      <c r="D581" s="141" t="s">
        <v>152</v>
      </c>
      <c r="E581" s="154" t="s">
        <v>19</v>
      </c>
      <c r="F581" s="155" t="s">
        <v>492</v>
      </c>
      <c r="H581" s="156">
        <v>583</v>
      </c>
      <c r="I581" s="157"/>
      <c r="L581" s="153"/>
      <c r="M581" s="158"/>
      <c r="T581" s="159"/>
      <c r="AT581" s="154" t="s">
        <v>152</v>
      </c>
      <c r="AU581" s="154" t="s">
        <v>83</v>
      </c>
      <c r="AV581" s="13" t="s">
        <v>83</v>
      </c>
      <c r="AW581" s="13" t="s">
        <v>35</v>
      </c>
      <c r="AX581" s="13" t="s">
        <v>73</v>
      </c>
      <c r="AY581" s="154" t="s">
        <v>138</v>
      </c>
    </row>
    <row r="582" spans="2:65" s="14" customFormat="1" ht="11.25">
      <c r="B582" s="160"/>
      <c r="D582" s="141" t="s">
        <v>152</v>
      </c>
      <c r="E582" s="161" t="s">
        <v>19</v>
      </c>
      <c r="F582" s="162" t="s">
        <v>170</v>
      </c>
      <c r="H582" s="163">
        <v>2923.8</v>
      </c>
      <c r="I582" s="164"/>
      <c r="L582" s="160"/>
      <c r="M582" s="165"/>
      <c r="T582" s="166"/>
      <c r="AT582" s="161" t="s">
        <v>152</v>
      </c>
      <c r="AU582" s="161" t="s">
        <v>83</v>
      </c>
      <c r="AV582" s="14" t="s">
        <v>146</v>
      </c>
      <c r="AW582" s="14" t="s">
        <v>35</v>
      </c>
      <c r="AX582" s="14" t="s">
        <v>81</v>
      </c>
      <c r="AY582" s="161" t="s">
        <v>138</v>
      </c>
    </row>
    <row r="583" spans="2:65" s="1" customFormat="1" ht="33" customHeight="1">
      <c r="B583" s="33"/>
      <c r="C583" s="128" t="s">
        <v>702</v>
      </c>
      <c r="D583" s="128" t="s">
        <v>141</v>
      </c>
      <c r="E583" s="129" t="s">
        <v>703</v>
      </c>
      <c r="F583" s="130" t="s">
        <v>704</v>
      </c>
      <c r="G583" s="131" t="s">
        <v>158</v>
      </c>
      <c r="H583" s="132">
        <v>2327.63</v>
      </c>
      <c r="I583" s="133"/>
      <c r="J583" s="134">
        <f>ROUND(I583*H583,2)</f>
        <v>0</v>
      </c>
      <c r="K583" s="130" t="s">
        <v>145</v>
      </c>
      <c r="L583" s="33"/>
      <c r="M583" s="135" t="s">
        <v>19</v>
      </c>
      <c r="N583" s="136" t="s">
        <v>44</v>
      </c>
      <c r="P583" s="137">
        <f>O583*H583</f>
        <v>0</v>
      </c>
      <c r="Q583" s="137">
        <v>0</v>
      </c>
      <c r="R583" s="137">
        <f>Q583*H583</f>
        <v>0</v>
      </c>
      <c r="S583" s="137">
        <v>0</v>
      </c>
      <c r="T583" s="138">
        <f>S583*H583</f>
        <v>0</v>
      </c>
      <c r="AR583" s="139" t="s">
        <v>268</v>
      </c>
      <c r="AT583" s="139" t="s">
        <v>141</v>
      </c>
      <c r="AU583" s="139" t="s">
        <v>83</v>
      </c>
      <c r="AY583" s="18" t="s">
        <v>138</v>
      </c>
      <c r="BE583" s="140">
        <f>IF(N583="základní",J583,0)</f>
        <v>0</v>
      </c>
      <c r="BF583" s="140">
        <f>IF(N583="snížená",J583,0)</f>
        <v>0</v>
      </c>
      <c r="BG583" s="140">
        <f>IF(N583="zákl. přenesená",J583,0)</f>
        <v>0</v>
      </c>
      <c r="BH583" s="140">
        <f>IF(N583="sníž. přenesená",J583,0)</f>
        <v>0</v>
      </c>
      <c r="BI583" s="140">
        <f>IF(N583="nulová",J583,0)</f>
        <v>0</v>
      </c>
      <c r="BJ583" s="18" t="s">
        <v>81</v>
      </c>
      <c r="BK583" s="140">
        <f>ROUND(I583*H583,2)</f>
        <v>0</v>
      </c>
      <c r="BL583" s="18" t="s">
        <v>268</v>
      </c>
      <c r="BM583" s="139" t="s">
        <v>705</v>
      </c>
    </row>
    <row r="584" spans="2:65" s="1" customFormat="1" ht="19.5">
      <c r="B584" s="33"/>
      <c r="D584" s="141" t="s">
        <v>148</v>
      </c>
      <c r="F584" s="142" t="s">
        <v>706</v>
      </c>
      <c r="I584" s="143"/>
      <c r="L584" s="33"/>
      <c r="M584" s="144"/>
      <c r="T584" s="54"/>
      <c r="AT584" s="18" t="s">
        <v>148</v>
      </c>
      <c r="AU584" s="18" t="s">
        <v>83</v>
      </c>
    </row>
    <row r="585" spans="2:65" s="1" customFormat="1" ht="11.25">
      <c r="B585" s="33"/>
      <c r="D585" s="145" t="s">
        <v>150</v>
      </c>
      <c r="F585" s="146" t="s">
        <v>707</v>
      </c>
      <c r="I585" s="143"/>
      <c r="L585" s="33"/>
      <c r="M585" s="144"/>
      <c r="T585" s="54"/>
      <c r="AT585" s="18" t="s">
        <v>150</v>
      </c>
      <c r="AU585" s="18" t="s">
        <v>83</v>
      </c>
    </row>
    <row r="586" spans="2:65" s="12" customFormat="1" ht="22.5">
      <c r="B586" s="147"/>
      <c r="D586" s="141" t="s">
        <v>152</v>
      </c>
      <c r="E586" s="148" t="s">
        <v>19</v>
      </c>
      <c r="F586" s="149" t="s">
        <v>708</v>
      </c>
      <c r="H586" s="148" t="s">
        <v>19</v>
      </c>
      <c r="I586" s="150"/>
      <c r="L586" s="147"/>
      <c r="M586" s="151"/>
      <c r="T586" s="152"/>
      <c r="AT586" s="148" t="s">
        <v>152</v>
      </c>
      <c r="AU586" s="148" t="s">
        <v>83</v>
      </c>
      <c r="AV586" s="12" t="s">
        <v>81</v>
      </c>
      <c r="AW586" s="12" t="s">
        <v>35</v>
      </c>
      <c r="AX586" s="12" t="s">
        <v>73</v>
      </c>
      <c r="AY586" s="148" t="s">
        <v>138</v>
      </c>
    </row>
    <row r="587" spans="2:65" s="13" customFormat="1" ht="11.25">
      <c r="B587" s="153"/>
      <c r="D587" s="141" t="s">
        <v>152</v>
      </c>
      <c r="E587" s="154" t="s">
        <v>19</v>
      </c>
      <c r="F587" s="155" t="s">
        <v>468</v>
      </c>
      <c r="H587" s="156">
        <v>375</v>
      </c>
      <c r="I587" s="157"/>
      <c r="L587" s="153"/>
      <c r="M587" s="158"/>
      <c r="T587" s="159"/>
      <c r="AT587" s="154" t="s">
        <v>152</v>
      </c>
      <c r="AU587" s="154" t="s">
        <v>83</v>
      </c>
      <c r="AV587" s="13" t="s">
        <v>83</v>
      </c>
      <c r="AW587" s="13" t="s">
        <v>35</v>
      </c>
      <c r="AX587" s="13" t="s">
        <v>73</v>
      </c>
      <c r="AY587" s="154" t="s">
        <v>138</v>
      </c>
    </row>
    <row r="588" spans="2:65" s="13" customFormat="1" ht="11.25">
      <c r="B588" s="153"/>
      <c r="D588" s="141" t="s">
        <v>152</v>
      </c>
      <c r="E588" s="154" t="s">
        <v>19</v>
      </c>
      <c r="F588" s="155" t="s">
        <v>429</v>
      </c>
      <c r="H588" s="156">
        <v>23</v>
      </c>
      <c r="I588" s="157"/>
      <c r="L588" s="153"/>
      <c r="M588" s="158"/>
      <c r="T588" s="159"/>
      <c r="AT588" s="154" t="s">
        <v>152</v>
      </c>
      <c r="AU588" s="154" t="s">
        <v>83</v>
      </c>
      <c r="AV588" s="13" t="s">
        <v>83</v>
      </c>
      <c r="AW588" s="13" t="s">
        <v>35</v>
      </c>
      <c r="AX588" s="13" t="s">
        <v>73</v>
      </c>
      <c r="AY588" s="154" t="s">
        <v>138</v>
      </c>
    </row>
    <row r="589" spans="2:65" s="13" customFormat="1" ht="11.25">
      <c r="B589" s="153"/>
      <c r="D589" s="141" t="s">
        <v>152</v>
      </c>
      <c r="E589" s="154" t="s">
        <v>19</v>
      </c>
      <c r="F589" s="155" t="s">
        <v>469</v>
      </c>
      <c r="H589" s="156">
        <v>1868</v>
      </c>
      <c r="I589" s="157"/>
      <c r="L589" s="153"/>
      <c r="M589" s="158"/>
      <c r="T589" s="159"/>
      <c r="AT589" s="154" t="s">
        <v>152</v>
      </c>
      <c r="AU589" s="154" t="s">
        <v>83</v>
      </c>
      <c r="AV589" s="13" t="s">
        <v>83</v>
      </c>
      <c r="AW589" s="13" t="s">
        <v>35</v>
      </c>
      <c r="AX589" s="13" t="s">
        <v>73</v>
      </c>
      <c r="AY589" s="154" t="s">
        <v>138</v>
      </c>
    </row>
    <row r="590" spans="2:65" s="13" customFormat="1" ht="11.25">
      <c r="B590" s="153"/>
      <c r="D590" s="141" t="s">
        <v>152</v>
      </c>
      <c r="E590" s="154" t="s">
        <v>19</v>
      </c>
      <c r="F590" s="155" t="s">
        <v>470</v>
      </c>
      <c r="H590" s="156">
        <v>51.8</v>
      </c>
      <c r="I590" s="157"/>
      <c r="L590" s="153"/>
      <c r="M590" s="158"/>
      <c r="T590" s="159"/>
      <c r="AT590" s="154" t="s">
        <v>152</v>
      </c>
      <c r="AU590" s="154" t="s">
        <v>83</v>
      </c>
      <c r="AV590" s="13" t="s">
        <v>83</v>
      </c>
      <c r="AW590" s="13" t="s">
        <v>35</v>
      </c>
      <c r="AX590" s="13" t="s">
        <v>73</v>
      </c>
      <c r="AY590" s="154" t="s">
        <v>138</v>
      </c>
    </row>
    <row r="591" spans="2:65" s="13" customFormat="1" ht="11.25">
      <c r="B591" s="153"/>
      <c r="D591" s="141" t="s">
        <v>152</v>
      </c>
      <c r="E591" s="154" t="s">
        <v>19</v>
      </c>
      <c r="F591" s="155" t="s">
        <v>472</v>
      </c>
      <c r="H591" s="156">
        <v>9.83</v>
      </c>
      <c r="I591" s="157"/>
      <c r="L591" s="153"/>
      <c r="M591" s="158"/>
      <c r="T591" s="159"/>
      <c r="AT591" s="154" t="s">
        <v>152</v>
      </c>
      <c r="AU591" s="154" t="s">
        <v>83</v>
      </c>
      <c r="AV591" s="13" t="s">
        <v>83</v>
      </c>
      <c r="AW591" s="13" t="s">
        <v>35</v>
      </c>
      <c r="AX591" s="13" t="s">
        <v>73</v>
      </c>
      <c r="AY591" s="154" t="s">
        <v>138</v>
      </c>
    </row>
    <row r="592" spans="2:65" s="14" customFormat="1" ht="11.25">
      <c r="B592" s="160"/>
      <c r="D592" s="141" t="s">
        <v>152</v>
      </c>
      <c r="E592" s="161" t="s">
        <v>19</v>
      </c>
      <c r="F592" s="162" t="s">
        <v>170</v>
      </c>
      <c r="H592" s="163">
        <v>2327.63</v>
      </c>
      <c r="I592" s="164"/>
      <c r="L592" s="160"/>
      <c r="M592" s="165"/>
      <c r="T592" s="166"/>
      <c r="AT592" s="161" t="s">
        <v>152</v>
      </c>
      <c r="AU592" s="161" t="s">
        <v>83</v>
      </c>
      <c r="AV592" s="14" t="s">
        <v>146</v>
      </c>
      <c r="AW592" s="14" t="s">
        <v>35</v>
      </c>
      <c r="AX592" s="14" t="s">
        <v>81</v>
      </c>
      <c r="AY592" s="161" t="s">
        <v>138</v>
      </c>
    </row>
    <row r="593" spans="2:65" s="1" customFormat="1" ht="24.2" customHeight="1">
      <c r="B593" s="33"/>
      <c r="C593" s="175" t="s">
        <v>709</v>
      </c>
      <c r="D593" s="175" t="s">
        <v>439</v>
      </c>
      <c r="E593" s="176" t="s">
        <v>710</v>
      </c>
      <c r="F593" s="177" t="s">
        <v>711</v>
      </c>
      <c r="G593" s="178" t="s">
        <v>144</v>
      </c>
      <c r="H593" s="179">
        <v>111.726</v>
      </c>
      <c r="I593" s="180"/>
      <c r="J593" s="181">
        <f>ROUND(I593*H593,2)</f>
        <v>0</v>
      </c>
      <c r="K593" s="177" t="s">
        <v>145</v>
      </c>
      <c r="L593" s="182"/>
      <c r="M593" s="183" t="s">
        <v>19</v>
      </c>
      <c r="N593" s="184" t="s">
        <v>44</v>
      </c>
      <c r="P593" s="137">
        <f>O593*H593</f>
        <v>0</v>
      </c>
      <c r="Q593" s="137">
        <v>0.55000000000000004</v>
      </c>
      <c r="R593" s="137">
        <f>Q593*H593</f>
        <v>61.449300000000001</v>
      </c>
      <c r="S593" s="137">
        <v>0</v>
      </c>
      <c r="T593" s="138">
        <f>S593*H593</f>
        <v>0</v>
      </c>
      <c r="AR593" s="139" t="s">
        <v>397</v>
      </c>
      <c r="AT593" s="139" t="s">
        <v>439</v>
      </c>
      <c r="AU593" s="139" t="s">
        <v>83</v>
      </c>
      <c r="AY593" s="18" t="s">
        <v>138</v>
      </c>
      <c r="BE593" s="140">
        <f>IF(N593="základní",J593,0)</f>
        <v>0</v>
      </c>
      <c r="BF593" s="140">
        <f>IF(N593="snížená",J593,0)</f>
        <v>0</v>
      </c>
      <c r="BG593" s="140">
        <f>IF(N593="zákl. přenesená",J593,0)</f>
        <v>0</v>
      </c>
      <c r="BH593" s="140">
        <f>IF(N593="sníž. přenesená",J593,0)</f>
        <v>0</v>
      </c>
      <c r="BI593" s="140">
        <f>IF(N593="nulová",J593,0)</f>
        <v>0</v>
      </c>
      <c r="BJ593" s="18" t="s">
        <v>81</v>
      </c>
      <c r="BK593" s="140">
        <f>ROUND(I593*H593,2)</f>
        <v>0</v>
      </c>
      <c r="BL593" s="18" t="s">
        <v>268</v>
      </c>
      <c r="BM593" s="139" t="s">
        <v>712</v>
      </c>
    </row>
    <row r="594" spans="2:65" s="1" customFormat="1" ht="11.25">
      <c r="B594" s="33"/>
      <c r="D594" s="141" t="s">
        <v>148</v>
      </c>
      <c r="F594" s="142" t="s">
        <v>711</v>
      </c>
      <c r="I594" s="143"/>
      <c r="L594" s="33"/>
      <c r="M594" s="144"/>
      <c r="T594" s="54"/>
      <c r="AT594" s="18" t="s">
        <v>148</v>
      </c>
      <c r="AU594" s="18" t="s">
        <v>83</v>
      </c>
    </row>
    <row r="595" spans="2:65" s="13" customFormat="1" ht="11.25">
      <c r="B595" s="153"/>
      <c r="D595" s="141" t="s">
        <v>152</v>
      </c>
      <c r="E595" s="154" t="s">
        <v>19</v>
      </c>
      <c r="F595" s="155" t="s">
        <v>713</v>
      </c>
      <c r="H595" s="156">
        <v>93.105000000000004</v>
      </c>
      <c r="I595" s="157"/>
      <c r="L595" s="153"/>
      <c r="M595" s="158"/>
      <c r="T595" s="159"/>
      <c r="AT595" s="154" t="s">
        <v>152</v>
      </c>
      <c r="AU595" s="154" t="s">
        <v>83</v>
      </c>
      <c r="AV595" s="13" t="s">
        <v>83</v>
      </c>
      <c r="AW595" s="13" t="s">
        <v>35</v>
      </c>
      <c r="AX595" s="13" t="s">
        <v>81</v>
      </c>
      <c r="AY595" s="154" t="s">
        <v>138</v>
      </c>
    </row>
    <row r="596" spans="2:65" s="13" customFormat="1" ht="11.25">
      <c r="B596" s="153"/>
      <c r="D596" s="141" t="s">
        <v>152</v>
      </c>
      <c r="F596" s="155" t="s">
        <v>714</v>
      </c>
      <c r="H596" s="156">
        <v>111.726</v>
      </c>
      <c r="I596" s="157"/>
      <c r="L596" s="153"/>
      <c r="M596" s="158"/>
      <c r="T596" s="159"/>
      <c r="AT596" s="154" t="s">
        <v>152</v>
      </c>
      <c r="AU596" s="154" t="s">
        <v>83</v>
      </c>
      <c r="AV596" s="13" t="s">
        <v>83</v>
      </c>
      <c r="AW596" s="13" t="s">
        <v>4</v>
      </c>
      <c r="AX596" s="13" t="s">
        <v>81</v>
      </c>
      <c r="AY596" s="154" t="s">
        <v>138</v>
      </c>
    </row>
    <row r="597" spans="2:65" s="1" customFormat="1" ht="24.2" customHeight="1">
      <c r="B597" s="33"/>
      <c r="C597" s="128" t="s">
        <v>715</v>
      </c>
      <c r="D597" s="128" t="s">
        <v>141</v>
      </c>
      <c r="E597" s="129" t="s">
        <v>716</v>
      </c>
      <c r="F597" s="130" t="s">
        <v>717</v>
      </c>
      <c r="G597" s="131" t="s">
        <v>220</v>
      </c>
      <c r="H597" s="132">
        <v>6</v>
      </c>
      <c r="I597" s="133"/>
      <c r="J597" s="134">
        <f>ROUND(I597*H597,2)</f>
        <v>0</v>
      </c>
      <c r="K597" s="130" t="s">
        <v>145</v>
      </c>
      <c r="L597" s="33"/>
      <c r="M597" s="135" t="s">
        <v>19</v>
      </c>
      <c r="N597" s="136" t="s">
        <v>44</v>
      </c>
      <c r="P597" s="137">
        <f>O597*H597</f>
        <v>0</v>
      </c>
      <c r="Q597" s="137">
        <v>0.18315000000000001</v>
      </c>
      <c r="R597" s="137">
        <f>Q597*H597</f>
        <v>1.0989</v>
      </c>
      <c r="S597" s="137">
        <v>0</v>
      </c>
      <c r="T597" s="138">
        <f>S597*H597</f>
        <v>0</v>
      </c>
      <c r="AR597" s="139" t="s">
        <v>268</v>
      </c>
      <c r="AT597" s="139" t="s">
        <v>141</v>
      </c>
      <c r="AU597" s="139" t="s">
        <v>83</v>
      </c>
      <c r="AY597" s="18" t="s">
        <v>138</v>
      </c>
      <c r="BE597" s="140">
        <f>IF(N597="základní",J597,0)</f>
        <v>0</v>
      </c>
      <c r="BF597" s="140">
        <f>IF(N597="snížená",J597,0)</f>
        <v>0</v>
      </c>
      <c r="BG597" s="140">
        <f>IF(N597="zákl. přenesená",J597,0)</f>
        <v>0</v>
      </c>
      <c r="BH597" s="140">
        <f>IF(N597="sníž. přenesená",J597,0)</f>
        <v>0</v>
      </c>
      <c r="BI597" s="140">
        <f>IF(N597="nulová",J597,0)</f>
        <v>0</v>
      </c>
      <c r="BJ597" s="18" t="s">
        <v>81</v>
      </c>
      <c r="BK597" s="140">
        <f>ROUND(I597*H597,2)</f>
        <v>0</v>
      </c>
      <c r="BL597" s="18" t="s">
        <v>268</v>
      </c>
      <c r="BM597" s="139" t="s">
        <v>718</v>
      </c>
    </row>
    <row r="598" spans="2:65" s="1" customFormat="1" ht="19.5">
      <c r="B598" s="33"/>
      <c r="D598" s="141" t="s">
        <v>148</v>
      </c>
      <c r="F598" s="142" t="s">
        <v>719</v>
      </c>
      <c r="I598" s="143"/>
      <c r="L598" s="33"/>
      <c r="M598" s="144"/>
      <c r="T598" s="54"/>
      <c r="AT598" s="18" t="s">
        <v>148</v>
      </c>
      <c r="AU598" s="18" t="s">
        <v>83</v>
      </c>
    </row>
    <row r="599" spans="2:65" s="1" customFormat="1" ht="11.25">
      <c r="B599" s="33"/>
      <c r="D599" s="145" t="s">
        <v>150</v>
      </c>
      <c r="F599" s="146" t="s">
        <v>720</v>
      </c>
      <c r="I599" s="143"/>
      <c r="L599" s="33"/>
      <c r="M599" s="144"/>
      <c r="T599" s="54"/>
      <c r="AT599" s="18" t="s">
        <v>150</v>
      </c>
      <c r="AU599" s="18" t="s">
        <v>83</v>
      </c>
    </row>
    <row r="600" spans="2:65" s="13" customFormat="1" ht="11.25">
      <c r="B600" s="153"/>
      <c r="D600" s="141" t="s">
        <v>152</v>
      </c>
      <c r="E600" s="154" t="s">
        <v>19</v>
      </c>
      <c r="F600" s="155" t="s">
        <v>224</v>
      </c>
      <c r="H600" s="156">
        <v>1</v>
      </c>
      <c r="I600" s="157"/>
      <c r="L600" s="153"/>
      <c r="M600" s="158"/>
      <c r="T600" s="159"/>
      <c r="AT600" s="154" t="s">
        <v>152</v>
      </c>
      <c r="AU600" s="154" t="s">
        <v>83</v>
      </c>
      <c r="AV600" s="13" t="s">
        <v>83</v>
      </c>
      <c r="AW600" s="13" t="s">
        <v>35</v>
      </c>
      <c r="AX600" s="13" t="s">
        <v>73</v>
      </c>
      <c r="AY600" s="154" t="s">
        <v>138</v>
      </c>
    </row>
    <row r="601" spans="2:65" s="13" customFormat="1" ht="11.25">
      <c r="B601" s="153"/>
      <c r="D601" s="141" t="s">
        <v>152</v>
      </c>
      <c r="E601" s="154" t="s">
        <v>19</v>
      </c>
      <c r="F601" s="155" t="s">
        <v>513</v>
      </c>
      <c r="H601" s="156">
        <v>4</v>
      </c>
      <c r="I601" s="157"/>
      <c r="L601" s="153"/>
      <c r="M601" s="158"/>
      <c r="T601" s="159"/>
      <c r="AT601" s="154" t="s">
        <v>152</v>
      </c>
      <c r="AU601" s="154" t="s">
        <v>83</v>
      </c>
      <c r="AV601" s="13" t="s">
        <v>83</v>
      </c>
      <c r="AW601" s="13" t="s">
        <v>35</v>
      </c>
      <c r="AX601" s="13" t="s">
        <v>73</v>
      </c>
      <c r="AY601" s="154" t="s">
        <v>138</v>
      </c>
    </row>
    <row r="602" spans="2:65" s="13" customFormat="1" ht="11.25">
      <c r="B602" s="153"/>
      <c r="D602" s="141" t="s">
        <v>152</v>
      </c>
      <c r="E602" s="154" t="s">
        <v>19</v>
      </c>
      <c r="F602" s="155" t="s">
        <v>225</v>
      </c>
      <c r="H602" s="156">
        <v>1</v>
      </c>
      <c r="I602" s="157"/>
      <c r="L602" s="153"/>
      <c r="M602" s="158"/>
      <c r="T602" s="159"/>
      <c r="AT602" s="154" t="s">
        <v>152</v>
      </c>
      <c r="AU602" s="154" t="s">
        <v>83</v>
      </c>
      <c r="AV602" s="13" t="s">
        <v>83</v>
      </c>
      <c r="AW602" s="13" t="s">
        <v>35</v>
      </c>
      <c r="AX602" s="13" t="s">
        <v>73</v>
      </c>
      <c r="AY602" s="154" t="s">
        <v>138</v>
      </c>
    </row>
    <row r="603" spans="2:65" s="14" customFormat="1" ht="11.25">
      <c r="B603" s="160"/>
      <c r="D603" s="141" t="s">
        <v>152</v>
      </c>
      <c r="E603" s="161" t="s">
        <v>19</v>
      </c>
      <c r="F603" s="162" t="s">
        <v>170</v>
      </c>
      <c r="H603" s="163">
        <v>6</v>
      </c>
      <c r="I603" s="164"/>
      <c r="L603" s="160"/>
      <c r="M603" s="165"/>
      <c r="T603" s="166"/>
      <c r="AT603" s="161" t="s">
        <v>152</v>
      </c>
      <c r="AU603" s="161" t="s">
        <v>83</v>
      </c>
      <c r="AV603" s="14" t="s">
        <v>146</v>
      </c>
      <c r="AW603" s="14" t="s">
        <v>35</v>
      </c>
      <c r="AX603" s="14" t="s">
        <v>81</v>
      </c>
      <c r="AY603" s="161" t="s">
        <v>138</v>
      </c>
    </row>
    <row r="604" spans="2:65" s="1" customFormat="1" ht="24.2" customHeight="1">
      <c r="B604" s="33"/>
      <c r="C604" s="128" t="s">
        <v>721</v>
      </c>
      <c r="D604" s="128" t="s">
        <v>141</v>
      </c>
      <c r="E604" s="129" t="s">
        <v>722</v>
      </c>
      <c r="F604" s="130" t="s">
        <v>723</v>
      </c>
      <c r="G604" s="131" t="s">
        <v>144</v>
      </c>
      <c r="H604" s="132">
        <v>300.96499999999997</v>
      </c>
      <c r="I604" s="133"/>
      <c r="J604" s="134">
        <f>ROUND(I604*H604,2)</f>
        <v>0</v>
      </c>
      <c r="K604" s="130" t="s">
        <v>145</v>
      </c>
      <c r="L604" s="33"/>
      <c r="M604" s="135" t="s">
        <v>19</v>
      </c>
      <c r="N604" s="136" t="s">
        <v>44</v>
      </c>
      <c r="P604" s="137">
        <f>O604*H604</f>
        <v>0</v>
      </c>
      <c r="Q604" s="137">
        <v>2.3300000000000001E-2</v>
      </c>
      <c r="R604" s="137">
        <f>Q604*H604</f>
        <v>7.0124845000000002</v>
      </c>
      <c r="S604" s="137">
        <v>0</v>
      </c>
      <c r="T604" s="138">
        <f>S604*H604</f>
        <v>0</v>
      </c>
      <c r="AR604" s="139" t="s">
        <v>268</v>
      </c>
      <c r="AT604" s="139" t="s">
        <v>141</v>
      </c>
      <c r="AU604" s="139" t="s">
        <v>83</v>
      </c>
      <c r="AY604" s="18" t="s">
        <v>138</v>
      </c>
      <c r="BE604" s="140">
        <f>IF(N604="základní",J604,0)</f>
        <v>0</v>
      </c>
      <c r="BF604" s="140">
        <f>IF(N604="snížená",J604,0)</f>
        <v>0</v>
      </c>
      <c r="BG604" s="140">
        <f>IF(N604="zákl. přenesená",J604,0)</f>
        <v>0</v>
      </c>
      <c r="BH604" s="140">
        <f>IF(N604="sníž. přenesená",J604,0)</f>
        <v>0</v>
      </c>
      <c r="BI604" s="140">
        <f>IF(N604="nulová",J604,0)</f>
        <v>0</v>
      </c>
      <c r="BJ604" s="18" t="s">
        <v>81</v>
      </c>
      <c r="BK604" s="140">
        <f>ROUND(I604*H604,2)</f>
        <v>0</v>
      </c>
      <c r="BL604" s="18" t="s">
        <v>268</v>
      </c>
      <c r="BM604" s="139" t="s">
        <v>724</v>
      </c>
    </row>
    <row r="605" spans="2:65" s="1" customFormat="1" ht="19.5">
      <c r="B605" s="33"/>
      <c r="D605" s="141" t="s">
        <v>148</v>
      </c>
      <c r="F605" s="142" t="s">
        <v>725</v>
      </c>
      <c r="I605" s="143"/>
      <c r="L605" s="33"/>
      <c r="M605" s="144"/>
      <c r="T605" s="54"/>
      <c r="AT605" s="18" t="s">
        <v>148</v>
      </c>
      <c r="AU605" s="18" t="s">
        <v>83</v>
      </c>
    </row>
    <row r="606" spans="2:65" s="1" customFormat="1" ht="11.25">
      <c r="B606" s="33"/>
      <c r="D606" s="145" t="s">
        <v>150</v>
      </c>
      <c r="F606" s="146" t="s">
        <v>726</v>
      </c>
      <c r="I606" s="143"/>
      <c r="L606" s="33"/>
      <c r="M606" s="144"/>
      <c r="T606" s="54"/>
      <c r="AT606" s="18" t="s">
        <v>150</v>
      </c>
      <c r="AU606" s="18" t="s">
        <v>83</v>
      </c>
    </row>
    <row r="607" spans="2:65" s="13" customFormat="1" ht="11.25">
      <c r="B607" s="153"/>
      <c r="D607" s="141" t="s">
        <v>152</v>
      </c>
      <c r="E607" s="154" t="s">
        <v>19</v>
      </c>
      <c r="F607" s="155" t="s">
        <v>564</v>
      </c>
      <c r="H607" s="156">
        <v>300.96499999999997</v>
      </c>
      <c r="I607" s="157"/>
      <c r="L607" s="153"/>
      <c r="M607" s="158"/>
      <c r="T607" s="159"/>
      <c r="AT607" s="154" t="s">
        <v>152</v>
      </c>
      <c r="AU607" s="154" t="s">
        <v>83</v>
      </c>
      <c r="AV607" s="13" t="s">
        <v>83</v>
      </c>
      <c r="AW607" s="13" t="s">
        <v>35</v>
      </c>
      <c r="AX607" s="13" t="s">
        <v>81</v>
      </c>
      <c r="AY607" s="154" t="s">
        <v>138</v>
      </c>
    </row>
    <row r="608" spans="2:65" s="1" customFormat="1" ht="33" customHeight="1">
      <c r="B608" s="33"/>
      <c r="C608" s="128" t="s">
        <v>727</v>
      </c>
      <c r="D608" s="128" t="s">
        <v>141</v>
      </c>
      <c r="E608" s="129" t="s">
        <v>728</v>
      </c>
      <c r="F608" s="130" t="s">
        <v>729</v>
      </c>
      <c r="G608" s="131" t="s">
        <v>361</v>
      </c>
      <c r="H608" s="132">
        <v>187.006</v>
      </c>
      <c r="I608" s="133"/>
      <c r="J608" s="134">
        <f>ROUND(I608*H608,2)</f>
        <v>0</v>
      </c>
      <c r="K608" s="130" t="s">
        <v>145</v>
      </c>
      <c r="L608" s="33"/>
      <c r="M608" s="135" t="s">
        <v>19</v>
      </c>
      <c r="N608" s="136" t="s">
        <v>44</v>
      </c>
      <c r="P608" s="137">
        <f>O608*H608</f>
        <v>0</v>
      </c>
      <c r="Q608" s="137">
        <v>0</v>
      </c>
      <c r="R608" s="137">
        <f>Q608*H608</f>
        <v>0</v>
      </c>
      <c r="S608" s="137">
        <v>0</v>
      </c>
      <c r="T608" s="138">
        <f>S608*H608</f>
        <v>0</v>
      </c>
      <c r="AR608" s="139" t="s">
        <v>268</v>
      </c>
      <c r="AT608" s="139" t="s">
        <v>141</v>
      </c>
      <c r="AU608" s="139" t="s">
        <v>83</v>
      </c>
      <c r="AY608" s="18" t="s">
        <v>138</v>
      </c>
      <c r="BE608" s="140">
        <f>IF(N608="základní",J608,0)</f>
        <v>0</v>
      </c>
      <c r="BF608" s="140">
        <f>IF(N608="snížená",J608,0)</f>
        <v>0</v>
      </c>
      <c r="BG608" s="140">
        <f>IF(N608="zákl. přenesená",J608,0)</f>
        <v>0</v>
      </c>
      <c r="BH608" s="140">
        <f>IF(N608="sníž. přenesená",J608,0)</f>
        <v>0</v>
      </c>
      <c r="BI608" s="140">
        <f>IF(N608="nulová",J608,0)</f>
        <v>0</v>
      </c>
      <c r="BJ608" s="18" t="s">
        <v>81</v>
      </c>
      <c r="BK608" s="140">
        <f>ROUND(I608*H608,2)</f>
        <v>0</v>
      </c>
      <c r="BL608" s="18" t="s">
        <v>268</v>
      </c>
      <c r="BM608" s="139" t="s">
        <v>730</v>
      </c>
    </row>
    <row r="609" spans="2:65" s="1" customFormat="1" ht="29.25">
      <c r="B609" s="33"/>
      <c r="D609" s="141" t="s">
        <v>148</v>
      </c>
      <c r="F609" s="142" t="s">
        <v>731</v>
      </c>
      <c r="I609" s="143"/>
      <c r="L609" s="33"/>
      <c r="M609" s="144"/>
      <c r="T609" s="54"/>
      <c r="AT609" s="18" t="s">
        <v>148</v>
      </c>
      <c r="AU609" s="18" t="s">
        <v>83</v>
      </c>
    </row>
    <row r="610" spans="2:65" s="1" customFormat="1" ht="11.25">
      <c r="B610" s="33"/>
      <c r="D610" s="145" t="s">
        <v>150</v>
      </c>
      <c r="F610" s="146" t="s">
        <v>732</v>
      </c>
      <c r="I610" s="143"/>
      <c r="L610" s="33"/>
      <c r="M610" s="144"/>
      <c r="T610" s="54"/>
      <c r="AT610" s="18" t="s">
        <v>150</v>
      </c>
      <c r="AU610" s="18" t="s">
        <v>83</v>
      </c>
    </row>
    <row r="611" spans="2:65" s="11" customFormat="1" ht="22.9" customHeight="1">
      <c r="B611" s="116"/>
      <c r="D611" s="117" t="s">
        <v>72</v>
      </c>
      <c r="E611" s="126" t="s">
        <v>733</v>
      </c>
      <c r="F611" s="126" t="s">
        <v>734</v>
      </c>
      <c r="I611" s="119"/>
      <c r="J611" s="127">
        <f>BK611</f>
        <v>0</v>
      </c>
      <c r="L611" s="116"/>
      <c r="M611" s="121"/>
      <c r="P611" s="122">
        <f>SUM(P612:P926)</f>
        <v>0</v>
      </c>
      <c r="R611" s="122">
        <f>SUM(R612:R926)</f>
        <v>16.029558099999996</v>
      </c>
      <c r="T611" s="123">
        <f>SUM(T612:T926)</f>
        <v>21.978272</v>
      </c>
      <c r="AR611" s="117" t="s">
        <v>83</v>
      </c>
      <c r="AT611" s="124" t="s">
        <v>72</v>
      </c>
      <c r="AU611" s="124" t="s">
        <v>81</v>
      </c>
      <c r="AY611" s="117" t="s">
        <v>138</v>
      </c>
      <c r="BK611" s="125">
        <f>SUM(BK612:BK926)</f>
        <v>0</v>
      </c>
    </row>
    <row r="612" spans="2:65" s="1" customFormat="1" ht="16.5" customHeight="1">
      <c r="B612" s="33"/>
      <c r="C612" s="128" t="s">
        <v>735</v>
      </c>
      <c r="D612" s="128" t="s">
        <v>141</v>
      </c>
      <c r="E612" s="129" t="s">
        <v>736</v>
      </c>
      <c r="F612" s="130" t="s">
        <v>737</v>
      </c>
      <c r="G612" s="131" t="s">
        <v>158</v>
      </c>
      <c r="H612" s="132">
        <v>74.8</v>
      </c>
      <c r="I612" s="133"/>
      <c r="J612" s="134">
        <f>ROUND(I612*H612,2)</f>
        <v>0</v>
      </c>
      <c r="K612" s="130" t="s">
        <v>145</v>
      </c>
      <c r="L612" s="33"/>
      <c r="M612" s="135" t="s">
        <v>19</v>
      </c>
      <c r="N612" s="136" t="s">
        <v>44</v>
      </c>
      <c r="P612" s="137">
        <f>O612*H612</f>
        <v>0</v>
      </c>
      <c r="Q612" s="137">
        <v>0</v>
      </c>
      <c r="R612" s="137">
        <f>Q612*H612</f>
        <v>0</v>
      </c>
      <c r="S612" s="137">
        <v>5.94E-3</v>
      </c>
      <c r="T612" s="138">
        <f>S612*H612</f>
        <v>0.44431199999999998</v>
      </c>
      <c r="AR612" s="139" t="s">
        <v>268</v>
      </c>
      <c r="AT612" s="139" t="s">
        <v>141</v>
      </c>
      <c r="AU612" s="139" t="s">
        <v>83</v>
      </c>
      <c r="AY612" s="18" t="s">
        <v>138</v>
      </c>
      <c r="BE612" s="140">
        <f>IF(N612="základní",J612,0)</f>
        <v>0</v>
      </c>
      <c r="BF612" s="140">
        <f>IF(N612="snížená",J612,0)</f>
        <v>0</v>
      </c>
      <c r="BG612" s="140">
        <f>IF(N612="zákl. přenesená",J612,0)</f>
        <v>0</v>
      </c>
      <c r="BH612" s="140">
        <f>IF(N612="sníž. přenesená",J612,0)</f>
        <v>0</v>
      </c>
      <c r="BI612" s="140">
        <f>IF(N612="nulová",J612,0)</f>
        <v>0</v>
      </c>
      <c r="BJ612" s="18" t="s">
        <v>81</v>
      </c>
      <c r="BK612" s="140">
        <f>ROUND(I612*H612,2)</f>
        <v>0</v>
      </c>
      <c r="BL612" s="18" t="s">
        <v>268</v>
      </c>
      <c r="BM612" s="139" t="s">
        <v>738</v>
      </c>
    </row>
    <row r="613" spans="2:65" s="1" customFormat="1" ht="19.5">
      <c r="B613" s="33"/>
      <c r="D613" s="141" t="s">
        <v>148</v>
      </c>
      <c r="F613" s="142" t="s">
        <v>739</v>
      </c>
      <c r="I613" s="143"/>
      <c r="L613" s="33"/>
      <c r="M613" s="144"/>
      <c r="T613" s="54"/>
      <c r="AT613" s="18" t="s">
        <v>148</v>
      </c>
      <c r="AU613" s="18" t="s">
        <v>83</v>
      </c>
    </row>
    <row r="614" spans="2:65" s="1" customFormat="1" ht="11.25">
      <c r="B614" s="33"/>
      <c r="D614" s="145" t="s">
        <v>150</v>
      </c>
      <c r="F614" s="146" t="s">
        <v>740</v>
      </c>
      <c r="I614" s="143"/>
      <c r="L614" s="33"/>
      <c r="M614" s="144"/>
      <c r="T614" s="54"/>
      <c r="AT614" s="18" t="s">
        <v>150</v>
      </c>
      <c r="AU614" s="18" t="s">
        <v>83</v>
      </c>
    </row>
    <row r="615" spans="2:65" s="13" customFormat="1" ht="11.25">
      <c r="B615" s="153"/>
      <c r="D615" s="141" t="s">
        <v>152</v>
      </c>
      <c r="E615" s="154" t="s">
        <v>19</v>
      </c>
      <c r="F615" s="155" t="s">
        <v>422</v>
      </c>
      <c r="H615" s="156">
        <v>74.8</v>
      </c>
      <c r="I615" s="157"/>
      <c r="L615" s="153"/>
      <c r="M615" s="158"/>
      <c r="T615" s="159"/>
      <c r="AT615" s="154" t="s">
        <v>152</v>
      </c>
      <c r="AU615" s="154" t="s">
        <v>83</v>
      </c>
      <c r="AV615" s="13" t="s">
        <v>83</v>
      </c>
      <c r="AW615" s="13" t="s">
        <v>35</v>
      </c>
      <c r="AX615" s="13" t="s">
        <v>81</v>
      </c>
      <c r="AY615" s="154" t="s">
        <v>138</v>
      </c>
    </row>
    <row r="616" spans="2:65" s="1" customFormat="1" ht="16.5" customHeight="1">
      <c r="B616" s="33"/>
      <c r="C616" s="128" t="s">
        <v>741</v>
      </c>
      <c r="D616" s="128" t="s">
        <v>141</v>
      </c>
      <c r="E616" s="129" t="s">
        <v>742</v>
      </c>
      <c r="F616" s="130" t="s">
        <v>743</v>
      </c>
      <c r="G616" s="131" t="s">
        <v>158</v>
      </c>
      <c r="H616" s="132">
        <v>2826</v>
      </c>
      <c r="I616" s="133"/>
      <c r="J616" s="134">
        <f>ROUND(I616*H616,2)</f>
        <v>0</v>
      </c>
      <c r="K616" s="130" t="s">
        <v>145</v>
      </c>
      <c r="L616" s="33"/>
      <c r="M616" s="135" t="s">
        <v>19</v>
      </c>
      <c r="N616" s="136" t="s">
        <v>44</v>
      </c>
      <c r="P616" s="137">
        <f>O616*H616</f>
        <v>0</v>
      </c>
      <c r="Q616" s="137">
        <v>0</v>
      </c>
      <c r="R616" s="137">
        <f>Q616*H616</f>
        <v>0</v>
      </c>
      <c r="S616" s="137">
        <v>3.1199999999999999E-3</v>
      </c>
      <c r="T616" s="138">
        <f>S616*H616</f>
        <v>8.8171199999999992</v>
      </c>
      <c r="AR616" s="139" t="s">
        <v>268</v>
      </c>
      <c r="AT616" s="139" t="s">
        <v>141</v>
      </c>
      <c r="AU616" s="139" t="s">
        <v>83</v>
      </c>
      <c r="AY616" s="18" t="s">
        <v>138</v>
      </c>
      <c r="BE616" s="140">
        <f>IF(N616="základní",J616,0)</f>
        <v>0</v>
      </c>
      <c r="BF616" s="140">
        <f>IF(N616="snížená",J616,0)</f>
        <v>0</v>
      </c>
      <c r="BG616" s="140">
        <f>IF(N616="zákl. přenesená",J616,0)</f>
        <v>0</v>
      </c>
      <c r="BH616" s="140">
        <f>IF(N616="sníž. přenesená",J616,0)</f>
        <v>0</v>
      </c>
      <c r="BI616" s="140">
        <f>IF(N616="nulová",J616,0)</f>
        <v>0</v>
      </c>
      <c r="BJ616" s="18" t="s">
        <v>81</v>
      </c>
      <c r="BK616" s="140">
        <f>ROUND(I616*H616,2)</f>
        <v>0</v>
      </c>
      <c r="BL616" s="18" t="s">
        <v>268</v>
      </c>
      <c r="BM616" s="139" t="s">
        <v>744</v>
      </c>
    </row>
    <row r="617" spans="2:65" s="1" customFormat="1" ht="11.25">
      <c r="B617" s="33"/>
      <c r="D617" s="141" t="s">
        <v>148</v>
      </c>
      <c r="F617" s="142" t="s">
        <v>745</v>
      </c>
      <c r="I617" s="143"/>
      <c r="L617" s="33"/>
      <c r="M617" s="144"/>
      <c r="T617" s="54"/>
      <c r="AT617" s="18" t="s">
        <v>148</v>
      </c>
      <c r="AU617" s="18" t="s">
        <v>83</v>
      </c>
    </row>
    <row r="618" spans="2:65" s="1" customFormat="1" ht="11.25">
      <c r="B618" s="33"/>
      <c r="D618" s="145" t="s">
        <v>150</v>
      </c>
      <c r="F618" s="146" t="s">
        <v>746</v>
      </c>
      <c r="I618" s="143"/>
      <c r="L618" s="33"/>
      <c r="M618" s="144"/>
      <c r="T618" s="54"/>
      <c r="AT618" s="18" t="s">
        <v>150</v>
      </c>
      <c r="AU618" s="18" t="s">
        <v>83</v>
      </c>
    </row>
    <row r="619" spans="2:65" s="13" customFormat="1" ht="11.25">
      <c r="B619" s="153"/>
      <c r="D619" s="141" t="s">
        <v>152</v>
      </c>
      <c r="E619" s="154" t="s">
        <v>19</v>
      </c>
      <c r="F619" s="155" t="s">
        <v>490</v>
      </c>
      <c r="H619" s="156">
        <v>375</v>
      </c>
      <c r="I619" s="157"/>
      <c r="L619" s="153"/>
      <c r="M619" s="158"/>
      <c r="T619" s="159"/>
      <c r="AT619" s="154" t="s">
        <v>152</v>
      </c>
      <c r="AU619" s="154" t="s">
        <v>83</v>
      </c>
      <c r="AV619" s="13" t="s">
        <v>83</v>
      </c>
      <c r="AW619" s="13" t="s">
        <v>35</v>
      </c>
      <c r="AX619" s="13" t="s">
        <v>73</v>
      </c>
      <c r="AY619" s="154" t="s">
        <v>138</v>
      </c>
    </row>
    <row r="620" spans="2:65" s="13" customFormat="1" ht="11.25">
      <c r="B620" s="153"/>
      <c r="D620" s="141" t="s">
        <v>152</v>
      </c>
      <c r="E620" s="154" t="s">
        <v>19</v>
      </c>
      <c r="F620" s="155" t="s">
        <v>491</v>
      </c>
      <c r="H620" s="156">
        <v>1868</v>
      </c>
      <c r="I620" s="157"/>
      <c r="L620" s="153"/>
      <c r="M620" s="158"/>
      <c r="T620" s="159"/>
      <c r="AT620" s="154" t="s">
        <v>152</v>
      </c>
      <c r="AU620" s="154" t="s">
        <v>83</v>
      </c>
      <c r="AV620" s="13" t="s">
        <v>83</v>
      </c>
      <c r="AW620" s="13" t="s">
        <v>35</v>
      </c>
      <c r="AX620" s="13" t="s">
        <v>73</v>
      </c>
      <c r="AY620" s="154" t="s">
        <v>138</v>
      </c>
    </row>
    <row r="621" spans="2:65" s="13" customFormat="1" ht="11.25">
      <c r="B621" s="153"/>
      <c r="D621" s="141" t="s">
        <v>152</v>
      </c>
      <c r="E621" s="154" t="s">
        <v>19</v>
      </c>
      <c r="F621" s="155" t="s">
        <v>492</v>
      </c>
      <c r="H621" s="156">
        <v>583</v>
      </c>
      <c r="I621" s="157"/>
      <c r="L621" s="153"/>
      <c r="M621" s="158"/>
      <c r="T621" s="159"/>
      <c r="AT621" s="154" t="s">
        <v>152</v>
      </c>
      <c r="AU621" s="154" t="s">
        <v>83</v>
      </c>
      <c r="AV621" s="13" t="s">
        <v>83</v>
      </c>
      <c r="AW621" s="13" t="s">
        <v>35</v>
      </c>
      <c r="AX621" s="13" t="s">
        <v>73</v>
      </c>
      <c r="AY621" s="154" t="s">
        <v>138</v>
      </c>
    </row>
    <row r="622" spans="2:65" s="14" customFormat="1" ht="11.25">
      <c r="B622" s="160"/>
      <c r="D622" s="141" t="s">
        <v>152</v>
      </c>
      <c r="E622" s="161" t="s">
        <v>19</v>
      </c>
      <c r="F622" s="162" t="s">
        <v>170</v>
      </c>
      <c r="H622" s="163">
        <v>2826</v>
      </c>
      <c r="I622" s="164"/>
      <c r="L622" s="160"/>
      <c r="M622" s="165"/>
      <c r="T622" s="166"/>
      <c r="AT622" s="161" t="s">
        <v>152</v>
      </c>
      <c r="AU622" s="161" t="s">
        <v>83</v>
      </c>
      <c r="AV622" s="14" t="s">
        <v>146</v>
      </c>
      <c r="AW622" s="14" t="s">
        <v>35</v>
      </c>
      <c r="AX622" s="14" t="s">
        <v>81</v>
      </c>
      <c r="AY622" s="161" t="s">
        <v>138</v>
      </c>
    </row>
    <row r="623" spans="2:65" s="1" customFormat="1" ht="16.5" customHeight="1">
      <c r="B623" s="33"/>
      <c r="C623" s="128" t="s">
        <v>747</v>
      </c>
      <c r="D623" s="128" t="s">
        <v>141</v>
      </c>
      <c r="E623" s="129" t="s">
        <v>748</v>
      </c>
      <c r="F623" s="130" t="s">
        <v>749</v>
      </c>
      <c r="G623" s="131" t="s">
        <v>292</v>
      </c>
      <c r="H623" s="132">
        <v>2748</v>
      </c>
      <c r="I623" s="133"/>
      <c r="J623" s="134">
        <f>ROUND(I623*H623,2)</f>
        <v>0</v>
      </c>
      <c r="K623" s="130" t="s">
        <v>19</v>
      </c>
      <c r="L623" s="33"/>
      <c r="M623" s="135" t="s">
        <v>19</v>
      </c>
      <c r="N623" s="136" t="s">
        <v>44</v>
      </c>
      <c r="P623" s="137">
        <f>O623*H623</f>
        <v>0</v>
      </c>
      <c r="Q623" s="137">
        <v>0</v>
      </c>
      <c r="R623" s="137">
        <f>Q623*H623</f>
        <v>0</v>
      </c>
      <c r="S623" s="137">
        <v>3.48E-3</v>
      </c>
      <c r="T623" s="138">
        <f>S623*H623</f>
        <v>9.5630400000000009</v>
      </c>
      <c r="AR623" s="139" t="s">
        <v>268</v>
      </c>
      <c r="AT623" s="139" t="s">
        <v>141</v>
      </c>
      <c r="AU623" s="139" t="s">
        <v>83</v>
      </c>
      <c r="AY623" s="18" t="s">
        <v>138</v>
      </c>
      <c r="BE623" s="140">
        <f>IF(N623="základní",J623,0)</f>
        <v>0</v>
      </c>
      <c r="BF623" s="140">
        <f>IF(N623="snížená",J623,0)</f>
        <v>0</v>
      </c>
      <c r="BG623" s="140">
        <f>IF(N623="zákl. přenesená",J623,0)</f>
        <v>0</v>
      </c>
      <c r="BH623" s="140">
        <f>IF(N623="sníž. přenesená",J623,0)</f>
        <v>0</v>
      </c>
      <c r="BI623" s="140">
        <f>IF(N623="nulová",J623,0)</f>
        <v>0</v>
      </c>
      <c r="BJ623" s="18" t="s">
        <v>81</v>
      </c>
      <c r="BK623" s="140">
        <f>ROUND(I623*H623,2)</f>
        <v>0</v>
      </c>
      <c r="BL623" s="18" t="s">
        <v>268</v>
      </c>
      <c r="BM623" s="139" t="s">
        <v>750</v>
      </c>
    </row>
    <row r="624" spans="2:65" s="1" customFormat="1" ht="19.5">
      <c r="B624" s="33"/>
      <c r="D624" s="141" t="s">
        <v>148</v>
      </c>
      <c r="F624" s="142" t="s">
        <v>751</v>
      </c>
      <c r="I624" s="143"/>
      <c r="L624" s="33"/>
      <c r="M624" s="144"/>
      <c r="T624" s="54"/>
      <c r="AT624" s="18" t="s">
        <v>148</v>
      </c>
      <c r="AU624" s="18" t="s">
        <v>83</v>
      </c>
    </row>
    <row r="625" spans="2:65" s="12" customFormat="1" ht="11.25">
      <c r="B625" s="147"/>
      <c r="D625" s="141" t="s">
        <v>152</v>
      </c>
      <c r="E625" s="148" t="s">
        <v>19</v>
      </c>
      <c r="F625" s="149" t="s">
        <v>752</v>
      </c>
      <c r="H625" s="148" t="s">
        <v>19</v>
      </c>
      <c r="I625" s="150"/>
      <c r="L625" s="147"/>
      <c r="M625" s="151"/>
      <c r="T625" s="152"/>
      <c r="AT625" s="148" t="s">
        <v>152</v>
      </c>
      <c r="AU625" s="148" t="s">
        <v>83</v>
      </c>
      <c r="AV625" s="12" t="s">
        <v>81</v>
      </c>
      <c r="AW625" s="12" t="s">
        <v>35</v>
      </c>
      <c r="AX625" s="12" t="s">
        <v>73</v>
      </c>
      <c r="AY625" s="148" t="s">
        <v>138</v>
      </c>
    </row>
    <row r="626" spans="2:65" s="13" customFormat="1" ht="11.25">
      <c r="B626" s="153"/>
      <c r="D626" s="141" t="s">
        <v>152</v>
      </c>
      <c r="E626" s="154" t="s">
        <v>19</v>
      </c>
      <c r="F626" s="155" t="s">
        <v>753</v>
      </c>
      <c r="H626" s="156">
        <v>392</v>
      </c>
      <c r="I626" s="157"/>
      <c r="L626" s="153"/>
      <c r="M626" s="158"/>
      <c r="T626" s="159"/>
      <c r="AT626" s="154" t="s">
        <v>152</v>
      </c>
      <c r="AU626" s="154" t="s">
        <v>83</v>
      </c>
      <c r="AV626" s="13" t="s">
        <v>83</v>
      </c>
      <c r="AW626" s="13" t="s">
        <v>35</v>
      </c>
      <c r="AX626" s="13" t="s">
        <v>73</v>
      </c>
      <c r="AY626" s="154" t="s">
        <v>138</v>
      </c>
    </row>
    <row r="627" spans="2:65" s="13" customFormat="1" ht="11.25">
      <c r="B627" s="153"/>
      <c r="D627" s="141" t="s">
        <v>152</v>
      </c>
      <c r="E627" s="154" t="s">
        <v>19</v>
      </c>
      <c r="F627" s="155" t="s">
        <v>754</v>
      </c>
      <c r="H627" s="156">
        <v>1900</v>
      </c>
      <c r="I627" s="157"/>
      <c r="L627" s="153"/>
      <c r="M627" s="158"/>
      <c r="T627" s="159"/>
      <c r="AT627" s="154" t="s">
        <v>152</v>
      </c>
      <c r="AU627" s="154" t="s">
        <v>83</v>
      </c>
      <c r="AV627" s="13" t="s">
        <v>83</v>
      </c>
      <c r="AW627" s="13" t="s">
        <v>35</v>
      </c>
      <c r="AX627" s="13" t="s">
        <v>73</v>
      </c>
      <c r="AY627" s="154" t="s">
        <v>138</v>
      </c>
    </row>
    <row r="628" spans="2:65" s="13" customFormat="1" ht="11.25">
      <c r="B628" s="153"/>
      <c r="D628" s="141" t="s">
        <v>152</v>
      </c>
      <c r="E628" s="154" t="s">
        <v>19</v>
      </c>
      <c r="F628" s="155" t="s">
        <v>755</v>
      </c>
      <c r="H628" s="156">
        <v>456</v>
      </c>
      <c r="I628" s="157"/>
      <c r="L628" s="153"/>
      <c r="M628" s="158"/>
      <c r="T628" s="159"/>
      <c r="AT628" s="154" t="s">
        <v>152</v>
      </c>
      <c r="AU628" s="154" t="s">
        <v>83</v>
      </c>
      <c r="AV628" s="13" t="s">
        <v>83</v>
      </c>
      <c r="AW628" s="13" t="s">
        <v>35</v>
      </c>
      <c r="AX628" s="13" t="s">
        <v>73</v>
      </c>
      <c r="AY628" s="154" t="s">
        <v>138</v>
      </c>
    </row>
    <row r="629" spans="2:65" s="14" customFormat="1" ht="11.25">
      <c r="B629" s="160"/>
      <c r="D629" s="141" t="s">
        <v>152</v>
      </c>
      <c r="E629" s="161" t="s">
        <v>19</v>
      </c>
      <c r="F629" s="162" t="s">
        <v>170</v>
      </c>
      <c r="H629" s="163">
        <v>2748</v>
      </c>
      <c r="I629" s="164"/>
      <c r="L629" s="160"/>
      <c r="M629" s="165"/>
      <c r="T629" s="166"/>
      <c r="AT629" s="161" t="s">
        <v>152</v>
      </c>
      <c r="AU629" s="161" t="s">
        <v>83</v>
      </c>
      <c r="AV629" s="14" t="s">
        <v>146</v>
      </c>
      <c r="AW629" s="14" t="s">
        <v>35</v>
      </c>
      <c r="AX629" s="14" t="s">
        <v>81</v>
      </c>
      <c r="AY629" s="161" t="s">
        <v>138</v>
      </c>
    </row>
    <row r="630" spans="2:65" s="1" customFormat="1" ht="16.5" customHeight="1">
      <c r="B630" s="33"/>
      <c r="C630" s="128" t="s">
        <v>756</v>
      </c>
      <c r="D630" s="128" t="s">
        <v>141</v>
      </c>
      <c r="E630" s="129" t="s">
        <v>757</v>
      </c>
      <c r="F630" s="130" t="s">
        <v>758</v>
      </c>
      <c r="G630" s="131" t="s">
        <v>292</v>
      </c>
      <c r="H630" s="132">
        <v>40</v>
      </c>
      <c r="I630" s="133"/>
      <c r="J630" s="134">
        <f>ROUND(I630*H630,2)</f>
        <v>0</v>
      </c>
      <c r="K630" s="130" t="s">
        <v>145</v>
      </c>
      <c r="L630" s="33"/>
      <c r="M630" s="135" t="s">
        <v>19</v>
      </c>
      <c r="N630" s="136" t="s">
        <v>44</v>
      </c>
      <c r="P630" s="137">
        <f>O630*H630</f>
        <v>0</v>
      </c>
      <c r="Q630" s="137">
        <v>0</v>
      </c>
      <c r="R630" s="137">
        <f>Q630*H630</f>
        <v>0</v>
      </c>
      <c r="S630" s="137">
        <v>2.5999999999999999E-3</v>
      </c>
      <c r="T630" s="138">
        <f>S630*H630</f>
        <v>0.104</v>
      </c>
      <c r="AR630" s="139" t="s">
        <v>268</v>
      </c>
      <c r="AT630" s="139" t="s">
        <v>141</v>
      </c>
      <c r="AU630" s="139" t="s">
        <v>83</v>
      </c>
      <c r="AY630" s="18" t="s">
        <v>138</v>
      </c>
      <c r="BE630" s="140">
        <f>IF(N630="základní",J630,0)</f>
        <v>0</v>
      </c>
      <c r="BF630" s="140">
        <f>IF(N630="snížená",J630,0)</f>
        <v>0</v>
      </c>
      <c r="BG630" s="140">
        <f>IF(N630="zákl. přenesená",J630,0)</f>
        <v>0</v>
      </c>
      <c r="BH630" s="140">
        <f>IF(N630="sníž. přenesená",J630,0)</f>
        <v>0</v>
      </c>
      <c r="BI630" s="140">
        <f>IF(N630="nulová",J630,0)</f>
        <v>0</v>
      </c>
      <c r="BJ630" s="18" t="s">
        <v>81</v>
      </c>
      <c r="BK630" s="140">
        <f>ROUND(I630*H630,2)</f>
        <v>0</v>
      </c>
      <c r="BL630" s="18" t="s">
        <v>268</v>
      </c>
      <c r="BM630" s="139" t="s">
        <v>759</v>
      </c>
    </row>
    <row r="631" spans="2:65" s="1" customFormat="1" ht="11.25">
      <c r="B631" s="33"/>
      <c r="D631" s="141" t="s">
        <v>148</v>
      </c>
      <c r="F631" s="142" t="s">
        <v>760</v>
      </c>
      <c r="I631" s="143"/>
      <c r="L631" s="33"/>
      <c r="M631" s="144"/>
      <c r="T631" s="54"/>
      <c r="AT631" s="18" t="s">
        <v>148</v>
      </c>
      <c r="AU631" s="18" t="s">
        <v>83</v>
      </c>
    </row>
    <row r="632" spans="2:65" s="1" customFormat="1" ht="11.25">
      <c r="B632" s="33"/>
      <c r="D632" s="145" t="s">
        <v>150</v>
      </c>
      <c r="F632" s="146" t="s">
        <v>761</v>
      </c>
      <c r="I632" s="143"/>
      <c r="L632" s="33"/>
      <c r="M632" s="144"/>
      <c r="T632" s="54"/>
      <c r="AT632" s="18" t="s">
        <v>150</v>
      </c>
      <c r="AU632" s="18" t="s">
        <v>83</v>
      </c>
    </row>
    <row r="633" spans="2:65" s="12" customFormat="1" ht="11.25">
      <c r="B633" s="147"/>
      <c r="D633" s="141" t="s">
        <v>152</v>
      </c>
      <c r="E633" s="148" t="s">
        <v>19</v>
      </c>
      <c r="F633" s="149" t="s">
        <v>762</v>
      </c>
      <c r="H633" s="148" t="s">
        <v>19</v>
      </c>
      <c r="I633" s="150"/>
      <c r="L633" s="147"/>
      <c r="M633" s="151"/>
      <c r="T633" s="152"/>
      <c r="AT633" s="148" t="s">
        <v>152</v>
      </c>
      <c r="AU633" s="148" t="s">
        <v>83</v>
      </c>
      <c r="AV633" s="12" t="s">
        <v>81</v>
      </c>
      <c r="AW633" s="12" t="s">
        <v>35</v>
      </c>
      <c r="AX633" s="12" t="s">
        <v>73</v>
      </c>
      <c r="AY633" s="148" t="s">
        <v>138</v>
      </c>
    </row>
    <row r="634" spans="2:65" s="13" customFormat="1" ht="11.25">
      <c r="B634" s="153"/>
      <c r="D634" s="141" t="s">
        <v>152</v>
      </c>
      <c r="E634" s="154" t="s">
        <v>19</v>
      </c>
      <c r="F634" s="155" t="s">
        <v>763</v>
      </c>
      <c r="H634" s="156">
        <v>16</v>
      </c>
      <c r="I634" s="157"/>
      <c r="L634" s="153"/>
      <c r="M634" s="158"/>
      <c r="T634" s="159"/>
      <c r="AT634" s="154" t="s">
        <v>152</v>
      </c>
      <c r="AU634" s="154" t="s">
        <v>83</v>
      </c>
      <c r="AV634" s="13" t="s">
        <v>83</v>
      </c>
      <c r="AW634" s="13" t="s">
        <v>35</v>
      </c>
      <c r="AX634" s="13" t="s">
        <v>73</v>
      </c>
      <c r="AY634" s="154" t="s">
        <v>138</v>
      </c>
    </row>
    <row r="635" spans="2:65" s="13" customFormat="1" ht="11.25">
      <c r="B635" s="153"/>
      <c r="D635" s="141" t="s">
        <v>152</v>
      </c>
      <c r="E635" s="154" t="s">
        <v>19</v>
      </c>
      <c r="F635" s="155" t="s">
        <v>764</v>
      </c>
      <c r="H635" s="156">
        <v>24</v>
      </c>
      <c r="I635" s="157"/>
      <c r="L635" s="153"/>
      <c r="M635" s="158"/>
      <c r="T635" s="159"/>
      <c r="AT635" s="154" t="s">
        <v>152</v>
      </c>
      <c r="AU635" s="154" t="s">
        <v>83</v>
      </c>
      <c r="AV635" s="13" t="s">
        <v>83</v>
      </c>
      <c r="AW635" s="13" t="s">
        <v>35</v>
      </c>
      <c r="AX635" s="13" t="s">
        <v>73</v>
      </c>
      <c r="AY635" s="154" t="s">
        <v>138</v>
      </c>
    </row>
    <row r="636" spans="2:65" s="14" customFormat="1" ht="11.25">
      <c r="B636" s="160"/>
      <c r="D636" s="141" t="s">
        <v>152</v>
      </c>
      <c r="E636" s="161" t="s">
        <v>19</v>
      </c>
      <c r="F636" s="162" t="s">
        <v>170</v>
      </c>
      <c r="H636" s="163">
        <v>40</v>
      </c>
      <c r="I636" s="164"/>
      <c r="L636" s="160"/>
      <c r="M636" s="165"/>
      <c r="T636" s="166"/>
      <c r="AT636" s="161" t="s">
        <v>152</v>
      </c>
      <c r="AU636" s="161" t="s">
        <v>83</v>
      </c>
      <c r="AV636" s="14" t="s">
        <v>146</v>
      </c>
      <c r="AW636" s="14" t="s">
        <v>35</v>
      </c>
      <c r="AX636" s="14" t="s">
        <v>81</v>
      </c>
      <c r="AY636" s="161" t="s">
        <v>138</v>
      </c>
    </row>
    <row r="637" spans="2:65" s="1" customFormat="1" ht="16.5" customHeight="1">
      <c r="B637" s="33"/>
      <c r="C637" s="128" t="s">
        <v>765</v>
      </c>
      <c r="D637" s="128" t="s">
        <v>141</v>
      </c>
      <c r="E637" s="129" t="s">
        <v>766</v>
      </c>
      <c r="F637" s="130" t="s">
        <v>767</v>
      </c>
      <c r="G637" s="131" t="s">
        <v>292</v>
      </c>
      <c r="H637" s="132">
        <v>452</v>
      </c>
      <c r="I637" s="133"/>
      <c r="J637" s="134">
        <f>ROUND(I637*H637,2)</f>
        <v>0</v>
      </c>
      <c r="K637" s="130" t="s">
        <v>145</v>
      </c>
      <c r="L637" s="33"/>
      <c r="M637" s="135" t="s">
        <v>19</v>
      </c>
      <c r="N637" s="136" t="s">
        <v>44</v>
      </c>
      <c r="P637" s="137">
        <f>O637*H637</f>
        <v>0</v>
      </c>
      <c r="Q637" s="137">
        <v>0</v>
      </c>
      <c r="R637" s="137">
        <f>Q637*H637</f>
        <v>0</v>
      </c>
      <c r="S637" s="137">
        <v>6.0499999999999998E-3</v>
      </c>
      <c r="T637" s="138">
        <f>S637*H637</f>
        <v>2.7345999999999999</v>
      </c>
      <c r="AR637" s="139" t="s">
        <v>268</v>
      </c>
      <c r="AT637" s="139" t="s">
        <v>141</v>
      </c>
      <c r="AU637" s="139" t="s">
        <v>83</v>
      </c>
      <c r="AY637" s="18" t="s">
        <v>138</v>
      </c>
      <c r="BE637" s="140">
        <f>IF(N637="základní",J637,0)</f>
        <v>0</v>
      </c>
      <c r="BF637" s="140">
        <f>IF(N637="snížená",J637,0)</f>
        <v>0</v>
      </c>
      <c r="BG637" s="140">
        <f>IF(N637="zákl. přenesená",J637,0)</f>
        <v>0</v>
      </c>
      <c r="BH637" s="140">
        <f>IF(N637="sníž. přenesená",J637,0)</f>
        <v>0</v>
      </c>
      <c r="BI637" s="140">
        <f>IF(N637="nulová",J637,0)</f>
        <v>0</v>
      </c>
      <c r="BJ637" s="18" t="s">
        <v>81</v>
      </c>
      <c r="BK637" s="140">
        <f>ROUND(I637*H637,2)</f>
        <v>0</v>
      </c>
      <c r="BL637" s="18" t="s">
        <v>268</v>
      </c>
      <c r="BM637" s="139" t="s">
        <v>768</v>
      </c>
    </row>
    <row r="638" spans="2:65" s="1" customFormat="1" ht="11.25">
      <c r="B638" s="33"/>
      <c r="D638" s="141" t="s">
        <v>148</v>
      </c>
      <c r="F638" s="142" t="s">
        <v>769</v>
      </c>
      <c r="I638" s="143"/>
      <c r="L638" s="33"/>
      <c r="M638" s="144"/>
      <c r="T638" s="54"/>
      <c r="AT638" s="18" t="s">
        <v>148</v>
      </c>
      <c r="AU638" s="18" t="s">
        <v>83</v>
      </c>
    </row>
    <row r="639" spans="2:65" s="1" customFormat="1" ht="11.25">
      <c r="B639" s="33"/>
      <c r="D639" s="145" t="s">
        <v>150</v>
      </c>
      <c r="F639" s="146" t="s">
        <v>770</v>
      </c>
      <c r="I639" s="143"/>
      <c r="L639" s="33"/>
      <c r="M639" s="144"/>
      <c r="T639" s="54"/>
      <c r="AT639" s="18" t="s">
        <v>150</v>
      </c>
      <c r="AU639" s="18" t="s">
        <v>83</v>
      </c>
    </row>
    <row r="640" spans="2:65" s="12" customFormat="1" ht="11.25">
      <c r="B640" s="147"/>
      <c r="D640" s="141" t="s">
        <v>152</v>
      </c>
      <c r="E640" s="148" t="s">
        <v>19</v>
      </c>
      <c r="F640" s="149" t="s">
        <v>762</v>
      </c>
      <c r="H640" s="148" t="s">
        <v>19</v>
      </c>
      <c r="I640" s="150"/>
      <c r="L640" s="147"/>
      <c r="M640" s="151"/>
      <c r="T640" s="152"/>
      <c r="AT640" s="148" t="s">
        <v>152</v>
      </c>
      <c r="AU640" s="148" t="s">
        <v>83</v>
      </c>
      <c r="AV640" s="12" t="s">
        <v>81</v>
      </c>
      <c r="AW640" s="12" t="s">
        <v>35</v>
      </c>
      <c r="AX640" s="12" t="s">
        <v>73</v>
      </c>
      <c r="AY640" s="148" t="s">
        <v>138</v>
      </c>
    </row>
    <row r="641" spans="2:65" s="13" customFormat="1" ht="11.25">
      <c r="B641" s="153"/>
      <c r="D641" s="141" t="s">
        <v>152</v>
      </c>
      <c r="E641" s="154" t="s">
        <v>19</v>
      </c>
      <c r="F641" s="155" t="s">
        <v>771</v>
      </c>
      <c r="H641" s="156">
        <v>56</v>
      </c>
      <c r="I641" s="157"/>
      <c r="L641" s="153"/>
      <c r="M641" s="158"/>
      <c r="T641" s="159"/>
      <c r="AT641" s="154" t="s">
        <v>152</v>
      </c>
      <c r="AU641" s="154" t="s">
        <v>83</v>
      </c>
      <c r="AV641" s="13" t="s">
        <v>83</v>
      </c>
      <c r="AW641" s="13" t="s">
        <v>35</v>
      </c>
      <c r="AX641" s="13" t="s">
        <v>73</v>
      </c>
      <c r="AY641" s="154" t="s">
        <v>138</v>
      </c>
    </row>
    <row r="642" spans="2:65" s="13" customFormat="1" ht="11.25">
      <c r="B642" s="153"/>
      <c r="D642" s="141" t="s">
        <v>152</v>
      </c>
      <c r="E642" s="154" t="s">
        <v>19</v>
      </c>
      <c r="F642" s="155" t="s">
        <v>772</v>
      </c>
      <c r="H642" s="156">
        <v>276</v>
      </c>
      <c r="I642" s="157"/>
      <c r="L642" s="153"/>
      <c r="M642" s="158"/>
      <c r="T642" s="159"/>
      <c r="AT642" s="154" t="s">
        <v>152</v>
      </c>
      <c r="AU642" s="154" t="s">
        <v>83</v>
      </c>
      <c r="AV642" s="13" t="s">
        <v>83</v>
      </c>
      <c r="AW642" s="13" t="s">
        <v>35</v>
      </c>
      <c r="AX642" s="13" t="s">
        <v>73</v>
      </c>
      <c r="AY642" s="154" t="s">
        <v>138</v>
      </c>
    </row>
    <row r="643" spans="2:65" s="13" customFormat="1" ht="11.25">
      <c r="B643" s="153"/>
      <c r="D643" s="141" t="s">
        <v>152</v>
      </c>
      <c r="E643" s="154" t="s">
        <v>19</v>
      </c>
      <c r="F643" s="155" t="s">
        <v>773</v>
      </c>
      <c r="H643" s="156">
        <v>120</v>
      </c>
      <c r="I643" s="157"/>
      <c r="L643" s="153"/>
      <c r="M643" s="158"/>
      <c r="T643" s="159"/>
      <c r="AT643" s="154" t="s">
        <v>152</v>
      </c>
      <c r="AU643" s="154" t="s">
        <v>83</v>
      </c>
      <c r="AV643" s="13" t="s">
        <v>83</v>
      </c>
      <c r="AW643" s="13" t="s">
        <v>35</v>
      </c>
      <c r="AX643" s="13" t="s">
        <v>73</v>
      </c>
      <c r="AY643" s="154" t="s">
        <v>138</v>
      </c>
    </row>
    <row r="644" spans="2:65" s="14" customFormat="1" ht="11.25">
      <c r="B644" s="160"/>
      <c r="D644" s="141" t="s">
        <v>152</v>
      </c>
      <c r="E644" s="161" t="s">
        <v>19</v>
      </c>
      <c r="F644" s="162" t="s">
        <v>170</v>
      </c>
      <c r="H644" s="163">
        <v>452</v>
      </c>
      <c r="I644" s="164"/>
      <c r="L644" s="160"/>
      <c r="M644" s="165"/>
      <c r="T644" s="166"/>
      <c r="AT644" s="161" t="s">
        <v>152</v>
      </c>
      <c r="AU644" s="161" t="s">
        <v>83</v>
      </c>
      <c r="AV644" s="14" t="s">
        <v>146</v>
      </c>
      <c r="AW644" s="14" t="s">
        <v>35</v>
      </c>
      <c r="AX644" s="14" t="s">
        <v>81</v>
      </c>
      <c r="AY644" s="161" t="s">
        <v>138</v>
      </c>
    </row>
    <row r="645" spans="2:65" s="1" customFormat="1" ht="16.5" customHeight="1">
      <c r="B645" s="33"/>
      <c r="C645" s="128" t="s">
        <v>774</v>
      </c>
      <c r="D645" s="128" t="s">
        <v>141</v>
      </c>
      <c r="E645" s="129" t="s">
        <v>775</v>
      </c>
      <c r="F645" s="130" t="s">
        <v>776</v>
      </c>
      <c r="G645" s="131" t="s">
        <v>292</v>
      </c>
      <c r="H645" s="132">
        <v>80</v>
      </c>
      <c r="I645" s="133"/>
      <c r="J645" s="134">
        <f>ROUND(I645*H645,2)</f>
        <v>0</v>
      </c>
      <c r="K645" s="130" t="s">
        <v>145</v>
      </c>
      <c r="L645" s="33"/>
      <c r="M645" s="135" t="s">
        <v>19</v>
      </c>
      <c r="N645" s="136" t="s">
        <v>44</v>
      </c>
      <c r="P645" s="137">
        <f>O645*H645</f>
        <v>0</v>
      </c>
      <c r="Q645" s="137">
        <v>0</v>
      </c>
      <c r="R645" s="137">
        <f>Q645*H645</f>
        <v>0</v>
      </c>
      <c r="S645" s="137">
        <v>3.9399999999999999E-3</v>
      </c>
      <c r="T645" s="138">
        <f>S645*H645</f>
        <v>0.31519999999999998</v>
      </c>
      <c r="AR645" s="139" t="s">
        <v>268</v>
      </c>
      <c r="AT645" s="139" t="s">
        <v>141</v>
      </c>
      <c r="AU645" s="139" t="s">
        <v>83</v>
      </c>
      <c r="AY645" s="18" t="s">
        <v>138</v>
      </c>
      <c r="BE645" s="140">
        <f>IF(N645="základní",J645,0)</f>
        <v>0</v>
      </c>
      <c r="BF645" s="140">
        <f>IF(N645="snížená",J645,0)</f>
        <v>0</v>
      </c>
      <c r="BG645" s="140">
        <f>IF(N645="zákl. přenesená",J645,0)</f>
        <v>0</v>
      </c>
      <c r="BH645" s="140">
        <f>IF(N645="sníž. přenesená",J645,0)</f>
        <v>0</v>
      </c>
      <c r="BI645" s="140">
        <f>IF(N645="nulová",J645,0)</f>
        <v>0</v>
      </c>
      <c r="BJ645" s="18" t="s">
        <v>81</v>
      </c>
      <c r="BK645" s="140">
        <f>ROUND(I645*H645,2)</f>
        <v>0</v>
      </c>
      <c r="BL645" s="18" t="s">
        <v>268</v>
      </c>
      <c r="BM645" s="139" t="s">
        <v>777</v>
      </c>
    </row>
    <row r="646" spans="2:65" s="1" customFormat="1" ht="11.25">
      <c r="B646" s="33"/>
      <c r="D646" s="141" t="s">
        <v>148</v>
      </c>
      <c r="F646" s="142" t="s">
        <v>778</v>
      </c>
      <c r="I646" s="143"/>
      <c r="L646" s="33"/>
      <c r="M646" s="144"/>
      <c r="T646" s="54"/>
      <c r="AT646" s="18" t="s">
        <v>148</v>
      </c>
      <c r="AU646" s="18" t="s">
        <v>83</v>
      </c>
    </row>
    <row r="647" spans="2:65" s="1" customFormat="1" ht="11.25">
      <c r="B647" s="33"/>
      <c r="D647" s="145" t="s">
        <v>150</v>
      </c>
      <c r="F647" s="146" t="s">
        <v>779</v>
      </c>
      <c r="I647" s="143"/>
      <c r="L647" s="33"/>
      <c r="M647" s="144"/>
      <c r="T647" s="54"/>
      <c r="AT647" s="18" t="s">
        <v>150</v>
      </c>
      <c r="AU647" s="18" t="s">
        <v>83</v>
      </c>
    </row>
    <row r="648" spans="2:65" s="13" customFormat="1" ht="11.25">
      <c r="B648" s="153"/>
      <c r="D648" s="141" t="s">
        <v>152</v>
      </c>
      <c r="E648" s="154" t="s">
        <v>19</v>
      </c>
      <c r="F648" s="155" t="s">
        <v>763</v>
      </c>
      <c r="H648" s="156">
        <v>16</v>
      </c>
      <c r="I648" s="157"/>
      <c r="L648" s="153"/>
      <c r="M648" s="158"/>
      <c r="T648" s="159"/>
      <c r="AT648" s="154" t="s">
        <v>152</v>
      </c>
      <c r="AU648" s="154" t="s">
        <v>83</v>
      </c>
      <c r="AV648" s="13" t="s">
        <v>83</v>
      </c>
      <c r="AW648" s="13" t="s">
        <v>35</v>
      </c>
      <c r="AX648" s="13" t="s">
        <v>73</v>
      </c>
      <c r="AY648" s="154" t="s">
        <v>138</v>
      </c>
    </row>
    <row r="649" spans="2:65" s="13" customFormat="1" ht="11.25">
      <c r="B649" s="153"/>
      <c r="D649" s="141" t="s">
        <v>152</v>
      </c>
      <c r="E649" s="154" t="s">
        <v>19</v>
      </c>
      <c r="F649" s="155" t="s">
        <v>780</v>
      </c>
      <c r="H649" s="156">
        <v>36</v>
      </c>
      <c r="I649" s="157"/>
      <c r="L649" s="153"/>
      <c r="M649" s="158"/>
      <c r="T649" s="159"/>
      <c r="AT649" s="154" t="s">
        <v>152</v>
      </c>
      <c r="AU649" s="154" t="s">
        <v>83</v>
      </c>
      <c r="AV649" s="13" t="s">
        <v>83</v>
      </c>
      <c r="AW649" s="13" t="s">
        <v>35</v>
      </c>
      <c r="AX649" s="13" t="s">
        <v>73</v>
      </c>
      <c r="AY649" s="154" t="s">
        <v>138</v>
      </c>
    </row>
    <row r="650" spans="2:65" s="13" customFormat="1" ht="11.25">
      <c r="B650" s="153"/>
      <c r="D650" s="141" t="s">
        <v>152</v>
      </c>
      <c r="E650" s="154" t="s">
        <v>19</v>
      </c>
      <c r="F650" s="155" t="s">
        <v>781</v>
      </c>
      <c r="H650" s="156">
        <v>28</v>
      </c>
      <c r="I650" s="157"/>
      <c r="L650" s="153"/>
      <c r="M650" s="158"/>
      <c r="T650" s="159"/>
      <c r="AT650" s="154" t="s">
        <v>152</v>
      </c>
      <c r="AU650" s="154" t="s">
        <v>83</v>
      </c>
      <c r="AV650" s="13" t="s">
        <v>83</v>
      </c>
      <c r="AW650" s="13" t="s">
        <v>35</v>
      </c>
      <c r="AX650" s="13" t="s">
        <v>73</v>
      </c>
      <c r="AY650" s="154" t="s">
        <v>138</v>
      </c>
    </row>
    <row r="651" spans="2:65" s="14" customFormat="1" ht="11.25">
      <c r="B651" s="160"/>
      <c r="D651" s="141" t="s">
        <v>152</v>
      </c>
      <c r="E651" s="161" t="s">
        <v>19</v>
      </c>
      <c r="F651" s="162" t="s">
        <v>170</v>
      </c>
      <c r="H651" s="163">
        <v>80</v>
      </c>
      <c r="I651" s="164"/>
      <c r="L651" s="160"/>
      <c r="M651" s="165"/>
      <c r="T651" s="166"/>
      <c r="AT651" s="161" t="s">
        <v>152</v>
      </c>
      <c r="AU651" s="161" t="s">
        <v>83</v>
      </c>
      <c r="AV651" s="14" t="s">
        <v>146</v>
      </c>
      <c r="AW651" s="14" t="s">
        <v>35</v>
      </c>
      <c r="AX651" s="14" t="s">
        <v>81</v>
      </c>
      <c r="AY651" s="161" t="s">
        <v>138</v>
      </c>
    </row>
    <row r="652" spans="2:65" s="1" customFormat="1" ht="16.5" customHeight="1">
      <c r="B652" s="33"/>
      <c r="C652" s="128" t="s">
        <v>782</v>
      </c>
      <c r="D652" s="128" t="s">
        <v>141</v>
      </c>
      <c r="E652" s="129" t="s">
        <v>783</v>
      </c>
      <c r="F652" s="130" t="s">
        <v>784</v>
      </c>
      <c r="G652" s="131" t="s">
        <v>292</v>
      </c>
      <c r="H652" s="132">
        <v>908</v>
      </c>
      <c r="I652" s="133"/>
      <c r="J652" s="134">
        <f>ROUND(I652*H652,2)</f>
        <v>0</v>
      </c>
      <c r="K652" s="130" t="s">
        <v>145</v>
      </c>
      <c r="L652" s="33"/>
      <c r="M652" s="135" t="s">
        <v>19</v>
      </c>
      <c r="N652" s="136" t="s">
        <v>44</v>
      </c>
      <c r="P652" s="137">
        <f>O652*H652</f>
        <v>0</v>
      </c>
      <c r="Q652" s="137">
        <v>6.0999999999999997E-4</v>
      </c>
      <c r="R652" s="137">
        <f>Q652*H652</f>
        <v>0.55387999999999993</v>
      </c>
      <c r="S652" s="137">
        <v>0</v>
      </c>
      <c r="T652" s="138">
        <f>S652*H652</f>
        <v>0</v>
      </c>
      <c r="AR652" s="139" t="s">
        <v>268</v>
      </c>
      <c r="AT652" s="139" t="s">
        <v>141</v>
      </c>
      <c r="AU652" s="139" t="s">
        <v>83</v>
      </c>
      <c r="AY652" s="18" t="s">
        <v>138</v>
      </c>
      <c r="BE652" s="140">
        <f>IF(N652="základní",J652,0)</f>
        <v>0</v>
      </c>
      <c r="BF652" s="140">
        <f>IF(N652="snížená",J652,0)</f>
        <v>0</v>
      </c>
      <c r="BG652" s="140">
        <f>IF(N652="zákl. přenesená",J652,0)</f>
        <v>0</v>
      </c>
      <c r="BH652" s="140">
        <f>IF(N652="sníž. přenesená",J652,0)</f>
        <v>0</v>
      </c>
      <c r="BI652" s="140">
        <f>IF(N652="nulová",J652,0)</f>
        <v>0</v>
      </c>
      <c r="BJ652" s="18" t="s">
        <v>81</v>
      </c>
      <c r="BK652" s="140">
        <f>ROUND(I652*H652,2)</f>
        <v>0</v>
      </c>
      <c r="BL652" s="18" t="s">
        <v>268</v>
      </c>
      <c r="BM652" s="139" t="s">
        <v>785</v>
      </c>
    </row>
    <row r="653" spans="2:65" s="1" customFormat="1" ht="11.25">
      <c r="B653" s="33"/>
      <c r="D653" s="141" t="s">
        <v>148</v>
      </c>
      <c r="F653" s="142" t="s">
        <v>786</v>
      </c>
      <c r="I653" s="143"/>
      <c r="L653" s="33"/>
      <c r="M653" s="144"/>
      <c r="T653" s="54"/>
      <c r="AT653" s="18" t="s">
        <v>148</v>
      </c>
      <c r="AU653" s="18" t="s">
        <v>83</v>
      </c>
    </row>
    <row r="654" spans="2:65" s="1" customFormat="1" ht="11.25">
      <c r="B654" s="33"/>
      <c r="D654" s="145" t="s">
        <v>150</v>
      </c>
      <c r="F654" s="146" t="s">
        <v>787</v>
      </c>
      <c r="I654" s="143"/>
      <c r="L654" s="33"/>
      <c r="M654" s="144"/>
      <c r="T654" s="54"/>
      <c r="AT654" s="18" t="s">
        <v>150</v>
      </c>
      <c r="AU654" s="18" t="s">
        <v>83</v>
      </c>
    </row>
    <row r="655" spans="2:65" s="13" customFormat="1" ht="11.25">
      <c r="B655" s="153"/>
      <c r="D655" s="141" t="s">
        <v>152</v>
      </c>
      <c r="E655" s="154" t="s">
        <v>19</v>
      </c>
      <c r="F655" s="155" t="s">
        <v>788</v>
      </c>
      <c r="H655" s="156">
        <v>908</v>
      </c>
      <c r="I655" s="157"/>
      <c r="L655" s="153"/>
      <c r="M655" s="158"/>
      <c r="T655" s="159"/>
      <c r="AT655" s="154" t="s">
        <v>152</v>
      </c>
      <c r="AU655" s="154" t="s">
        <v>83</v>
      </c>
      <c r="AV655" s="13" t="s">
        <v>83</v>
      </c>
      <c r="AW655" s="13" t="s">
        <v>35</v>
      </c>
      <c r="AX655" s="13" t="s">
        <v>81</v>
      </c>
      <c r="AY655" s="154" t="s">
        <v>138</v>
      </c>
    </row>
    <row r="656" spans="2:65" s="1" customFormat="1" ht="16.5" customHeight="1">
      <c r="B656" s="33"/>
      <c r="C656" s="128" t="s">
        <v>789</v>
      </c>
      <c r="D656" s="128" t="s">
        <v>141</v>
      </c>
      <c r="E656" s="129" t="s">
        <v>790</v>
      </c>
      <c r="F656" s="130" t="s">
        <v>791</v>
      </c>
      <c r="G656" s="131" t="s">
        <v>292</v>
      </c>
      <c r="H656" s="132">
        <v>108</v>
      </c>
      <c r="I656" s="133"/>
      <c r="J656" s="134">
        <f>ROUND(I656*H656,2)</f>
        <v>0</v>
      </c>
      <c r="K656" s="130" t="s">
        <v>145</v>
      </c>
      <c r="L656" s="33"/>
      <c r="M656" s="135" t="s">
        <v>19</v>
      </c>
      <c r="N656" s="136" t="s">
        <v>44</v>
      </c>
      <c r="P656" s="137">
        <f>O656*H656</f>
        <v>0</v>
      </c>
      <c r="Q656" s="137">
        <v>7.7999999999999999E-4</v>
      </c>
      <c r="R656" s="137">
        <f>Q656*H656</f>
        <v>8.4239999999999995E-2</v>
      </c>
      <c r="S656" s="137">
        <v>0</v>
      </c>
      <c r="T656" s="138">
        <f>S656*H656</f>
        <v>0</v>
      </c>
      <c r="AR656" s="139" t="s">
        <v>268</v>
      </c>
      <c r="AT656" s="139" t="s">
        <v>141</v>
      </c>
      <c r="AU656" s="139" t="s">
        <v>83</v>
      </c>
      <c r="AY656" s="18" t="s">
        <v>138</v>
      </c>
      <c r="BE656" s="140">
        <f>IF(N656="základní",J656,0)</f>
        <v>0</v>
      </c>
      <c r="BF656" s="140">
        <f>IF(N656="snížená",J656,0)</f>
        <v>0</v>
      </c>
      <c r="BG656" s="140">
        <f>IF(N656="zákl. přenesená",J656,0)</f>
        <v>0</v>
      </c>
      <c r="BH656" s="140">
        <f>IF(N656="sníž. přenesená",J656,0)</f>
        <v>0</v>
      </c>
      <c r="BI656" s="140">
        <f>IF(N656="nulová",J656,0)</f>
        <v>0</v>
      </c>
      <c r="BJ656" s="18" t="s">
        <v>81</v>
      </c>
      <c r="BK656" s="140">
        <f>ROUND(I656*H656,2)</f>
        <v>0</v>
      </c>
      <c r="BL656" s="18" t="s">
        <v>268</v>
      </c>
      <c r="BM656" s="139" t="s">
        <v>792</v>
      </c>
    </row>
    <row r="657" spans="2:65" s="1" customFormat="1" ht="11.25">
      <c r="B657" s="33"/>
      <c r="D657" s="141" t="s">
        <v>148</v>
      </c>
      <c r="F657" s="142" t="s">
        <v>793</v>
      </c>
      <c r="I657" s="143"/>
      <c r="L657" s="33"/>
      <c r="M657" s="144"/>
      <c r="T657" s="54"/>
      <c r="AT657" s="18" t="s">
        <v>148</v>
      </c>
      <c r="AU657" s="18" t="s">
        <v>83</v>
      </c>
    </row>
    <row r="658" spans="2:65" s="1" customFormat="1" ht="11.25">
      <c r="B658" s="33"/>
      <c r="D658" s="145" t="s">
        <v>150</v>
      </c>
      <c r="F658" s="146" t="s">
        <v>794</v>
      </c>
      <c r="I658" s="143"/>
      <c r="L658" s="33"/>
      <c r="M658" s="144"/>
      <c r="T658" s="54"/>
      <c r="AT658" s="18" t="s">
        <v>150</v>
      </c>
      <c r="AU658" s="18" t="s">
        <v>83</v>
      </c>
    </row>
    <row r="659" spans="2:65" s="13" customFormat="1" ht="11.25">
      <c r="B659" s="153"/>
      <c r="D659" s="141" t="s">
        <v>152</v>
      </c>
      <c r="E659" s="154" t="s">
        <v>19</v>
      </c>
      <c r="F659" s="155" t="s">
        <v>795</v>
      </c>
      <c r="H659" s="156">
        <v>24</v>
      </c>
      <c r="I659" s="157"/>
      <c r="L659" s="153"/>
      <c r="M659" s="158"/>
      <c r="T659" s="159"/>
      <c r="AT659" s="154" t="s">
        <v>152</v>
      </c>
      <c r="AU659" s="154" t="s">
        <v>83</v>
      </c>
      <c r="AV659" s="13" t="s">
        <v>83</v>
      </c>
      <c r="AW659" s="13" t="s">
        <v>35</v>
      </c>
      <c r="AX659" s="13" t="s">
        <v>73</v>
      </c>
      <c r="AY659" s="154" t="s">
        <v>138</v>
      </c>
    </row>
    <row r="660" spans="2:65" s="13" customFormat="1" ht="11.25">
      <c r="B660" s="153"/>
      <c r="D660" s="141" t="s">
        <v>152</v>
      </c>
      <c r="E660" s="154" t="s">
        <v>19</v>
      </c>
      <c r="F660" s="155" t="s">
        <v>796</v>
      </c>
      <c r="H660" s="156">
        <v>48</v>
      </c>
      <c r="I660" s="157"/>
      <c r="L660" s="153"/>
      <c r="M660" s="158"/>
      <c r="T660" s="159"/>
      <c r="AT660" s="154" t="s">
        <v>152</v>
      </c>
      <c r="AU660" s="154" t="s">
        <v>83</v>
      </c>
      <c r="AV660" s="13" t="s">
        <v>83</v>
      </c>
      <c r="AW660" s="13" t="s">
        <v>35</v>
      </c>
      <c r="AX660" s="13" t="s">
        <v>73</v>
      </c>
      <c r="AY660" s="154" t="s">
        <v>138</v>
      </c>
    </row>
    <row r="661" spans="2:65" s="13" customFormat="1" ht="11.25">
      <c r="B661" s="153"/>
      <c r="D661" s="141" t="s">
        <v>152</v>
      </c>
      <c r="E661" s="154" t="s">
        <v>19</v>
      </c>
      <c r="F661" s="155" t="s">
        <v>797</v>
      </c>
      <c r="H661" s="156">
        <v>36</v>
      </c>
      <c r="I661" s="157"/>
      <c r="L661" s="153"/>
      <c r="M661" s="158"/>
      <c r="T661" s="159"/>
      <c r="AT661" s="154" t="s">
        <v>152</v>
      </c>
      <c r="AU661" s="154" t="s">
        <v>83</v>
      </c>
      <c r="AV661" s="13" t="s">
        <v>83</v>
      </c>
      <c r="AW661" s="13" t="s">
        <v>35</v>
      </c>
      <c r="AX661" s="13" t="s">
        <v>73</v>
      </c>
      <c r="AY661" s="154" t="s">
        <v>138</v>
      </c>
    </row>
    <row r="662" spans="2:65" s="14" customFormat="1" ht="11.25">
      <c r="B662" s="160"/>
      <c r="D662" s="141" t="s">
        <v>152</v>
      </c>
      <c r="E662" s="161" t="s">
        <v>19</v>
      </c>
      <c r="F662" s="162" t="s">
        <v>170</v>
      </c>
      <c r="H662" s="163">
        <v>108</v>
      </c>
      <c r="I662" s="164"/>
      <c r="L662" s="160"/>
      <c r="M662" s="165"/>
      <c r="T662" s="166"/>
      <c r="AT662" s="161" t="s">
        <v>152</v>
      </c>
      <c r="AU662" s="161" t="s">
        <v>83</v>
      </c>
      <c r="AV662" s="14" t="s">
        <v>146</v>
      </c>
      <c r="AW662" s="14" t="s">
        <v>35</v>
      </c>
      <c r="AX662" s="14" t="s">
        <v>81</v>
      </c>
      <c r="AY662" s="161" t="s">
        <v>138</v>
      </c>
    </row>
    <row r="663" spans="2:65" s="1" customFormat="1" ht="16.5" customHeight="1">
      <c r="B663" s="33"/>
      <c r="C663" s="128" t="s">
        <v>798</v>
      </c>
      <c r="D663" s="128" t="s">
        <v>141</v>
      </c>
      <c r="E663" s="129" t="s">
        <v>799</v>
      </c>
      <c r="F663" s="130" t="s">
        <v>800</v>
      </c>
      <c r="G663" s="131" t="s">
        <v>292</v>
      </c>
      <c r="H663" s="132">
        <v>36</v>
      </c>
      <c r="I663" s="133"/>
      <c r="J663" s="134">
        <f>ROUND(I663*H663,2)</f>
        <v>0</v>
      </c>
      <c r="K663" s="130" t="s">
        <v>145</v>
      </c>
      <c r="L663" s="33"/>
      <c r="M663" s="135" t="s">
        <v>19</v>
      </c>
      <c r="N663" s="136" t="s">
        <v>44</v>
      </c>
      <c r="P663" s="137">
        <f>O663*H663</f>
        <v>0</v>
      </c>
      <c r="Q663" s="137">
        <v>9.3000000000000005E-4</v>
      </c>
      <c r="R663" s="137">
        <f>Q663*H663</f>
        <v>3.3480000000000003E-2</v>
      </c>
      <c r="S663" s="137">
        <v>0</v>
      </c>
      <c r="T663" s="138">
        <f>S663*H663</f>
        <v>0</v>
      </c>
      <c r="AR663" s="139" t="s">
        <v>268</v>
      </c>
      <c r="AT663" s="139" t="s">
        <v>141</v>
      </c>
      <c r="AU663" s="139" t="s">
        <v>83</v>
      </c>
      <c r="AY663" s="18" t="s">
        <v>138</v>
      </c>
      <c r="BE663" s="140">
        <f>IF(N663="základní",J663,0)</f>
        <v>0</v>
      </c>
      <c r="BF663" s="140">
        <f>IF(N663="snížená",J663,0)</f>
        <v>0</v>
      </c>
      <c r="BG663" s="140">
        <f>IF(N663="zákl. přenesená",J663,0)</f>
        <v>0</v>
      </c>
      <c r="BH663" s="140">
        <f>IF(N663="sníž. přenesená",J663,0)</f>
        <v>0</v>
      </c>
      <c r="BI663" s="140">
        <f>IF(N663="nulová",J663,0)</f>
        <v>0</v>
      </c>
      <c r="BJ663" s="18" t="s">
        <v>81</v>
      </c>
      <c r="BK663" s="140">
        <f>ROUND(I663*H663,2)</f>
        <v>0</v>
      </c>
      <c r="BL663" s="18" t="s">
        <v>268</v>
      </c>
      <c r="BM663" s="139" t="s">
        <v>801</v>
      </c>
    </row>
    <row r="664" spans="2:65" s="1" customFormat="1" ht="11.25">
      <c r="B664" s="33"/>
      <c r="D664" s="141" t="s">
        <v>148</v>
      </c>
      <c r="F664" s="142" t="s">
        <v>802</v>
      </c>
      <c r="I664" s="143"/>
      <c r="L664" s="33"/>
      <c r="M664" s="144"/>
      <c r="T664" s="54"/>
      <c r="AT664" s="18" t="s">
        <v>148</v>
      </c>
      <c r="AU664" s="18" t="s">
        <v>83</v>
      </c>
    </row>
    <row r="665" spans="2:65" s="1" customFormat="1" ht="11.25">
      <c r="B665" s="33"/>
      <c r="D665" s="145" t="s">
        <v>150</v>
      </c>
      <c r="F665" s="146" t="s">
        <v>803</v>
      </c>
      <c r="I665" s="143"/>
      <c r="L665" s="33"/>
      <c r="M665" s="144"/>
      <c r="T665" s="54"/>
      <c r="AT665" s="18" t="s">
        <v>150</v>
      </c>
      <c r="AU665" s="18" t="s">
        <v>83</v>
      </c>
    </row>
    <row r="666" spans="2:65" s="13" customFormat="1" ht="11.25">
      <c r="B666" s="153"/>
      <c r="D666" s="141" t="s">
        <v>152</v>
      </c>
      <c r="E666" s="154" t="s">
        <v>19</v>
      </c>
      <c r="F666" s="155" t="s">
        <v>804</v>
      </c>
      <c r="H666" s="156">
        <v>8</v>
      </c>
      <c r="I666" s="157"/>
      <c r="L666" s="153"/>
      <c r="M666" s="158"/>
      <c r="T666" s="159"/>
      <c r="AT666" s="154" t="s">
        <v>152</v>
      </c>
      <c r="AU666" s="154" t="s">
        <v>83</v>
      </c>
      <c r="AV666" s="13" t="s">
        <v>83</v>
      </c>
      <c r="AW666" s="13" t="s">
        <v>35</v>
      </c>
      <c r="AX666" s="13" t="s">
        <v>73</v>
      </c>
      <c r="AY666" s="154" t="s">
        <v>138</v>
      </c>
    </row>
    <row r="667" spans="2:65" s="13" customFormat="1" ht="11.25">
      <c r="B667" s="153"/>
      <c r="D667" s="141" t="s">
        <v>152</v>
      </c>
      <c r="E667" s="154" t="s">
        <v>19</v>
      </c>
      <c r="F667" s="155" t="s">
        <v>805</v>
      </c>
      <c r="H667" s="156">
        <v>16</v>
      </c>
      <c r="I667" s="157"/>
      <c r="L667" s="153"/>
      <c r="M667" s="158"/>
      <c r="T667" s="159"/>
      <c r="AT667" s="154" t="s">
        <v>152</v>
      </c>
      <c r="AU667" s="154" t="s">
        <v>83</v>
      </c>
      <c r="AV667" s="13" t="s">
        <v>83</v>
      </c>
      <c r="AW667" s="13" t="s">
        <v>35</v>
      </c>
      <c r="AX667" s="13" t="s">
        <v>73</v>
      </c>
      <c r="AY667" s="154" t="s">
        <v>138</v>
      </c>
    </row>
    <row r="668" spans="2:65" s="13" customFormat="1" ht="11.25">
      <c r="B668" s="153"/>
      <c r="D668" s="141" t="s">
        <v>152</v>
      </c>
      <c r="E668" s="154" t="s">
        <v>19</v>
      </c>
      <c r="F668" s="155" t="s">
        <v>806</v>
      </c>
      <c r="H668" s="156">
        <v>12</v>
      </c>
      <c r="I668" s="157"/>
      <c r="L668" s="153"/>
      <c r="M668" s="158"/>
      <c r="T668" s="159"/>
      <c r="AT668" s="154" t="s">
        <v>152</v>
      </c>
      <c r="AU668" s="154" t="s">
        <v>83</v>
      </c>
      <c r="AV668" s="13" t="s">
        <v>83</v>
      </c>
      <c r="AW668" s="13" t="s">
        <v>35</v>
      </c>
      <c r="AX668" s="13" t="s">
        <v>73</v>
      </c>
      <c r="AY668" s="154" t="s">
        <v>138</v>
      </c>
    </row>
    <row r="669" spans="2:65" s="14" customFormat="1" ht="11.25">
      <c r="B669" s="160"/>
      <c r="D669" s="141" t="s">
        <v>152</v>
      </c>
      <c r="E669" s="161" t="s">
        <v>19</v>
      </c>
      <c r="F669" s="162" t="s">
        <v>170</v>
      </c>
      <c r="H669" s="163">
        <v>36</v>
      </c>
      <c r="I669" s="164"/>
      <c r="L669" s="160"/>
      <c r="M669" s="165"/>
      <c r="T669" s="166"/>
      <c r="AT669" s="161" t="s">
        <v>152</v>
      </c>
      <c r="AU669" s="161" t="s">
        <v>83</v>
      </c>
      <c r="AV669" s="14" t="s">
        <v>146</v>
      </c>
      <c r="AW669" s="14" t="s">
        <v>35</v>
      </c>
      <c r="AX669" s="14" t="s">
        <v>81</v>
      </c>
      <c r="AY669" s="161" t="s">
        <v>138</v>
      </c>
    </row>
    <row r="670" spans="2:65" s="1" customFormat="1" ht="16.5" customHeight="1">
      <c r="B670" s="33"/>
      <c r="C670" s="128" t="s">
        <v>807</v>
      </c>
      <c r="D670" s="128" t="s">
        <v>141</v>
      </c>
      <c r="E670" s="129" t="s">
        <v>808</v>
      </c>
      <c r="F670" s="130" t="s">
        <v>809</v>
      </c>
      <c r="G670" s="131" t="s">
        <v>292</v>
      </c>
      <c r="H670" s="132">
        <v>52</v>
      </c>
      <c r="I670" s="133"/>
      <c r="J670" s="134">
        <f>ROUND(I670*H670,2)</f>
        <v>0</v>
      </c>
      <c r="K670" s="130" t="s">
        <v>145</v>
      </c>
      <c r="L670" s="33"/>
      <c r="M670" s="135" t="s">
        <v>19</v>
      </c>
      <c r="N670" s="136" t="s">
        <v>44</v>
      </c>
      <c r="P670" s="137">
        <f>O670*H670</f>
        <v>0</v>
      </c>
      <c r="Q670" s="137">
        <v>9.3000000000000005E-4</v>
      </c>
      <c r="R670" s="137">
        <f>Q670*H670</f>
        <v>4.836E-2</v>
      </c>
      <c r="S670" s="137">
        <v>0</v>
      </c>
      <c r="T670" s="138">
        <f>S670*H670</f>
        <v>0</v>
      </c>
      <c r="AR670" s="139" t="s">
        <v>268</v>
      </c>
      <c r="AT670" s="139" t="s">
        <v>141</v>
      </c>
      <c r="AU670" s="139" t="s">
        <v>83</v>
      </c>
      <c r="AY670" s="18" t="s">
        <v>138</v>
      </c>
      <c r="BE670" s="140">
        <f>IF(N670="základní",J670,0)</f>
        <v>0</v>
      </c>
      <c r="BF670" s="140">
        <f>IF(N670="snížená",J670,0)</f>
        <v>0</v>
      </c>
      <c r="BG670" s="140">
        <f>IF(N670="zákl. přenesená",J670,0)</f>
        <v>0</v>
      </c>
      <c r="BH670" s="140">
        <f>IF(N670="sníž. přenesená",J670,0)</f>
        <v>0</v>
      </c>
      <c r="BI670" s="140">
        <f>IF(N670="nulová",J670,0)</f>
        <v>0</v>
      </c>
      <c r="BJ670" s="18" t="s">
        <v>81</v>
      </c>
      <c r="BK670" s="140">
        <f>ROUND(I670*H670,2)</f>
        <v>0</v>
      </c>
      <c r="BL670" s="18" t="s">
        <v>268</v>
      </c>
      <c r="BM670" s="139" t="s">
        <v>810</v>
      </c>
    </row>
    <row r="671" spans="2:65" s="1" customFormat="1" ht="11.25">
      <c r="B671" s="33"/>
      <c r="D671" s="141" t="s">
        <v>148</v>
      </c>
      <c r="F671" s="142" t="s">
        <v>811</v>
      </c>
      <c r="I671" s="143"/>
      <c r="L671" s="33"/>
      <c r="M671" s="144"/>
      <c r="T671" s="54"/>
      <c r="AT671" s="18" t="s">
        <v>148</v>
      </c>
      <c r="AU671" s="18" t="s">
        <v>83</v>
      </c>
    </row>
    <row r="672" spans="2:65" s="1" customFormat="1" ht="11.25">
      <c r="B672" s="33"/>
      <c r="D672" s="145" t="s">
        <v>150</v>
      </c>
      <c r="F672" s="146" t="s">
        <v>812</v>
      </c>
      <c r="I672" s="143"/>
      <c r="L672" s="33"/>
      <c r="M672" s="144"/>
      <c r="T672" s="54"/>
      <c r="AT672" s="18" t="s">
        <v>150</v>
      </c>
      <c r="AU672" s="18" t="s">
        <v>83</v>
      </c>
    </row>
    <row r="673" spans="2:65" s="13" customFormat="1" ht="11.25">
      <c r="B673" s="153"/>
      <c r="D673" s="141" t="s">
        <v>152</v>
      </c>
      <c r="E673" s="154" t="s">
        <v>19</v>
      </c>
      <c r="F673" s="155" t="s">
        <v>544</v>
      </c>
      <c r="H673" s="156">
        <v>52</v>
      </c>
      <c r="I673" s="157"/>
      <c r="L673" s="153"/>
      <c r="M673" s="158"/>
      <c r="T673" s="159"/>
      <c r="AT673" s="154" t="s">
        <v>152</v>
      </c>
      <c r="AU673" s="154" t="s">
        <v>83</v>
      </c>
      <c r="AV673" s="13" t="s">
        <v>83</v>
      </c>
      <c r="AW673" s="13" t="s">
        <v>35</v>
      </c>
      <c r="AX673" s="13" t="s">
        <v>81</v>
      </c>
      <c r="AY673" s="154" t="s">
        <v>138</v>
      </c>
    </row>
    <row r="674" spans="2:65" s="1" customFormat="1" ht="16.5" customHeight="1">
      <c r="B674" s="33"/>
      <c r="C674" s="128" t="s">
        <v>813</v>
      </c>
      <c r="D674" s="128" t="s">
        <v>141</v>
      </c>
      <c r="E674" s="129" t="s">
        <v>814</v>
      </c>
      <c r="F674" s="130" t="s">
        <v>815</v>
      </c>
      <c r="G674" s="131" t="s">
        <v>292</v>
      </c>
      <c r="H674" s="132">
        <v>5</v>
      </c>
      <c r="I674" s="133"/>
      <c r="J674" s="134">
        <f>ROUND(I674*H674,2)</f>
        <v>0</v>
      </c>
      <c r="K674" s="130" t="s">
        <v>145</v>
      </c>
      <c r="L674" s="33"/>
      <c r="M674" s="135" t="s">
        <v>19</v>
      </c>
      <c r="N674" s="136" t="s">
        <v>44</v>
      </c>
      <c r="P674" s="137">
        <f>O674*H674</f>
        <v>0</v>
      </c>
      <c r="Q674" s="137">
        <v>1.15E-3</v>
      </c>
      <c r="R674" s="137">
        <f>Q674*H674</f>
        <v>5.7499999999999999E-3</v>
      </c>
      <c r="S674" s="137">
        <v>0</v>
      </c>
      <c r="T674" s="138">
        <f>S674*H674</f>
        <v>0</v>
      </c>
      <c r="AR674" s="139" t="s">
        <v>268</v>
      </c>
      <c r="AT674" s="139" t="s">
        <v>141</v>
      </c>
      <c r="AU674" s="139" t="s">
        <v>83</v>
      </c>
      <c r="AY674" s="18" t="s">
        <v>138</v>
      </c>
      <c r="BE674" s="140">
        <f>IF(N674="základní",J674,0)</f>
        <v>0</v>
      </c>
      <c r="BF674" s="140">
        <f>IF(N674="snížená",J674,0)</f>
        <v>0</v>
      </c>
      <c r="BG674" s="140">
        <f>IF(N674="zákl. přenesená",J674,0)</f>
        <v>0</v>
      </c>
      <c r="BH674" s="140">
        <f>IF(N674="sníž. přenesená",J674,0)</f>
        <v>0</v>
      </c>
      <c r="BI674" s="140">
        <f>IF(N674="nulová",J674,0)</f>
        <v>0</v>
      </c>
      <c r="BJ674" s="18" t="s">
        <v>81</v>
      </c>
      <c r="BK674" s="140">
        <f>ROUND(I674*H674,2)</f>
        <v>0</v>
      </c>
      <c r="BL674" s="18" t="s">
        <v>268</v>
      </c>
      <c r="BM674" s="139" t="s">
        <v>816</v>
      </c>
    </row>
    <row r="675" spans="2:65" s="1" customFormat="1" ht="11.25">
      <c r="B675" s="33"/>
      <c r="D675" s="141" t="s">
        <v>148</v>
      </c>
      <c r="F675" s="142" t="s">
        <v>817</v>
      </c>
      <c r="I675" s="143"/>
      <c r="L675" s="33"/>
      <c r="M675" s="144"/>
      <c r="T675" s="54"/>
      <c r="AT675" s="18" t="s">
        <v>148</v>
      </c>
      <c r="AU675" s="18" t="s">
        <v>83</v>
      </c>
    </row>
    <row r="676" spans="2:65" s="1" customFormat="1" ht="11.25">
      <c r="B676" s="33"/>
      <c r="D676" s="145" t="s">
        <v>150</v>
      </c>
      <c r="F676" s="146" t="s">
        <v>818</v>
      </c>
      <c r="I676" s="143"/>
      <c r="L676" s="33"/>
      <c r="M676" s="144"/>
      <c r="T676" s="54"/>
      <c r="AT676" s="18" t="s">
        <v>150</v>
      </c>
      <c r="AU676" s="18" t="s">
        <v>83</v>
      </c>
    </row>
    <row r="677" spans="2:65" s="13" customFormat="1" ht="11.25">
      <c r="B677" s="153"/>
      <c r="D677" s="141" t="s">
        <v>152</v>
      </c>
      <c r="E677" s="154" t="s">
        <v>19</v>
      </c>
      <c r="F677" s="155" t="s">
        <v>183</v>
      </c>
      <c r="H677" s="156">
        <v>5</v>
      </c>
      <c r="I677" s="157"/>
      <c r="L677" s="153"/>
      <c r="M677" s="158"/>
      <c r="T677" s="159"/>
      <c r="AT677" s="154" t="s">
        <v>152</v>
      </c>
      <c r="AU677" s="154" t="s">
        <v>83</v>
      </c>
      <c r="AV677" s="13" t="s">
        <v>83</v>
      </c>
      <c r="AW677" s="13" t="s">
        <v>35</v>
      </c>
      <c r="AX677" s="13" t="s">
        <v>81</v>
      </c>
      <c r="AY677" s="154" t="s">
        <v>138</v>
      </c>
    </row>
    <row r="678" spans="2:65" s="1" customFormat="1" ht="16.5" customHeight="1">
      <c r="B678" s="33"/>
      <c r="C678" s="128" t="s">
        <v>819</v>
      </c>
      <c r="D678" s="128" t="s">
        <v>141</v>
      </c>
      <c r="E678" s="129" t="s">
        <v>820</v>
      </c>
      <c r="F678" s="130" t="s">
        <v>821</v>
      </c>
      <c r="G678" s="131" t="s">
        <v>292</v>
      </c>
      <c r="H678" s="132">
        <v>56</v>
      </c>
      <c r="I678" s="133"/>
      <c r="J678" s="134">
        <f>ROUND(I678*H678,2)</f>
        <v>0</v>
      </c>
      <c r="K678" s="130" t="s">
        <v>145</v>
      </c>
      <c r="L678" s="33"/>
      <c r="M678" s="135" t="s">
        <v>19</v>
      </c>
      <c r="N678" s="136" t="s">
        <v>44</v>
      </c>
      <c r="P678" s="137">
        <f>O678*H678</f>
        <v>0</v>
      </c>
      <c r="Q678" s="137">
        <v>1.15E-3</v>
      </c>
      <c r="R678" s="137">
        <f>Q678*H678</f>
        <v>6.4399999999999999E-2</v>
      </c>
      <c r="S678" s="137">
        <v>0</v>
      </c>
      <c r="T678" s="138">
        <f>S678*H678</f>
        <v>0</v>
      </c>
      <c r="AR678" s="139" t="s">
        <v>268</v>
      </c>
      <c r="AT678" s="139" t="s">
        <v>141</v>
      </c>
      <c r="AU678" s="139" t="s">
        <v>83</v>
      </c>
      <c r="AY678" s="18" t="s">
        <v>138</v>
      </c>
      <c r="BE678" s="140">
        <f>IF(N678="základní",J678,0)</f>
        <v>0</v>
      </c>
      <c r="BF678" s="140">
        <f>IF(N678="snížená",J678,0)</f>
        <v>0</v>
      </c>
      <c r="BG678" s="140">
        <f>IF(N678="zákl. přenesená",J678,0)</f>
        <v>0</v>
      </c>
      <c r="BH678" s="140">
        <f>IF(N678="sníž. přenesená",J678,0)</f>
        <v>0</v>
      </c>
      <c r="BI678" s="140">
        <f>IF(N678="nulová",J678,0)</f>
        <v>0</v>
      </c>
      <c r="BJ678" s="18" t="s">
        <v>81</v>
      </c>
      <c r="BK678" s="140">
        <f>ROUND(I678*H678,2)</f>
        <v>0</v>
      </c>
      <c r="BL678" s="18" t="s">
        <v>268</v>
      </c>
      <c r="BM678" s="139" t="s">
        <v>822</v>
      </c>
    </row>
    <row r="679" spans="2:65" s="1" customFormat="1" ht="11.25">
      <c r="B679" s="33"/>
      <c r="D679" s="141" t="s">
        <v>148</v>
      </c>
      <c r="F679" s="142" t="s">
        <v>823</v>
      </c>
      <c r="I679" s="143"/>
      <c r="L679" s="33"/>
      <c r="M679" s="144"/>
      <c r="T679" s="54"/>
      <c r="AT679" s="18" t="s">
        <v>148</v>
      </c>
      <c r="AU679" s="18" t="s">
        <v>83</v>
      </c>
    </row>
    <row r="680" spans="2:65" s="1" customFormat="1" ht="11.25">
      <c r="B680" s="33"/>
      <c r="D680" s="145" t="s">
        <v>150</v>
      </c>
      <c r="F680" s="146" t="s">
        <v>824</v>
      </c>
      <c r="I680" s="143"/>
      <c r="L680" s="33"/>
      <c r="M680" s="144"/>
      <c r="T680" s="54"/>
      <c r="AT680" s="18" t="s">
        <v>150</v>
      </c>
      <c r="AU680" s="18" t="s">
        <v>83</v>
      </c>
    </row>
    <row r="681" spans="2:65" s="13" customFormat="1" ht="11.25">
      <c r="B681" s="153"/>
      <c r="D681" s="141" t="s">
        <v>152</v>
      </c>
      <c r="E681" s="154" t="s">
        <v>19</v>
      </c>
      <c r="F681" s="155" t="s">
        <v>580</v>
      </c>
      <c r="H681" s="156">
        <v>56</v>
      </c>
      <c r="I681" s="157"/>
      <c r="L681" s="153"/>
      <c r="M681" s="158"/>
      <c r="T681" s="159"/>
      <c r="AT681" s="154" t="s">
        <v>152</v>
      </c>
      <c r="AU681" s="154" t="s">
        <v>83</v>
      </c>
      <c r="AV681" s="13" t="s">
        <v>83</v>
      </c>
      <c r="AW681" s="13" t="s">
        <v>35</v>
      </c>
      <c r="AX681" s="13" t="s">
        <v>81</v>
      </c>
      <c r="AY681" s="154" t="s">
        <v>138</v>
      </c>
    </row>
    <row r="682" spans="2:65" s="1" customFormat="1" ht="16.5" customHeight="1">
      <c r="B682" s="33"/>
      <c r="C682" s="128" t="s">
        <v>825</v>
      </c>
      <c r="D682" s="128" t="s">
        <v>141</v>
      </c>
      <c r="E682" s="129" t="s">
        <v>826</v>
      </c>
      <c r="F682" s="130" t="s">
        <v>827</v>
      </c>
      <c r="G682" s="131" t="s">
        <v>292</v>
      </c>
      <c r="H682" s="132">
        <v>872</v>
      </c>
      <c r="I682" s="133"/>
      <c r="J682" s="134">
        <f>ROUND(I682*H682,2)</f>
        <v>0</v>
      </c>
      <c r="K682" s="130" t="s">
        <v>145</v>
      </c>
      <c r="L682" s="33"/>
      <c r="M682" s="135" t="s">
        <v>19</v>
      </c>
      <c r="N682" s="136" t="s">
        <v>44</v>
      </c>
      <c r="P682" s="137">
        <f>O682*H682</f>
        <v>0</v>
      </c>
      <c r="Q682" s="137">
        <v>1.5200000000000001E-3</v>
      </c>
      <c r="R682" s="137">
        <f>Q682*H682</f>
        <v>1.3254400000000002</v>
      </c>
      <c r="S682" s="137">
        <v>0</v>
      </c>
      <c r="T682" s="138">
        <f>S682*H682</f>
        <v>0</v>
      </c>
      <c r="AR682" s="139" t="s">
        <v>268</v>
      </c>
      <c r="AT682" s="139" t="s">
        <v>141</v>
      </c>
      <c r="AU682" s="139" t="s">
        <v>83</v>
      </c>
      <c r="AY682" s="18" t="s">
        <v>138</v>
      </c>
      <c r="BE682" s="140">
        <f>IF(N682="základní",J682,0)</f>
        <v>0</v>
      </c>
      <c r="BF682" s="140">
        <f>IF(N682="snížená",J682,0)</f>
        <v>0</v>
      </c>
      <c r="BG682" s="140">
        <f>IF(N682="zákl. přenesená",J682,0)</f>
        <v>0</v>
      </c>
      <c r="BH682" s="140">
        <f>IF(N682="sníž. přenesená",J682,0)</f>
        <v>0</v>
      </c>
      <c r="BI682" s="140">
        <f>IF(N682="nulová",J682,0)</f>
        <v>0</v>
      </c>
      <c r="BJ682" s="18" t="s">
        <v>81</v>
      </c>
      <c r="BK682" s="140">
        <f>ROUND(I682*H682,2)</f>
        <v>0</v>
      </c>
      <c r="BL682" s="18" t="s">
        <v>268</v>
      </c>
      <c r="BM682" s="139" t="s">
        <v>828</v>
      </c>
    </row>
    <row r="683" spans="2:65" s="1" customFormat="1" ht="11.25">
      <c r="B683" s="33"/>
      <c r="D683" s="141" t="s">
        <v>148</v>
      </c>
      <c r="F683" s="142" t="s">
        <v>829</v>
      </c>
      <c r="I683" s="143"/>
      <c r="L683" s="33"/>
      <c r="M683" s="144"/>
      <c r="T683" s="54"/>
      <c r="AT683" s="18" t="s">
        <v>148</v>
      </c>
      <c r="AU683" s="18" t="s">
        <v>83</v>
      </c>
    </row>
    <row r="684" spans="2:65" s="1" customFormat="1" ht="11.25">
      <c r="B684" s="33"/>
      <c r="D684" s="145" t="s">
        <v>150</v>
      </c>
      <c r="F684" s="146" t="s">
        <v>830</v>
      </c>
      <c r="I684" s="143"/>
      <c r="L684" s="33"/>
      <c r="M684" s="144"/>
      <c r="T684" s="54"/>
      <c r="AT684" s="18" t="s">
        <v>150</v>
      </c>
      <c r="AU684" s="18" t="s">
        <v>83</v>
      </c>
    </row>
    <row r="685" spans="2:65" s="13" customFormat="1" ht="11.25">
      <c r="B685" s="153"/>
      <c r="D685" s="141" t="s">
        <v>152</v>
      </c>
      <c r="E685" s="154" t="s">
        <v>19</v>
      </c>
      <c r="F685" s="155" t="s">
        <v>831</v>
      </c>
      <c r="H685" s="156">
        <v>872</v>
      </c>
      <c r="I685" s="157"/>
      <c r="L685" s="153"/>
      <c r="M685" s="158"/>
      <c r="T685" s="159"/>
      <c r="AT685" s="154" t="s">
        <v>152</v>
      </c>
      <c r="AU685" s="154" t="s">
        <v>83</v>
      </c>
      <c r="AV685" s="13" t="s">
        <v>83</v>
      </c>
      <c r="AW685" s="13" t="s">
        <v>35</v>
      </c>
      <c r="AX685" s="13" t="s">
        <v>81</v>
      </c>
      <c r="AY685" s="154" t="s">
        <v>138</v>
      </c>
    </row>
    <row r="686" spans="2:65" s="1" customFormat="1" ht="16.5" customHeight="1">
      <c r="B686" s="33"/>
      <c r="C686" s="128" t="s">
        <v>832</v>
      </c>
      <c r="D686" s="128" t="s">
        <v>141</v>
      </c>
      <c r="E686" s="129" t="s">
        <v>833</v>
      </c>
      <c r="F686" s="130" t="s">
        <v>834</v>
      </c>
      <c r="G686" s="131" t="s">
        <v>292</v>
      </c>
      <c r="H686" s="132">
        <v>492</v>
      </c>
      <c r="I686" s="133"/>
      <c r="J686" s="134">
        <f>ROUND(I686*H686,2)</f>
        <v>0</v>
      </c>
      <c r="K686" s="130" t="s">
        <v>145</v>
      </c>
      <c r="L686" s="33"/>
      <c r="M686" s="135" t="s">
        <v>19</v>
      </c>
      <c r="N686" s="136" t="s">
        <v>44</v>
      </c>
      <c r="P686" s="137">
        <f>O686*H686</f>
        <v>0</v>
      </c>
      <c r="Q686" s="137">
        <v>1.5200000000000001E-3</v>
      </c>
      <c r="R686" s="137">
        <f>Q686*H686</f>
        <v>0.74784000000000006</v>
      </c>
      <c r="S686" s="137">
        <v>0</v>
      </c>
      <c r="T686" s="138">
        <f>S686*H686</f>
        <v>0</v>
      </c>
      <c r="AR686" s="139" t="s">
        <v>268</v>
      </c>
      <c r="AT686" s="139" t="s">
        <v>141</v>
      </c>
      <c r="AU686" s="139" t="s">
        <v>83</v>
      </c>
      <c r="AY686" s="18" t="s">
        <v>138</v>
      </c>
      <c r="BE686" s="140">
        <f>IF(N686="základní",J686,0)</f>
        <v>0</v>
      </c>
      <c r="BF686" s="140">
        <f>IF(N686="snížená",J686,0)</f>
        <v>0</v>
      </c>
      <c r="BG686" s="140">
        <f>IF(N686="zákl. přenesená",J686,0)</f>
        <v>0</v>
      </c>
      <c r="BH686" s="140">
        <f>IF(N686="sníž. přenesená",J686,0)</f>
        <v>0</v>
      </c>
      <c r="BI686" s="140">
        <f>IF(N686="nulová",J686,0)</f>
        <v>0</v>
      </c>
      <c r="BJ686" s="18" t="s">
        <v>81</v>
      </c>
      <c r="BK686" s="140">
        <f>ROUND(I686*H686,2)</f>
        <v>0</v>
      </c>
      <c r="BL686" s="18" t="s">
        <v>268</v>
      </c>
      <c r="BM686" s="139" t="s">
        <v>835</v>
      </c>
    </row>
    <row r="687" spans="2:65" s="1" customFormat="1" ht="11.25">
      <c r="B687" s="33"/>
      <c r="D687" s="141" t="s">
        <v>148</v>
      </c>
      <c r="F687" s="142" t="s">
        <v>836</v>
      </c>
      <c r="I687" s="143"/>
      <c r="L687" s="33"/>
      <c r="M687" s="144"/>
      <c r="T687" s="54"/>
      <c r="AT687" s="18" t="s">
        <v>148</v>
      </c>
      <c r="AU687" s="18" t="s">
        <v>83</v>
      </c>
    </row>
    <row r="688" spans="2:65" s="1" customFormat="1" ht="11.25">
      <c r="B688" s="33"/>
      <c r="D688" s="145" t="s">
        <v>150</v>
      </c>
      <c r="F688" s="146" t="s">
        <v>837</v>
      </c>
      <c r="I688" s="143"/>
      <c r="L688" s="33"/>
      <c r="M688" s="144"/>
      <c r="T688" s="54"/>
      <c r="AT688" s="18" t="s">
        <v>150</v>
      </c>
      <c r="AU688" s="18" t="s">
        <v>83</v>
      </c>
    </row>
    <row r="689" spans="2:65" s="13" customFormat="1" ht="11.25">
      <c r="B689" s="153"/>
      <c r="D689" s="141" t="s">
        <v>152</v>
      </c>
      <c r="E689" s="154" t="s">
        <v>19</v>
      </c>
      <c r="F689" s="155" t="s">
        <v>838</v>
      </c>
      <c r="H689" s="156">
        <v>492</v>
      </c>
      <c r="I689" s="157"/>
      <c r="L689" s="153"/>
      <c r="M689" s="158"/>
      <c r="T689" s="159"/>
      <c r="AT689" s="154" t="s">
        <v>152</v>
      </c>
      <c r="AU689" s="154" t="s">
        <v>83</v>
      </c>
      <c r="AV689" s="13" t="s">
        <v>83</v>
      </c>
      <c r="AW689" s="13" t="s">
        <v>35</v>
      </c>
      <c r="AX689" s="13" t="s">
        <v>81</v>
      </c>
      <c r="AY689" s="154" t="s">
        <v>138</v>
      </c>
    </row>
    <row r="690" spans="2:65" s="1" customFormat="1" ht="24.2" customHeight="1">
      <c r="B690" s="33"/>
      <c r="C690" s="128" t="s">
        <v>839</v>
      </c>
      <c r="D690" s="128" t="s">
        <v>141</v>
      </c>
      <c r="E690" s="129" t="s">
        <v>840</v>
      </c>
      <c r="F690" s="130" t="s">
        <v>841</v>
      </c>
      <c r="G690" s="131" t="s">
        <v>158</v>
      </c>
      <c r="H690" s="132">
        <v>84.63</v>
      </c>
      <c r="I690" s="133"/>
      <c r="J690" s="134">
        <f>ROUND(I690*H690,2)</f>
        <v>0</v>
      </c>
      <c r="K690" s="130" t="s">
        <v>145</v>
      </c>
      <c r="L690" s="33"/>
      <c r="M690" s="135" t="s">
        <v>19</v>
      </c>
      <c r="N690" s="136" t="s">
        <v>44</v>
      </c>
      <c r="P690" s="137">
        <f>O690*H690</f>
        <v>0</v>
      </c>
      <c r="Q690" s="137">
        <v>0</v>
      </c>
      <c r="R690" s="137">
        <f>Q690*H690</f>
        <v>0</v>
      </c>
      <c r="S690" s="137">
        <v>0</v>
      </c>
      <c r="T690" s="138">
        <f>S690*H690</f>
        <v>0</v>
      </c>
      <c r="AR690" s="139" t="s">
        <v>268</v>
      </c>
      <c r="AT690" s="139" t="s">
        <v>141</v>
      </c>
      <c r="AU690" s="139" t="s">
        <v>83</v>
      </c>
      <c r="AY690" s="18" t="s">
        <v>138</v>
      </c>
      <c r="BE690" s="140">
        <f>IF(N690="základní",J690,0)</f>
        <v>0</v>
      </c>
      <c r="BF690" s="140">
        <f>IF(N690="snížená",J690,0)</f>
        <v>0</v>
      </c>
      <c r="BG690" s="140">
        <f>IF(N690="zákl. přenesená",J690,0)</f>
        <v>0</v>
      </c>
      <c r="BH690" s="140">
        <f>IF(N690="sníž. přenesená",J690,0)</f>
        <v>0</v>
      </c>
      <c r="BI690" s="140">
        <f>IF(N690="nulová",J690,0)</f>
        <v>0</v>
      </c>
      <c r="BJ690" s="18" t="s">
        <v>81</v>
      </c>
      <c r="BK690" s="140">
        <f>ROUND(I690*H690,2)</f>
        <v>0</v>
      </c>
      <c r="BL690" s="18" t="s">
        <v>268</v>
      </c>
      <c r="BM690" s="139" t="s">
        <v>842</v>
      </c>
    </row>
    <row r="691" spans="2:65" s="1" customFormat="1" ht="29.25">
      <c r="B691" s="33"/>
      <c r="D691" s="141" t="s">
        <v>148</v>
      </c>
      <c r="F691" s="142" t="s">
        <v>843</v>
      </c>
      <c r="I691" s="143"/>
      <c r="L691" s="33"/>
      <c r="M691" s="144"/>
      <c r="T691" s="54"/>
      <c r="AT691" s="18" t="s">
        <v>148</v>
      </c>
      <c r="AU691" s="18" t="s">
        <v>83</v>
      </c>
    </row>
    <row r="692" spans="2:65" s="1" customFormat="1" ht="11.25">
      <c r="B692" s="33"/>
      <c r="D692" s="145" t="s">
        <v>150</v>
      </c>
      <c r="F692" s="146" t="s">
        <v>844</v>
      </c>
      <c r="I692" s="143"/>
      <c r="L692" s="33"/>
      <c r="M692" s="144"/>
      <c r="T692" s="54"/>
      <c r="AT692" s="18" t="s">
        <v>150</v>
      </c>
      <c r="AU692" s="18" t="s">
        <v>83</v>
      </c>
    </row>
    <row r="693" spans="2:65" s="12" customFormat="1" ht="11.25">
      <c r="B693" s="147"/>
      <c r="D693" s="141" t="s">
        <v>152</v>
      </c>
      <c r="E693" s="148" t="s">
        <v>19</v>
      </c>
      <c r="F693" s="149" t="s">
        <v>845</v>
      </c>
      <c r="H693" s="148" t="s">
        <v>19</v>
      </c>
      <c r="I693" s="150"/>
      <c r="L693" s="147"/>
      <c r="M693" s="151"/>
      <c r="T693" s="152"/>
      <c r="AT693" s="148" t="s">
        <v>152</v>
      </c>
      <c r="AU693" s="148" t="s">
        <v>83</v>
      </c>
      <c r="AV693" s="12" t="s">
        <v>81</v>
      </c>
      <c r="AW693" s="12" t="s">
        <v>35</v>
      </c>
      <c r="AX693" s="12" t="s">
        <v>73</v>
      </c>
      <c r="AY693" s="148" t="s">
        <v>138</v>
      </c>
    </row>
    <row r="694" spans="2:65" s="13" customFormat="1" ht="11.25">
      <c r="B694" s="153"/>
      <c r="D694" s="141" t="s">
        <v>152</v>
      </c>
      <c r="E694" s="154" t="s">
        <v>19</v>
      </c>
      <c r="F694" s="155" t="s">
        <v>429</v>
      </c>
      <c r="H694" s="156">
        <v>23</v>
      </c>
      <c r="I694" s="157"/>
      <c r="L694" s="153"/>
      <c r="M694" s="158"/>
      <c r="T694" s="159"/>
      <c r="AT694" s="154" t="s">
        <v>152</v>
      </c>
      <c r="AU694" s="154" t="s">
        <v>83</v>
      </c>
      <c r="AV694" s="13" t="s">
        <v>83</v>
      </c>
      <c r="AW694" s="13" t="s">
        <v>35</v>
      </c>
      <c r="AX694" s="13" t="s">
        <v>73</v>
      </c>
      <c r="AY694" s="154" t="s">
        <v>138</v>
      </c>
    </row>
    <row r="695" spans="2:65" s="13" customFormat="1" ht="11.25">
      <c r="B695" s="153"/>
      <c r="D695" s="141" t="s">
        <v>152</v>
      </c>
      <c r="E695" s="154" t="s">
        <v>19</v>
      </c>
      <c r="F695" s="155" t="s">
        <v>470</v>
      </c>
      <c r="H695" s="156">
        <v>51.8</v>
      </c>
      <c r="I695" s="157"/>
      <c r="L695" s="153"/>
      <c r="M695" s="158"/>
      <c r="T695" s="159"/>
      <c r="AT695" s="154" t="s">
        <v>152</v>
      </c>
      <c r="AU695" s="154" t="s">
        <v>83</v>
      </c>
      <c r="AV695" s="13" t="s">
        <v>83</v>
      </c>
      <c r="AW695" s="13" t="s">
        <v>35</v>
      </c>
      <c r="AX695" s="13" t="s">
        <v>73</v>
      </c>
      <c r="AY695" s="154" t="s">
        <v>138</v>
      </c>
    </row>
    <row r="696" spans="2:65" s="13" customFormat="1" ht="11.25">
      <c r="B696" s="153"/>
      <c r="D696" s="141" t="s">
        <v>152</v>
      </c>
      <c r="E696" s="154" t="s">
        <v>19</v>
      </c>
      <c r="F696" s="155" t="s">
        <v>472</v>
      </c>
      <c r="H696" s="156">
        <v>9.83</v>
      </c>
      <c r="I696" s="157"/>
      <c r="L696" s="153"/>
      <c r="M696" s="158"/>
      <c r="T696" s="159"/>
      <c r="AT696" s="154" t="s">
        <v>152</v>
      </c>
      <c r="AU696" s="154" t="s">
        <v>83</v>
      </c>
      <c r="AV696" s="13" t="s">
        <v>83</v>
      </c>
      <c r="AW696" s="13" t="s">
        <v>35</v>
      </c>
      <c r="AX696" s="13" t="s">
        <v>73</v>
      </c>
      <c r="AY696" s="154" t="s">
        <v>138</v>
      </c>
    </row>
    <row r="697" spans="2:65" s="14" customFormat="1" ht="11.25">
      <c r="B697" s="160"/>
      <c r="D697" s="141" t="s">
        <v>152</v>
      </c>
      <c r="E697" s="161" t="s">
        <v>19</v>
      </c>
      <c r="F697" s="162" t="s">
        <v>170</v>
      </c>
      <c r="H697" s="163">
        <v>84.63</v>
      </c>
      <c r="I697" s="164"/>
      <c r="L697" s="160"/>
      <c r="M697" s="165"/>
      <c r="T697" s="166"/>
      <c r="AT697" s="161" t="s">
        <v>152</v>
      </c>
      <c r="AU697" s="161" t="s">
        <v>83</v>
      </c>
      <c r="AV697" s="14" t="s">
        <v>146</v>
      </c>
      <c r="AW697" s="14" t="s">
        <v>35</v>
      </c>
      <c r="AX697" s="14" t="s">
        <v>81</v>
      </c>
      <c r="AY697" s="161" t="s">
        <v>138</v>
      </c>
    </row>
    <row r="698" spans="2:65" s="1" customFormat="1" ht="37.9" customHeight="1">
      <c r="B698" s="33"/>
      <c r="C698" s="175" t="s">
        <v>846</v>
      </c>
      <c r="D698" s="175" t="s">
        <v>439</v>
      </c>
      <c r="E698" s="176" t="s">
        <v>847</v>
      </c>
      <c r="F698" s="177" t="s">
        <v>848</v>
      </c>
      <c r="G698" s="178" t="s">
        <v>158</v>
      </c>
      <c r="H698" s="179">
        <v>114.251</v>
      </c>
      <c r="I698" s="180"/>
      <c r="J698" s="181">
        <f>ROUND(I698*H698,2)</f>
        <v>0</v>
      </c>
      <c r="K698" s="177" t="s">
        <v>19</v>
      </c>
      <c r="L698" s="182"/>
      <c r="M698" s="183" t="s">
        <v>19</v>
      </c>
      <c r="N698" s="184" t="s">
        <v>44</v>
      </c>
      <c r="P698" s="137">
        <f>O698*H698</f>
        <v>0</v>
      </c>
      <c r="Q698" s="137">
        <v>1.9E-3</v>
      </c>
      <c r="R698" s="137">
        <f>Q698*H698</f>
        <v>0.21707690000000002</v>
      </c>
      <c r="S698" s="137">
        <v>0</v>
      </c>
      <c r="T698" s="138">
        <f>S698*H698</f>
        <v>0</v>
      </c>
      <c r="AR698" s="139" t="s">
        <v>397</v>
      </c>
      <c r="AT698" s="139" t="s">
        <v>439</v>
      </c>
      <c r="AU698" s="139" t="s">
        <v>83</v>
      </c>
      <c r="AY698" s="18" t="s">
        <v>138</v>
      </c>
      <c r="BE698" s="140">
        <f>IF(N698="základní",J698,0)</f>
        <v>0</v>
      </c>
      <c r="BF698" s="140">
        <f>IF(N698="snížená",J698,0)</f>
        <v>0</v>
      </c>
      <c r="BG698" s="140">
        <f>IF(N698="zákl. přenesená",J698,0)</f>
        <v>0</v>
      </c>
      <c r="BH698" s="140">
        <f>IF(N698="sníž. přenesená",J698,0)</f>
        <v>0</v>
      </c>
      <c r="BI698" s="140">
        <f>IF(N698="nulová",J698,0)</f>
        <v>0</v>
      </c>
      <c r="BJ698" s="18" t="s">
        <v>81</v>
      </c>
      <c r="BK698" s="140">
        <f>ROUND(I698*H698,2)</f>
        <v>0</v>
      </c>
      <c r="BL698" s="18" t="s">
        <v>268</v>
      </c>
      <c r="BM698" s="139" t="s">
        <v>849</v>
      </c>
    </row>
    <row r="699" spans="2:65" s="1" customFormat="1" ht="29.25">
      <c r="B699" s="33"/>
      <c r="D699" s="141" t="s">
        <v>148</v>
      </c>
      <c r="F699" s="142" t="s">
        <v>848</v>
      </c>
      <c r="I699" s="143"/>
      <c r="L699" s="33"/>
      <c r="M699" s="144"/>
      <c r="T699" s="54"/>
      <c r="AT699" s="18" t="s">
        <v>148</v>
      </c>
      <c r="AU699" s="18" t="s">
        <v>83</v>
      </c>
    </row>
    <row r="700" spans="2:65" s="13" customFormat="1" ht="11.25">
      <c r="B700" s="153"/>
      <c r="D700" s="141" t="s">
        <v>152</v>
      </c>
      <c r="F700" s="155" t="s">
        <v>850</v>
      </c>
      <c r="H700" s="156">
        <v>114.251</v>
      </c>
      <c r="I700" s="157"/>
      <c r="L700" s="153"/>
      <c r="M700" s="158"/>
      <c r="T700" s="159"/>
      <c r="AT700" s="154" t="s">
        <v>152</v>
      </c>
      <c r="AU700" s="154" t="s">
        <v>83</v>
      </c>
      <c r="AV700" s="13" t="s">
        <v>83</v>
      </c>
      <c r="AW700" s="13" t="s">
        <v>4</v>
      </c>
      <c r="AX700" s="13" t="s">
        <v>81</v>
      </c>
      <c r="AY700" s="154" t="s">
        <v>138</v>
      </c>
    </row>
    <row r="701" spans="2:65" s="1" customFormat="1" ht="24.2" customHeight="1">
      <c r="B701" s="33"/>
      <c r="C701" s="128" t="s">
        <v>851</v>
      </c>
      <c r="D701" s="128" t="s">
        <v>141</v>
      </c>
      <c r="E701" s="129" t="s">
        <v>852</v>
      </c>
      <c r="F701" s="130" t="s">
        <v>853</v>
      </c>
      <c r="G701" s="131" t="s">
        <v>158</v>
      </c>
      <c r="H701" s="132">
        <v>2826</v>
      </c>
      <c r="I701" s="133"/>
      <c r="J701" s="134">
        <f>ROUND(I701*H701,2)</f>
        <v>0</v>
      </c>
      <c r="K701" s="130" t="s">
        <v>145</v>
      </c>
      <c r="L701" s="33"/>
      <c r="M701" s="135" t="s">
        <v>19</v>
      </c>
      <c r="N701" s="136" t="s">
        <v>44</v>
      </c>
      <c r="P701" s="137">
        <f>O701*H701</f>
        <v>0</v>
      </c>
      <c r="Q701" s="137">
        <v>0</v>
      </c>
      <c r="R701" s="137">
        <f>Q701*H701</f>
        <v>0</v>
      </c>
      <c r="S701" s="137">
        <v>0</v>
      </c>
      <c r="T701" s="138">
        <f>S701*H701</f>
        <v>0</v>
      </c>
      <c r="AR701" s="139" t="s">
        <v>268</v>
      </c>
      <c r="AT701" s="139" t="s">
        <v>141</v>
      </c>
      <c r="AU701" s="139" t="s">
        <v>83</v>
      </c>
      <c r="AY701" s="18" t="s">
        <v>138</v>
      </c>
      <c r="BE701" s="140">
        <f>IF(N701="základní",J701,0)</f>
        <v>0</v>
      </c>
      <c r="BF701" s="140">
        <f>IF(N701="snížená",J701,0)</f>
        <v>0</v>
      </c>
      <c r="BG701" s="140">
        <f>IF(N701="zákl. přenesená",J701,0)</f>
        <v>0</v>
      </c>
      <c r="BH701" s="140">
        <f>IF(N701="sníž. přenesená",J701,0)</f>
        <v>0</v>
      </c>
      <c r="BI701" s="140">
        <f>IF(N701="nulová",J701,0)</f>
        <v>0</v>
      </c>
      <c r="BJ701" s="18" t="s">
        <v>81</v>
      </c>
      <c r="BK701" s="140">
        <f>ROUND(I701*H701,2)</f>
        <v>0</v>
      </c>
      <c r="BL701" s="18" t="s">
        <v>268</v>
      </c>
      <c r="BM701" s="139" t="s">
        <v>854</v>
      </c>
    </row>
    <row r="702" spans="2:65" s="1" customFormat="1" ht="29.25">
      <c r="B702" s="33"/>
      <c r="D702" s="141" t="s">
        <v>148</v>
      </c>
      <c r="F702" s="142" t="s">
        <v>855</v>
      </c>
      <c r="I702" s="143"/>
      <c r="L702" s="33"/>
      <c r="M702" s="144"/>
      <c r="T702" s="54"/>
      <c r="AT702" s="18" t="s">
        <v>148</v>
      </c>
      <c r="AU702" s="18" t="s">
        <v>83</v>
      </c>
    </row>
    <row r="703" spans="2:65" s="1" customFormat="1" ht="11.25">
      <c r="B703" s="33"/>
      <c r="D703" s="145" t="s">
        <v>150</v>
      </c>
      <c r="F703" s="146" t="s">
        <v>856</v>
      </c>
      <c r="I703" s="143"/>
      <c r="L703" s="33"/>
      <c r="M703" s="144"/>
      <c r="T703" s="54"/>
      <c r="AT703" s="18" t="s">
        <v>150</v>
      </c>
      <c r="AU703" s="18" t="s">
        <v>83</v>
      </c>
    </row>
    <row r="704" spans="2:65" s="12" customFormat="1" ht="11.25">
      <c r="B704" s="147"/>
      <c r="D704" s="141" t="s">
        <v>152</v>
      </c>
      <c r="E704" s="148" t="s">
        <v>19</v>
      </c>
      <c r="F704" s="149" t="s">
        <v>845</v>
      </c>
      <c r="H704" s="148" t="s">
        <v>19</v>
      </c>
      <c r="I704" s="150"/>
      <c r="L704" s="147"/>
      <c r="M704" s="151"/>
      <c r="T704" s="152"/>
      <c r="AT704" s="148" t="s">
        <v>152</v>
      </c>
      <c r="AU704" s="148" t="s">
        <v>83</v>
      </c>
      <c r="AV704" s="12" t="s">
        <v>81</v>
      </c>
      <c r="AW704" s="12" t="s">
        <v>35</v>
      </c>
      <c r="AX704" s="12" t="s">
        <v>73</v>
      </c>
      <c r="AY704" s="148" t="s">
        <v>138</v>
      </c>
    </row>
    <row r="705" spans="2:65" s="13" customFormat="1" ht="11.25">
      <c r="B705" s="153"/>
      <c r="D705" s="141" t="s">
        <v>152</v>
      </c>
      <c r="E705" s="154" t="s">
        <v>19</v>
      </c>
      <c r="F705" s="155" t="s">
        <v>468</v>
      </c>
      <c r="H705" s="156">
        <v>375</v>
      </c>
      <c r="I705" s="157"/>
      <c r="L705" s="153"/>
      <c r="M705" s="158"/>
      <c r="T705" s="159"/>
      <c r="AT705" s="154" t="s">
        <v>152</v>
      </c>
      <c r="AU705" s="154" t="s">
        <v>83</v>
      </c>
      <c r="AV705" s="13" t="s">
        <v>83</v>
      </c>
      <c r="AW705" s="13" t="s">
        <v>35</v>
      </c>
      <c r="AX705" s="13" t="s">
        <v>73</v>
      </c>
      <c r="AY705" s="154" t="s">
        <v>138</v>
      </c>
    </row>
    <row r="706" spans="2:65" s="13" customFormat="1" ht="11.25">
      <c r="B706" s="153"/>
      <c r="D706" s="141" t="s">
        <v>152</v>
      </c>
      <c r="E706" s="154" t="s">
        <v>19</v>
      </c>
      <c r="F706" s="155" t="s">
        <v>469</v>
      </c>
      <c r="H706" s="156">
        <v>1868</v>
      </c>
      <c r="I706" s="157"/>
      <c r="L706" s="153"/>
      <c r="M706" s="158"/>
      <c r="T706" s="159"/>
      <c r="AT706" s="154" t="s">
        <v>152</v>
      </c>
      <c r="AU706" s="154" t="s">
        <v>83</v>
      </c>
      <c r="AV706" s="13" t="s">
        <v>83</v>
      </c>
      <c r="AW706" s="13" t="s">
        <v>35</v>
      </c>
      <c r="AX706" s="13" t="s">
        <v>73</v>
      </c>
      <c r="AY706" s="154" t="s">
        <v>138</v>
      </c>
    </row>
    <row r="707" spans="2:65" s="13" customFormat="1" ht="11.25">
      <c r="B707" s="153"/>
      <c r="D707" s="141" t="s">
        <v>152</v>
      </c>
      <c r="E707" s="154" t="s">
        <v>19</v>
      </c>
      <c r="F707" s="155" t="s">
        <v>471</v>
      </c>
      <c r="H707" s="156">
        <v>583</v>
      </c>
      <c r="I707" s="157"/>
      <c r="L707" s="153"/>
      <c r="M707" s="158"/>
      <c r="T707" s="159"/>
      <c r="AT707" s="154" t="s">
        <v>152</v>
      </c>
      <c r="AU707" s="154" t="s">
        <v>83</v>
      </c>
      <c r="AV707" s="13" t="s">
        <v>83</v>
      </c>
      <c r="AW707" s="13" t="s">
        <v>35</v>
      </c>
      <c r="AX707" s="13" t="s">
        <v>73</v>
      </c>
      <c r="AY707" s="154" t="s">
        <v>138</v>
      </c>
    </row>
    <row r="708" spans="2:65" s="14" customFormat="1" ht="11.25">
      <c r="B708" s="160"/>
      <c r="D708" s="141" t="s">
        <v>152</v>
      </c>
      <c r="E708" s="161" t="s">
        <v>19</v>
      </c>
      <c r="F708" s="162" t="s">
        <v>170</v>
      </c>
      <c r="H708" s="163">
        <v>2826</v>
      </c>
      <c r="I708" s="164"/>
      <c r="L708" s="160"/>
      <c r="M708" s="165"/>
      <c r="T708" s="166"/>
      <c r="AT708" s="161" t="s">
        <v>152</v>
      </c>
      <c r="AU708" s="161" t="s">
        <v>83</v>
      </c>
      <c r="AV708" s="14" t="s">
        <v>146</v>
      </c>
      <c r="AW708" s="14" t="s">
        <v>35</v>
      </c>
      <c r="AX708" s="14" t="s">
        <v>81</v>
      </c>
      <c r="AY708" s="161" t="s">
        <v>138</v>
      </c>
    </row>
    <row r="709" spans="2:65" s="1" customFormat="1" ht="37.9" customHeight="1">
      <c r="B709" s="33"/>
      <c r="C709" s="175" t="s">
        <v>857</v>
      </c>
      <c r="D709" s="175" t="s">
        <v>439</v>
      </c>
      <c r="E709" s="176" t="s">
        <v>847</v>
      </c>
      <c r="F709" s="177" t="s">
        <v>848</v>
      </c>
      <c r="G709" s="178" t="s">
        <v>158</v>
      </c>
      <c r="H709" s="179">
        <v>3815.1</v>
      </c>
      <c r="I709" s="180"/>
      <c r="J709" s="181">
        <f>ROUND(I709*H709,2)</f>
        <v>0</v>
      </c>
      <c r="K709" s="177" t="s">
        <v>19</v>
      </c>
      <c r="L709" s="182"/>
      <c r="M709" s="183" t="s">
        <v>19</v>
      </c>
      <c r="N709" s="184" t="s">
        <v>44</v>
      </c>
      <c r="P709" s="137">
        <f>O709*H709</f>
        <v>0</v>
      </c>
      <c r="Q709" s="137">
        <v>1.9E-3</v>
      </c>
      <c r="R709" s="137">
        <f>Q709*H709</f>
        <v>7.2486899999999999</v>
      </c>
      <c r="S709" s="137">
        <v>0</v>
      </c>
      <c r="T709" s="138">
        <f>S709*H709</f>
        <v>0</v>
      </c>
      <c r="AR709" s="139" t="s">
        <v>397</v>
      </c>
      <c r="AT709" s="139" t="s">
        <v>439</v>
      </c>
      <c r="AU709" s="139" t="s">
        <v>83</v>
      </c>
      <c r="AY709" s="18" t="s">
        <v>138</v>
      </c>
      <c r="BE709" s="140">
        <f>IF(N709="základní",J709,0)</f>
        <v>0</v>
      </c>
      <c r="BF709" s="140">
        <f>IF(N709="snížená",J709,0)</f>
        <v>0</v>
      </c>
      <c r="BG709" s="140">
        <f>IF(N709="zákl. přenesená",J709,0)</f>
        <v>0</v>
      </c>
      <c r="BH709" s="140">
        <f>IF(N709="sníž. přenesená",J709,0)</f>
        <v>0</v>
      </c>
      <c r="BI709" s="140">
        <f>IF(N709="nulová",J709,0)</f>
        <v>0</v>
      </c>
      <c r="BJ709" s="18" t="s">
        <v>81</v>
      </c>
      <c r="BK709" s="140">
        <f>ROUND(I709*H709,2)</f>
        <v>0</v>
      </c>
      <c r="BL709" s="18" t="s">
        <v>268</v>
      </c>
      <c r="BM709" s="139" t="s">
        <v>858</v>
      </c>
    </row>
    <row r="710" spans="2:65" s="1" customFormat="1" ht="29.25">
      <c r="B710" s="33"/>
      <c r="D710" s="141" t="s">
        <v>148</v>
      </c>
      <c r="F710" s="142" t="s">
        <v>848</v>
      </c>
      <c r="I710" s="143"/>
      <c r="L710" s="33"/>
      <c r="M710" s="144"/>
      <c r="T710" s="54"/>
      <c r="AT710" s="18" t="s">
        <v>148</v>
      </c>
      <c r="AU710" s="18" t="s">
        <v>83</v>
      </c>
    </row>
    <row r="711" spans="2:65" s="13" customFormat="1" ht="11.25">
      <c r="B711" s="153"/>
      <c r="D711" s="141" t="s">
        <v>152</v>
      </c>
      <c r="F711" s="155" t="s">
        <v>859</v>
      </c>
      <c r="H711" s="156">
        <v>3815.1</v>
      </c>
      <c r="I711" s="157"/>
      <c r="L711" s="153"/>
      <c r="M711" s="158"/>
      <c r="T711" s="159"/>
      <c r="AT711" s="154" t="s">
        <v>152</v>
      </c>
      <c r="AU711" s="154" t="s">
        <v>83</v>
      </c>
      <c r="AV711" s="13" t="s">
        <v>83</v>
      </c>
      <c r="AW711" s="13" t="s">
        <v>4</v>
      </c>
      <c r="AX711" s="13" t="s">
        <v>81</v>
      </c>
      <c r="AY711" s="154" t="s">
        <v>138</v>
      </c>
    </row>
    <row r="712" spans="2:65" s="1" customFormat="1" ht="24.2" customHeight="1">
      <c r="B712" s="33"/>
      <c r="C712" s="128" t="s">
        <v>860</v>
      </c>
      <c r="D712" s="128" t="s">
        <v>141</v>
      </c>
      <c r="E712" s="129" t="s">
        <v>861</v>
      </c>
      <c r="F712" s="130" t="s">
        <v>862</v>
      </c>
      <c r="G712" s="131" t="s">
        <v>220</v>
      </c>
      <c r="H712" s="132">
        <v>33</v>
      </c>
      <c r="I712" s="133"/>
      <c r="J712" s="134">
        <f>ROUND(I712*H712,2)</f>
        <v>0</v>
      </c>
      <c r="K712" s="130" t="s">
        <v>145</v>
      </c>
      <c r="L712" s="33"/>
      <c r="M712" s="135" t="s">
        <v>19</v>
      </c>
      <c r="N712" s="136" t="s">
        <v>44</v>
      </c>
      <c r="P712" s="137">
        <f>O712*H712</f>
        <v>0</v>
      </c>
      <c r="Q712" s="137">
        <v>0</v>
      </c>
      <c r="R712" s="137">
        <f>Q712*H712</f>
        <v>0</v>
      </c>
      <c r="S712" s="137">
        <v>0</v>
      </c>
      <c r="T712" s="138">
        <f>S712*H712</f>
        <v>0</v>
      </c>
      <c r="AR712" s="139" t="s">
        <v>268</v>
      </c>
      <c r="AT712" s="139" t="s">
        <v>141</v>
      </c>
      <c r="AU712" s="139" t="s">
        <v>83</v>
      </c>
      <c r="AY712" s="18" t="s">
        <v>138</v>
      </c>
      <c r="BE712" s="140">
        <f>IF(N712="základní",J712,0)</f>
        <v>0</v>
      </c>
      <c r="BF712" s="140">
        <f>IF(N712="snížená",J712,0)</f>
        <v>0</v>
      </c>
      <c r="BG712" s="140">
        <f>IF(N712="zákl. přenesená",J712,0)</f>
        <v>0</v>
      </c>
      <c r="BH712" s="140">
        <f>IF(N712="sníž. přenesená",J712,0)</f>
        <v>0</v>
      </c>
      <c r="BI712" s="140">
        <f>IF(N712="nulová",J712,0)</f>
        <v>0</v>
      </c>
      <c r="BJ712" s="18" t="s">
        <v>81</v>
      </c>
      <c r="BK712" s="140">
        <f>ROUND(I712*H712,2)</f>
        <v>0</v>
      </c>
      <c r="BL712" s="18" t="s">
        <v>268</v>
      </c>
      <c r="BM712" s="139" t="s">
        <v>863</v>
      </c>
    </row>
    <row r="713" spans="2:65" s="1" customFormat="1" ht="19.5">
      <c r="B713" s="33"/>
      <c r="D713" s="141" t="s">
        <v>148</v>
      </c>
      <c r="F713" s="142" t="s">
        <v>864</v>
      </c>
      <c r="I713" s="143"/>
      <c r="L713" s="33"/>
      <c r="M713" s="144"/>
      <c r="T713" s="54"/>
      <c r="AT713" s="18" t="s">
        <v>148</v>
      </c>
      <c r="AU713" s="18" t="s">
        <v>83</v>
      </c>
    </row>
    <row r="714" spans="2:65" s="1" customFormat="1" ht="11.25">
      <c r="B714" s="33"/>
      <c r="D714" s="145" t="s">
        <v>150</v>
      </c>
      <c r="F714" s="146" t="s">
        <v>865</v>
      </c>
      <c r="I714" s="143"/>
      <c r="L714" s="33"/>
      <c r="M714" s="144"/>
      <c r="T714" s="54"/>
      <c r="AT714" s="18" t="s">
        <v>150</v>
      </c>
      <c r="AU714" s="18" t="s">
        <v>83</v>
      </c>
    </row>
    <row r="715" spans="2:65" s="12" customFormat="1" ht="11.25">
      <c r="B715" s="147"/>
      <c r="D715" s="141" t="s">
        <v>152</v>
      </c>
      <c r="E715" s="148" t="s">
        <v>19</v>
      </c>
      <c r="F715" s="149" t="s">
        <v>866</v>
      </c>
      <c r="H715" s="148" t="s">
        <v>19</v>
      </c>
      <c r="I715" s="150"/>
      <c r="L715" s="147"/>
      <c r="M715" s="151"/>
      <c r="T715" s="152"/>
      <c r="AT715" s="148" t="s">
        <v>152</v>
      </c>
      <c r="AU715" s="148" t="s">
        <v>83</v>
      </c>
      <c r="AV715" s="12" t="s">
        <v>81</v>
      </c>
      <c r="AW715" s="12" t="s">
        <v>35</v>
      </c>
      <c r="AX715" s="12" t="s">
        <v>73</v>
      </c>
      <c r="AY715" s="148" t="s">
        <v>138</v>
      </c>
    </row>
    <row r="716" spans="2:65" s="13" customFormat="1" ht="11.25">
      <c r="B716" s="153"/>
      <c r="D716" s="141" t="s">
        <v>152</v>
      </c>
      <c r="E716" s="154" t="s">
        <v>19</v>
      </c>
      <c r="F716" s="155" t="s">
        <v>867</v>
      </c>
      <c r="H716" s="156">
        <v>4</v>
      </c>
      <c r="I716" s="157"/>
      <c r="L716" s="153"/>
      <c r="M716" s="158"/>
      <c r="T716" s="159"/>
      <c r="AT716" s="154" t="s">
        <v>152</v>
      </c>
      <c r="AU716" s="154" t="s">
        <v>83</v>
      </c>
      <c r="AV716" s="13" t="s">
        <v>83</v>
      </c>
      <c r="AW716" s="13" t="s">
        <v>35</v>
      </c>
      <c r="AX716" s="13" t="s">
        <v>73</v>
      </c>
      <c r="AY716" s="154" t="s">
        <v>138</v>
      </c>
    </row>
    <row r="717" spans="2:65" s="13" customFormat="1" ht="11.25">
      <c r="B717" s="153"/>
      <c r="D717" s="141" t="s">
        <v>152</v>
      </c>
      <c r="E717" s="154" t="s">
        <v>19</v>
      </c>
      <c r="F717" s="155" t="s">
        <v>868</v>
      </c>
      <c r="H717" s="156">
        <v>17</v>
      </c>
      <c r="I717" s="157"/>
      <c r="L717" s="153"/>
      <c r="M717" s="158"/>
      <c r="T717" s="159"/>
      <c r="AT717" s="154" t="s">
        <v>152</v>
      </c>
      <c r="AU717" s="154" t="s">
        <v>83</v>
      </c>
      <c r="AV717" s="13" t="s">
        <v>83</v>
      </c>
      <c r="AW717" s="13" t="s">
        <v>35</v>
      </c>
      <c r="AX717" s="13" t="s">
        <v>73</v>
      </c>
      <c r="AY717" s="154" t="s">
        <v>138</v>
      </c>
    </row>
    <row r="718" spans="2:65" s="13" customFormat="1" ht="11.25">
      <c r="B718" s="153"/>
      <c r="D718" s="141" t="s">
        <v>152</v>
      </c>
      <c r="E718" s="154" t="s">
        <v>19</v>
      </c>
      <c r="F718" s="155" t="s">
        <v>806</v>
      </c>
      <c r="H718" s="156">
        <v>12</v>
      </c>
      <c r="I718" s="157"/>
      <c r="L718" s="153"/>
      <c r="M718" s="158"/>
      <c r="T718" s="159"/>
      <c r="AT718" s="154" t="s">
        <v>152</v>
      </c>
      <c r="AU718" s="154" t="s">
        <v>83</v>
      </c>
      <c r="AV718" s="13" t="s">
        <v>83</v>
      </c>
      <c r="AW718" s="13" t="s">
        <v>35</v>
      </c>
      <c r="AX718" s="13" t="s">
        <v>73</v>
      </c>
      <c r="AY718" s="154" t="s">
        <v>138</v>
      </c>
    </row>
    <row r="719" spans="2:65" s="14" customFormat="1" ht="11.25">
      <c r="B719" s="160"/>
      <c r="D719" s="141" t="s">
        <v>152</v>
      </c>
      <c r="E719" s="161" t="s">
        <v>19</v>
      </c>
      <c r="F719" s="162" t="s">
        <v>170</v>
      </c>
      <c r="H719" s="163">
        <v>33</v>
      </c>
      <c r="I719" s="164"/>
      <c r="L719" s="160"/>
      <c r="M719" s="165"/>
      <c r="T719" s="166"/>
      <c r="AT719" s="161" t="s">
        <v>152</v>
      </c>
      <c r="AU719" s="161" t="s">
        <v>83</v>
      </c>
      <c r="AV719" s="14" t="s">
        <v>146</v>
      </c>
      <c r="AW719" s="14" t="s">
        <v>35</v>
      </c>
      <c r="AX719" s="14" t="s">
        <v>81</v>
      </c>
      <c r="AY719" s="161" t="s">
        <v>138</v>
      </c>
    </row>
    <row r="720" spans="2:65" s="1" customFormat="1" ht="16.5" customHeight="1">
      <c r="B720" s="33"/>
      <c r="C720" s="175" t="s">
        <v>869</v>
      </c>
      <c r="D720" s="175" t="s">
        <v>439</v>
      </c>
      <c r="E720" s="176" t="s">
        <v>870</v>
      </c>
      <c r="F720" s="177" t="s">
        <v>871</v>
      </c>
      <c r="G720" s="178" t="s">
        <v>220</v>
      </c>
      <c r="H720" s="179">
        <v>32</v>
      </c>
      <c r="I720" s="180"/>
      <c r="J720" s="181">
        <f>ROUND(I720*H720,2)</f>
        <v>0</v>
      </c>
      <c r="K720" s="177" t="s">
        <v>145</v>
      </c>
      <c r="L720" s="182"/>
      <c r="M720" s="183" t="s">
        <v>19</v>
      </c>
      <c r="N720" s="184" t="s">
        <v>44</v>
      </c>
      <c r="P720" s="137">
        <f>O720*H720</f>
        <v>0</v>
      </c>
      <c r="Q720" s="137">
        <v>8.6999999999999994E-3</v>
      </c>
      <c r="R720" s="137">
        <f>Q720*H720</f>
        <v>0.27839999999999998</v>
      </c>
      <c r="S720" s="137">
        <v>0</v>
      </c>
      <c r="T720" s="138">
        <f>S720*H720</f>
        <v>0</v>
      </c>
      <c r="AR720" s="139" t="s">
        <v>397</v>
      </c>
      <c r="AT720" s="139" t="s">
        <v>439</v>
      </c>
      <c r="AU720" s="139" t="s">
        <v>83</v>
      </c>
      <c r="AY720" s="18" t="s">
        <v>138</v>
      </c>
      <c r="BE720" s="140">
        <f>IF(N720="základní",J720,0)</f>
        <v>0</v>
      </c>
      <c r="BF720" s="140">
        <f>IF(N720="snížená",J720,0)</f>
        <v>0</v>
      </c>
      <c r="BG720" s="140">
        <f>IF(N720="zákl. přenesená",J720,0)</f>
        <v>0</v>
      </c>
      <c r="BH720" s="140">
        <f>IF(N720="sníž. přenesená",J720,0)</f>
        <v>0</v>
      </c>
      <c r="BI720" s="140">
        <f>IF(N720="nulová",J720,0)</f>
        <v>0</v>
      </c>
      <c r="BJ720" s="18" t="s">
        <v>81</v>
      </c>
      <c r="BK720" s="140">
        <f>ROUND(I720*H720,2)</f>
        <v>0</v>
      </c>
      <c r="BL720" s="18" t="s">
        <v>268</v>
      </c>
      <c r="BM720" s="139" t="s">
        <v>872</v>
      </c>
    </row>
    <row r="721" spans="2:65" s="1" customFormat="1" ht="11.25">
      <c r="B721" s="33"/>
      <c r="D721" s="141" t="s">
        <v>148</v>
      </c>
      <c r="F721" s="142" t="s">
        <v>871</v>
      </c>
      <c r="I721" s="143"/>
      <c r="L721" s="33"/>
      <c r="M721" s="144"/>
      <c r="T721" s="54"/>
      <c r="AT721" s="18" t="s">
        <v>148</v>
      </c>
      <c r="AU721" s="18" t="s">
        <v>83</v>
      </c>
    </row>
    <row r="722" spans="2:65" s="1" customFormat="1" ht="19.5">
      <c r="B722" s="33"/>
      <c r="D722" s="141" t="s">
        <v>177</v>
      </c>
      <c r="F722" s="167" t="s">
        <v>873</v>
      </c>
      <c r="I722" s="143"/>
      <c r="L722" s="33"/>
      <c r="M722" s="144"/>
      <c r="T722" s="54"/>
      <c r="AT722" s="18" t="s">
        <v>177</v>
      </c>
      <c r="AU722" s="18" t="s">
        <v>83</v>
      </c>
    </row>
    <row r="723" spans="2:65" s="1" customFormat="1" ht="21.75" customHeight="1">
      <c r="B723" s="33"/>
      <c r="C723" s="175" t="s">
        <v>874</v>
      </c>
      <c r="D723" s="175" t="s">
        <v>439</v>
      </c>
      <c r="E723" s="176" t="s">
        <v>875</v>
      </c>
      <c r="F723" s="177" t="s">
        <v>876</v>
      </c>
      <c r="G723" s="178" t="s">
        <v>220</v>
      </c>
      <c r="H723" s="179">
        <v>1</v>
      </c>
      <c r="I723" s="180"/>
      <c r="J723" s="181">
        <f>ROUND(I723*H723,2)</f>
        <v>0</v>
      </c>
      <c r="K723" s="177" t="s">
        <v>19</v>
      </c>
      <c r="L723" s="182"/>
      <c r="M723" s="183" t="s">
        <v>19</v>
      </c>
      <c r="N723" s="184" t="s">
        <v>44</v>
      </c>
      <c r="P723" s="137">
        <f>O723*H723</f>
        <v>0</v>
      </c>
      <c r="Q723" s="137">
        <v>8.6999999999999994E-3</v>
      </c>
      <c r="R723" s="137">
        <f>Q723*H723</f>
        <v>8.6999999999999994E-3</v>
      </c>
      <c r="S723" s="137">
        <v>0</v>
      </c>
      <c r="T723" s="138">
        <f>S723*H723</f>
        <v>0</v>
      </c>
      <c r="AR723" s="139" t="s">
        <v>397</v>
      </c>
      <c r="AT723" s="139" t="s">
        <v>439</v>
      </c>
      <c r="AU723" s="139" t="s">
        <v>83</v>
      </c>
      <c r="AY723" s="18" t="s">
        <v>138</v>
      </c>
      <c r="BE723" s="140">
        <f>IF(N723="základní",J723,0)</f>
        <v>0</v>
      </c>
      <c r="BF723" s="140">
        <f>IF(N723="snížená",J723,0)</f>
        <v>0</v>
      </c>
      <c r="BG723" s="140">
        <f>IF(N723="zákl. přenesená",J723,0)</f>
        <v>0</v>
      </c>
      <c r="BH723" s="140">
        <f>IF(N723="sníž. přenesená",J723,0)</f>
        <v>0</v>
      </c>
      <c r="BI723" s="140">
        <f>IF(N723="nulová",J723,0)</f>
        <v>0</v>
      </c>
      <c r="BJ723" s="18" t="s">
        <v>81</v>
      </c>
      <c r="BK723" s="140">
        <f>ROUND(I723*H723,2)</f>
        <v>0</v>
      </c>
      <c r="BL723" s="18" t="s">
        <v>268</v>
      </c>
      <c r="BM723" s="139" t="s">
        <v>877</v>
      </c>
    </row>
    <row r="724" spans="2:65" s="1" customFormat="1" ht="11.25">
      <c r="B724" s="33"/>
      <c r="D724" s="141" t="s">
        <v>148</v>
      </c>
      <c r="F724" s="142" t="s">
        <v>876</v>
      </c>
      <c r="I724" s="143"/>
      <c r="L724" s="33"/>
      <c r="M724" s="144"/>
      <c r="T724" s="54"/>
      <c r="AT724" s="18" t="s">
        <v>148</v>
      </c>
      <c r="AU724" s="18" t="s">
        <v>83</v>
      </c>
    </row>
    <row r="725" spans="2:65" s="1" customFormat="1" ht="19.5">
      <c r="B725" s="33"/>
      <c r="D725" s="141" t="s">
        <v>177</v>
      </c>
      <c r="F725" s="167" t="s">
        <v>878</v>
      </c>
      <c r="I725" s="143"/>
      <c r="L725" s="33"/>
      <c r="M725" s="144"/>
      <c r="T725" s="54"/>
      <c r="AT725" s="18" t="s">
        <v>177</v>
      </c>
      <c r="AU725" s="18" t="s">
        <v>83</v>
      </c>
    </row>
    <row r="726" spans="2:65" s="1" customFormat="1" ht="24.2" customHeight="1">
      <c r="B726" s="33"/>
      <c r="C726" s="128" t="s">
        <v>879</v>
      </c>
      <c r="D726" s="128" t="s">
        <v>141</v>
      </c>
      <c r="E726" s="129" t="s">
        <v>880</v>
      </c>
      <c r="F726" s="130" t="s">
        <v>881</v>
      </c>
      <c r="G726" s="131" t="s">
        <v>292</v>
      </c>
      <c r="H726" s="132">
        <v>342.44</v>
      </c>
      <c r="I726" s="133"/>
      <c r="J726" s="134">
        <f>ROUND(I726*H726,2)</f>
        <v>0</v>
      </c>
      <c r="K726" s="130" t="s">
        <v>145</v>
      </c>
      <c r="L726" s="33"/>
      <c r="M726" s="135" t="s">
        <v>19</v>
      </c>
      <c r="N726" s="136" t="s">
        <v>44</v>
      </c>
      <c r="P726" s="137">
        <f>O726*H726</f>
        <v>0</v>
      </c>
      <c r="Q726" s="137">
        <v>0</v>
      </c>
      <c r="R726" s="137">
        <f>Q726*H726</f>
        <v>0</v>
      </c>
      <c r="S726" s="137">
        <v>0</v>
      </c>
      <c r="T726" s="138">
        <f>S726*H726</f>
        <v>0</v>
      </c>
      <c r="AR726" s="139" t="s">
        <v>268</v>
      </c>
      <c r="AT726" s="139" t="s">
        <v>141</v>
      </c>
      <c r="AU726" s="139" t="s">
        <v>83</v>
      </c>
      <c r="AY726" s="18" t="s">
        <v>138</v>
      </c>
      <c r="BE726" s="140">
        <f>IF(N726="základní",J726,0)</f>
        <v>0</v>
      </c>
      <c r="BF726" s="140">
        <f>IF(N726="snížená",J726,0)</f>
        <v>0</v>
      </c>
      <c r="BG726" s="140">
        <f>IF(N726="zákl. přenesená",J726,0)</f>
        <v>0</v>
      </c>
      <c r="BH726" s="140">
        <f>IF(N726="sníž. přenesená",J726,0)</f>
        <v>0</v>
      </c>
      <c r="BI726" s="140">
        <f>IF(N726="nulová",J726,0)</f>
        <v>0</v>
      </c>
      <c r="BJ726" s="18" t="s">
        <v>81</v>
      </c>
      <c r="BK726" s="140">
        <f>ROUND(I726*H726,2)</f>
        <v>0</v>
      </c>
      <c r="BL726" s="18" t="s">
        <v>268</v>
      </c>
      <c r="BM726" s="139" t="s">
        <v>882</v>
      </c>
    </row>
    <row r="727" spans="2:65" s="1" customFormat="1" ht="19.5">
      <c r="B727" s="33"/>
      <c r="D727" s="141" t="s">
        <v>148</v>
      </c>
      <c r="F727" s="142" t="s">
        <v>883</v>
      </c>
      <c r="I727" s="143"/>
      <c r="L727" s="33"/>
      <c r="M727" s="144"/>
      <c r="T727" s="54"/>
      <c r="AT727" s="18" t="s">
        <v>148</v>
      </c>
      <c r="AU727" s="18" t="s">
        <v>83</v>
      </c>
    </row>
    <row r="728" spans="2:65" s="1" customFormat="1" ht="11.25">
      <c r="B728" s="33"/>
      <c r="D728" s="145" t="s">
        <v>150</v>
      </c>
      <c r="F728" s="146" t="s">
        <v>884</v>
      </c>
      <c r="I728" s="143"/>
      <c r="L728" s="33"/>
      <c r="M728" s="144"/>
      <c r="T728" s="54"/>
      <c r="AT728" s="18" t="s">
        <v>150</v>
      </c>
      <c r="AU728" s="18" t="s">
        <v>83</v>
      </c>
    </row>
    <row r="729" spans="2:65" s="13" customFormat="1" ht="11.25">
      <c r="B729" s="153"/>
      <c r="D729" s="141" t="s">
        <v>152</v>
      </c>
      <c r="E729" s="154" t="s">
        <v>19</v>
      </c>
      <c r="F729" s="155" t="s">
        <v>885</v>
      </c>
      <c r="H729" s="156">
        <v>35.9</v>
      </c>
      <c r="I729" s="157"/>
      <c r="L729" s="153"/>
      <c r="M729" s="158"/>
      <c r="T729" s="159"/>
      <c r="AT729" s="154" t="s">
        <v>152</v>
      </c>
      <c r="AU729" s="154" t="s">
        <v>83</v>
      </c>
      <c r="AV729" s="13" t="s">
        <v>83</v>
      </c>
      <c r="AW729" s="13" t="s">
        <v>35</v>
      </c>
      <c r="AX729" s="13" t="s">
        <v>73</v>
      </c>
      <c r="AY729" s="154" t="s">
        <v>138</v>
      </c>
    </row>
    <row r="730" spans="2:65" s="13" customFormat="1" ht="11.25">
      <c r="B730" s="153"/>
      <c r="D730" s="141" t="s">
        <v>152</v>
      </c>
      <c r="E730" s="154" t="s">
        <v>19</v>
      </c>
      <c r="F730" s="155" t="s">
        <v>886</v>
      </c>
      <c r="H730" s="156">
        <v>243.08</v>
      </c>
      <c r="I730" s="157"/>
      <c r="L730" s="153"/>
      <c r="M730" s="158"/>
      <c r="T730" s="159"/>
      <c r="AT730" s="154" t="s">
        <v>152</v>
      </c>
      <c r="AU730" s="154" t="s">
        <v>83</v>
      </c>
      <c r="AV730" s="13" t="s">
        <v>83</v>
      </c>
      <c r="AW730" s="13" t="s">
        <v>35</v>
      </c>
      <c r="AX730" s="13" t="s">
        <v>73</v>
      </c>
      <c r="AY730" s="154" t="s">
        <v>138</v>
      </c>
    </row>
    <row r="731" spans="2:65" s="13" customFormat="1" ht="11.25">
      <c r="B731" s="153"/>
      <c r="D731" s="141" t="s">
        <v>152</v>
      </c>
      <c r="E731" s="154" t="s">
        <v>19</v>
      </c>
      <c r="F731" s="155" t="s">
        <v>887</v>
      </c>
      <c r="H731" s="156">
        <v>63.46</v>
      </c>
      <c r="I731" s="157"/>
      <c r="L731" s="153"/>
      <c r="M731" s="158"/>
      <c r="T731" s="159"/>
      <c r="AT731" s="154" t="s">
        <v>152</v>
      </c>
      <c r="AU731" s="154" t="s">
        <v>83</v>
      </c>
      <c r="AV731" s="13" t="s">
        <v>83</v>
      </c>
      <c r="AW731" s="13" t="s">
        <v>35</v>
      </c>
      <c r="AX731" s="13" t="s">
        <v>73</v>
      </c>
      <c r="AY731" s="154" t="s">
        <v>138</v>
      </c>
    </row>
    <row r="732" spans="2:65" s="14" customFormat="1" ht="11.25">
      <c r="B732" s="160"/>
      <c r="D732" s="141" t="s">
        <v>152</v>
      </c>
      <c r="E732" s="161" t="s">
        <v>19</v>
      </c>
      <c r="F732" s="162" t="s">
        <v>170</v>
      </c>
      <c r="H732" s="163">
        <v>342.44</v>
      </c>
      <c r="I732" s="164"/>
      <c r="L732" s="160"/>
      <c r="M732" s="165"/>
      <c r="T732" s="166"/>
      <c r="AT732" s="161" t="s">
        <v>152</v>
      </c>
      <c r="AU732" s="161" t="s">
        <v>83</v>
      </c>
      <c r="AV732" s="14" t="s">
        <v>146</v>
      </c>
      <c r="AW732" s="14" t="s">
        <v>35</v>
      </c>
      <c r="AX732" s="14" t="s">
        <v>81</v>
      </c>
      <c r="AY732" s="161" t="s">
        <v>138</v>
      </c>
    </row>
    <row r="733" spans="2:65" s="1" customFormat="1" ht="37.9" customHeight="1">
      <c r="B733" s="33"/>
      <c r="C733" s="175" t="s">
        <v>888</v>
      </c>
      <c r="D733" s="175" t="s">
        <v>439</v>
      </c>
      <c r="E733" s="176" t="s">
        <v>889</v>
      </c>
      <c r="F733" s="177" t="s">
        <v>890</v>
      </c>
      <c r="G733" s="178" t="s">
        <v>292</v>
      </c>
      <c r="H733" s="179">
        <v>342.44</v>
      </c>
      <c r="I733" s="180"/>
      <c r="J733" s="181">
        <f>ROUND(I733*H733,2)</f>
        <v>0</v>
      </c>
      <c r="K733" s="177" t="s">
        <v>19</v>
      </c>
      <c r="L733" s="182"/>
      <c r="M733" s="183" t="s">
        <v>19</v>
      </c>
      <c r="N733" s="184" t="s">
        <v>44</v>
      </c>
      <c r="P733" s="137">
        <f>O733*H733</f>
        <v>0</v>
      </c>
      <c r="Q733" s="137">
        <v>4.2999999999999999E-4</v>
      </c>
      <c r="R733" s="137">
        <f>Q733*H733</f>
        <v>0.1472492</v>
      </c>
      <c r="S733" s="137">
        <v>0</v>
      </c>
      <c r="T733" s="138">
        <f>S733*H733</f>
        <v>0</v>
      </c>
      <c r="AR733" s="139" t="s">
        <v>397</v>
      </c>
      <c r="AT733" s="139" t="s">
        <v>439</v>
      </c>
      <c r="AU733" s="139" t="s">
        <v>83</v>
      </c>
      <c r="AY733" s="18" t="s">
        <v>138</v>
      </c>
      <c r="BE733" s="140">
        <f>IF(N733="základní",J733,0)</f>
        <v>0</v>
      </c>
      <c r="BF733" s="140">
        <f>IF(N733="snížená",J733,0)</f>
        <v>0</v>
      </c>
      <c r="BG733" s="140">
        <f>IF(N733="zákl. přenesená",J733,0)</f>
        <v>0</v>
      </c>
      <c r="BH733" s="140">
        <f>IF(N733="sníž. přenesená",J733,0)</f>
        <v>0</v>
      </c>
      <c r="BI733" s="140">
        <f>IF(N733="nulová",J733,0)</f>
        <v>0</v>
      </c>
      <c r="BJ733" s="18" t="s">
        <v>81</v>
      </c>
      <c r="BK733" s="140">
        <f>ROUND(I733*H733,2)</f>
        <v>0</v>
      </c>
      <c r="BL733" s="18" t="s">
        <v>268</v>
      </c>
      <c r="BM733" s="139" t="s">
        <v>891</v>
      </c>
    </row>
    <row r="734" spans="2:65" s="1" customFormat="1" ht="19.5">
      <c r="B734" s="33"/>
      <c r="D734" s="141" t="s">
        <v>148</v>
      </c>
      <c r="F734" s="142" t="s">
        <v>890</v>
      </c>
      <c r="I734" s="143"/>
      <c r="L734" s="33"/>
      <c r="M734" s="144"/>
      <c r="T734" s="54"/>
      <c r="AT734" s="18" t="s">
        <v>148</v>
      </c>
      <c r="AU734" s="18" t="s">
        <v>83</v>
      </c>
    </row>
    <row r="735" spans="2:65" s="1" customFormat="1" ht="19.5">
      <c r="B735" s="33"/>
      <c r="D735" s="141" t="s">
        <v>177</v>
      </c>
      <c r="F735" s="167" t="s">
        <v>892</v>
      </c>
      <c r="I735" s="143"/>
      <c r="L735" s="33"/>
      <c r="M735" s="144"/>
      <c r="T735" s="54"/>
      <c r="AT735" s="18" t="s">
        <v>177</v>
      </c>
      <c r="AU735" s="18" t="s">
        <v>83</v>
      </c>
    </row>
    <row r="736" spans="2:65" s="1" customFormat="1" ht="24.2" customHeight="1">
      <c r="B736" s="33"/>
      <c r="C736" s="128" t="s">
        <v>893</v>
      </c>
      <c r="D736" s="128" t="s">
        <v>141</v>
      </c>
      <c r="E736" s="129" t="s">
        <v>894</v>
      </c>
      <c r="F736" s="130" t="s">
        <v>895</v>
      </c>
      <c r="G736" s="131" t="s">
        <v>292</v>
      </c>
      <c r="H736" s="132">
        <v>288</v>
      </c>
      <c r="I736" s="133"/>
      <c r="J736" s="134">
        <f>ROUND(I736*H736,2)</f>
        <v>0</v>
      </c>
      <c r="K736" s="130" t="s">
        <v>145</v>
      </c>
      <c r="L736" s="33"/>
      <c r="M736" s="135" t="s">
        <v>19</v>
      </c>
      <c r="N736" s="136" t="s">
        <v>44</v>
      </c>
      <c r="P736" s="137">
        <f>O736*H736</f>
        <v>0</v>
      </c>
      <c r="Q736" s="137">
        <v>1.75E-3</v>
      </c>
      <c r="R736" s="137">
        <f>Q736*H736</f>
        <v>0.504</v>
      </c>
      <c r="S736" s="137">
        <v>0</v>
      </c>
      <c r="T736" s="138">
        <f>S736*H736</f>
        <v>0</v>
      </c>
      <c r="AR736" s="139" t="s">
        <v>268</v>
      </c>
      <c r="AT736" s="139" t="s">
        <v>141</v>
      </c>
      <c r="AU736" s="139" t="s">
        <v>83</v>
      </c>
      <c r="AY736" s="18" t="s">
        <v>138</v>
      </c>
      <c r="BE736" s="140">
        <f>IF(N736="základní",J736,0)</f>
        <v>0</v>
      </c>
      <c r="BF736" s="140">
        <f>IF(N736="snížená",J736,0)</f>
        <v>0</v>
      </c>
      <c r="BG736" s="140">
        <f>IF(N736="zákl. přenesená",J736,0)</f>
        <v>0</v>
      </c>
      <c r="BH736" s="140">
        <f>IF(N736="sníž. přenesená",J736,0)</f>
        <v>0</v>
      </c>
      <c r="BI736" s="140">
        <f>IF(N736="nulová",J736,0)</f>
        <v>0</v>
      </c>
      <c r="BJ736" s="18" t="s">
        <v>81</v>
      </c>
      <c r="BK736" s="140">
        <f>ROUND(I736*H736,2)</f>
        <v>0</v>
      </c>
      <c r="BL736" s="18" t="s">
        <v>268</v>
      </c>
      <c r="BM736" s="139" t="s">
        <v>896</v>
      </c>
    </row>
    <row r="737" spans="2:65" s="1" customFormat="1" ht="19.5">
      <c r="B737" s="33"/>
      <c r="D737" s="141" t="s">
        <v>148</v>
      </c>
      <c r="F737" s="142" t="s">
        <v>897</v>
      </c>
      <c r="I737" s="143"/>
      <c r="L737" s="33"/>
      <c r="M737" s="144"/>
      <c r="T737" s="54"/>
      <c r="AT737" s="18" t="s">
        <v>148</v>
      </c>
      <c r="AU737" s="18" t="s">
        <v>83</v>
      </c>
    </row>
    <row r="738" spans="2:65" s="1" customFormat="1" ht="11.25">
      <c r="B738" s="33"/>
      <c r="D738" s="145" t="s">
        <v>150</v>
      </c>
      <c r="F738" s="146" t="s">
        <v>898</v>
      </c>
      <c r="I738" s="143"/>
      <c r="L738" s="33"/>
      <c r="M738" s="144"/>
      <c r="T738" s="54"/>
      <c r="AT738" s="18" t="s">
        <v>150</v>
      </c>
      <c r="AU738" s="18" t="s">
        <v>83</v>
      </c>
    </row>
    <row r="739" spans="2:65" s="12" customFormat="1" ht="22.5">
      <c r="B739" s="147"/>
      <c r="D739" s="141" t="s">
        <v>152</v>
      </c>
      <c r="E739" s="148" t="s">
        <v>19</v>
      </c>
      <c r="F739" s="149" t="s">
        <v>899</v>
      </c>
      <c r="H739" s="148" t="s">
        <v>19</v>
      </c>
      <c r="I739" s="150"/>
      <c r="L739" s="147"/>
      <c r="M739" s="151"/>
      <c r="T739" s="152"/>
      <c r="AT739" s="148" t="s">
        <v>152</v>
      </c>
      <c r="AU739" s="148" t="s">
        <v>83</v>
      </c>
      <c r="AV739" s="12" t="s">
        <v>81</v>
      </c>
      <c r="AW739" s="12" t="s">
        <v>35</v>
      </c>
      <c r="AX739" s="12" t="s">
        <v>73</v>
      </c>
      <c r="AY739" s="148" t="s">
        <v>138</v>
      </c>
    </row>
    <row r="740" spans="2:65" s="12" customFormat="1" ht="11.25">
      <c r="B740" s="147"/>
      <c r="D740" s="141" t="s">
        <v>152</v>
      </c>
      <c r="E740" s="148" t="s">
        <v>19</v>
      </c>
      <c r="F740" s="149" t="s">
        <v>900</v>
      </c>
      <c r="H740" s="148" t="s">
        <v>19</v>
      </c>
      <c r="I740" s="150"/>
      <c r="L740" s="147"/>
      <c r="M740" s="151"/>
      <c r="T740" s="152"/>
      <c r="AT740" s="148" t="s">
        <v>152</v>
      </c>
      <c r="AU740" s="148" t="s">
        <v>83</v>
      </c>
      <c r="AV740" s="12" t="s">
        <v>81</v>
      </c>
      <c r="AW740" s="12" t="s">
        <v>35</v>
      </c>
      <c r="AX740" s="12" t="s">
        <v>73</v>
      </c>
      <c r="AY740" s="148" t="s">
        <v>138</v>
      </c>
    </row>
    <row r="741" spans="2:65" s="13" customFormat="1" ht="11.25">
      <c r="B741" s="153"/>
      <c r="D741" s="141" t="s">
        <v>152</v>
      </c>
      <c r="E741" s="154" t="s">
        <v>19</v>
      </c>
      <c r="F741" s="155" t="s">
        <v>901</v>
      </c>
      <c r="H741" s="156">
        <v>60</v>
      </c>
      <c r="I741" s="157"/>
      <c r="L741" s="153"/>
      <c r="M741" s="158"/>
      <c r="T741" s="159"/>
      <c r="AT741" s="154" t="s">
        <v>152</v>
      </c>
      <c r="AU741" s="154" t="s">
        <v>83</v>
      </c>
      <c r="AV741" s="13" t="s">
        <v>83</v>
      </c>
      <c r="AW741" s="13" t="s">
        <v>35</v>
      </c>
      <c r="AX741" s="13" t="s">
        <v>73</v>
      </c>
      <c r="AY741" s="154" t="s">
        <v>138</v>
      </c>
    </row>
    <row r="742" spans="2:65" s="13" customFormat="1" ht="11.25">
      <c r="B742" s="153"/>
      <c r="D742" s="141" t="s">
        <v>152</v>
      </c>
      <c r="E742" s="154" t="s">
        <v>19</v>
      </c>
      <c r="F742" s="155" t="s">
        <v>902</v>
      </c>
      <c r="H742" s="156">
        <v>204</v>
      </c>
      <c r="I742" s="157"/>
      <c r="L742" s="153"/>
      <c r="M742" s="158"/>
      <c r="T742" s="159"/>
      <c r="AT742" s="154" t="s">
        <v>152</v>
      </c>
      <c r="AU742" s="154" t="s">
        <v>83</v>
      </c>
      <c r="AV742" s="13" t="s">
        <v>83</v>
      </c>
      <c r="AW742" s="13" t="s">
        <v>35</v>
      </c>
      <c r="AX742" s="13" t="s">
        <v>73</v>
      </c>
      <c r="AY742" s="154" t="s">
        <v>138</v>
      </c>
    </row>
    <row r="743" spans="2:65" s="13" customFormat="1" ht="11.25">
      <c r="B743" s="153"/>
      <c r="D743" s="141" t="s">
        <v>152</v>
      </c>
      <c r="E743" s="154" t="s">
        <v>19</v>
      </c>
      <c r="F743" s="155" t="s">
        <v>903</v>
      </c>
      <c r="H743" s="156">
        <v>24</v>
      </c>
      <c r="I743" s="157"/>
      <c r="L743" s="153"/>
      <c r="M743" s="158"/>
      <c r="T743" s="159"/>
      <c r="AT743" s="154" t="s">
        <v>152</v>
      </c>
      <c r="AU743" s="154" t="s">
        <v>83</v>
      </c>
      <c r="AV743" s="13" t="s">
        <v>83</v>
      </c>
      <c r="AW743" s="13" t="s">
        <v>35</v>
      </c>
      <c r="AX743" s="13" t="s">
        <v>73</v>
      </c>
      <c r="AY743" s="154" t="s">
        <v>138</v>
      </c>
    </row>
    <row r="744" spans="2:65" s="14" customFormat="1" ht="11.25">
      <c r="B744" s="160"/>
      <c r="D744" s="141" t="s">
        <v>152</v>
      </c>
      <c r="E744" s="161" t="s">
        <v>19</v>
      </c>
      <c r="F744" s="162" t="s">
        <v>170</v>
      </c>
      <c r="H744" s="163">
        <v>288</v>
      </c>
      <c r="I744" s="164"/>
      <c r="L744" s="160"/>
      <c r="M744" s="165"/>
      <c r="T744" s="166"/>
      <c r="AT744" s="161" t="s">
        <v>152</v>
      </c>
      <c r="AU744" s="161" t="s">
        <v>83</v>
      </c>
      <c r="AV744" s="14" t="s">
        <v>146</v>
      </c>
      <c r="AW744" s="14" t="s">
        <v>35</v>
      </c>
      <c r="AX744" s="14" t="s">
        <v>81</v>
      </c>
      <c r="AY744" s="161" t="s">
        <v>138</v>
      </c>
    </row>
    <row r="745" spans="2:65" s="1" customFormat="1" ht="24.2" customHeight="1">
      <c r="B745" s="33"/>
      <c r="C745" s="128" t="s">
        <v>904</v>
      </c>
      <c r="D745" s="128" t="s">
        <v>141</v>
      </c>
      <c r="E745" s="129" t="s">
        <v>905</v>
      </c>
      <c r="F745" s="130" t="s">
        <v>906</v>
      </c>
      <c r="G745" s="131" t="s">
        <v>292</v>
      </c>
      <c r="H745" s="132">
        <v>220</v>
      </c>
      <c r="I745" s="133"/>
      <c r="J745" s="134">
        <f>ROUND(I745*H745,2)</f>
        <v>0</v>
      </c>
      <c r="K745" s="130" t="s">
        <v>145</v>
      </c>
      <c r="L745" s="33"/>
      <c r="M745" s="135" t="s">
        <v>19</v>
      </c>
      <c r="N745" s="136" t="s">
        <v>44</v>
      </c>
      <c r="P745" s="137">
        <f>O745*H745</f>
        <v>0</v>
      </c>
      <c r="Q745" s="137">
        <v>1.15E-3</v>
      </c>
      <c r="R745" s="137">
        <f>Q745*H745</f>
        <v>0.253</v>
      </c>
      <c r="S745" s="137">
        <v>0</v>
      </c>
      <c r="T745" s="138">
        <f>S745*H745</f>
        <v>0</v>
      </c>
      <c r="AR745" s="139" t="s">
        <v>268</v>
      </c>
      <c r="AT745" s="139" t="s">
        <v>141</v>
      </c>
      <c r="AU745" s="139" t="s">
        <v>83</v>
      </c>
      <c r="AY745" s="18" t="s">
        <v>138</v>
      </c>
      <c r="BE745" s="140">
        <f>IF(N745="základní",J745,0)</f>
        <v>0</v>
      </c>
      <c r="BF745" s="140">
        <f>IF(N745="snížená",J745,0)</f>
        <v>0</v>
      </c>
      <c r="BG745" s="140">
        <f>IF(N745="zákl. přenesená",J745,0)</f>
        <v>0</v>
      </c>
      <c r="BH745" s="140">
        <f>IF(N745="sníž. přenesená",J745,0)</f>
        <v>0</v>
      </c>
      <c r="BI745" s="140">
        <f>IF(N745="nulová",J745,0)</f>
        <v>0</v>
      </c>
      <c r="BJ745" s="18" t="s">
        <v>81</v>
      </c>
      <c r="BK745" s="140">
        <f>ROUND(I745*H745,2)</f>
        <v>0</v>
      </c>
      <c r="BL745" s="18" t="s">
        <v>268</v>
      </c>
      <c r="BM745" s="139" t="s">
        <v>907</v>
      </c>
    </row>
    <row r="746" spans="2:65" s="1" customFormat="1" ht="19.5">
      <c r="B746" s="33"/>
      <c r="D746" s="141" t="s">
        <v>148</v>
      </c>
      <c r="F746" s="142" t="s">
        <v>908</v>
      </c>
      <c r="I746" s="143"/>
      <c r="L746" s="33"/>
      <c r="M746" s="144"/>
      <c r="T746" s="54"/>
      <c r="AT746" s="18" t="s">
        <v>148</v>
      </c>
      <c r="AU746" s="18" t="s">
        <v>83</v>
      </c>
    </row>
    <row r="747" spans="2:65" s="1" customFormat="1" ht="11.25">
      <c r="B747" s="33"/>
      <c r="D747" s="145" t="s">
        <v>150</v>
      </c>
      <c r="F747" s="146" t="s">
        <v>909</v>
      </c>
      <c r="I747" s="143"/>
      <c r="L747" s="33"/>
      <c r="M747" s="144"/>
      <c r="T747" s="54"/>
      <c r="AT747" s="18" t="s">
        <v>150</v>
      </c>
      <c r="AU747" s="18" t="s">
        <v>83</v>
      </c>
    </row>
    <row r="748" spans="2:65" s="12" customFormat="1" ht="22.5">
      <c r="B748" s="147"/>
      <c r="D748" s="141" t="s">
        <v>152</v>
      </c>
      <c r="E748" s="148" t="s">
        <v>19</v>
      </c>
      <c r="F748" s="149" t="s">
        <v>899</v>
      </c>
      <c r="H748" s="148" t="s">
        <v>19</v>
      </c>
      <c r="I748" s="150"/>
      <c r="L748" s="147"/>
      <c r="M748" s="151"/>
      <c r="T748" s="152"/>
      <c r="AT748" s="148" t="s">
        <v>152</v>
      </c>
      <c r="AU748" s="148" t="s">
        <v>83</v>
      </c>
      <c r="AV748" s="12" t="s">
        <v>81</v>
      </c>
      <c r="AW748" s="12" t="s">
        <v>35</v>
      </c>
      <c r="AX748" s="12" t="s">
        <v>73</v>
      </c>
      <c r="AY748" s="148" t="s">
        <v>138</v>
      </c>
    </row>
    <row r="749" spans="2:65" s="12" customFormat="1" ht="11.25">
      <c r="B749" s="147"/>
      <c r="D749" s="141" t="s">
        <v>152</v>
      </c>
      <c r="E749" s="148" t="s">
        <v>19</v>
      </c>
      <c r="F749" s="149" t="s">
        <v>910</v>
      </c>
      <c r="H749" s="148" t="s">
        <v>19</v>
      </c>
      <c r="I749" s="150"/>
      <c r="L749" s="147"/>
      <c r="M749" s="151"/>
      <c r="T749" s="152"/>
      <c r="AT749" s="148" t="s">
        <v>152</v>
      </c>
      <c r="AU749" s="148" t="s">
        <v>83</v>
      </c>
      <c r="AV749" s="12" t="s">
        <v>81</v>
      </c>
      <c r="AW749" s="12" t="s">
        <v>35</v>
      </c>
      <c r="AX749" s="12" t="s">
        <v>73</v>
      </c>
      <c r="AY749" s="148" t="s">
        <v>138</v>
      </c>
    </row>
    <row r="750" spans="2:65" s="13" customFormat="1" ht="11.25">
      <c r="B750" s="153"/>
      <c r="D750" s="141" t="s">
        <v>152</v>
      </c>
      <c r="E750" s="154" t="s">
        <v>19</v>
      </c>
      <c r="F750" s="155" t="s">
        <v>911</v>
      </c>
      <c r="H750" s="156">
        <v>20</v>
      </c>
      <c r="I750" s="157"/>
      <c r="L750" s="153"/>
      <c r="M750" s="158"/>
      <c r="T750" s="159"/>
      <c r="AT750" s="154" t="s">
        <v>152</v>
      </c>
      <c r="AU750" s="154" t="s">
        <v>83</v>
      </c>
      <c r="AV750" s="13" t="s">
        <v>83</v>
      </c>
      <c r="AW750" s="13" t="s">
        <v>35</v>
      </c>
      <c r="AX750" s="13" t="s">
        <v>73</v>
      </c>
      <c r="AY750" s="154" t="s">
        <v>138</v>
      </c>
    </row>
    <row r="751" spans="2:65" s="13" customFormat="1" ht="11.25">
      <c r="B751" s="153"/>
      <c r="D751" s="141" t="s">
        <v>152</v>
      </c>
      <c r="E751" s="154" t="s">
        <v>19</v>
      </c>
      <c r="F751" s="155" t="s">
        <v>912</v>
      </c>
      <c r="H751" s="156">
        <v>84</v>
      </c>
      <c r="I751" s="157"/>
      <c r="L751" s="153"/>
      <c r="M751" s="158"/>
      <c r="T751" s="159"/>
      <c r="AT751" s="154" t="s">
        <v>152</v>
      </c>
      <c r="AU751" s="154" t="s">
        <v>83</v>
      </c>
      <c r="AV751" s="13" t="s">
        <v>83</v>
      </c>
      <c r="AW751" s="13" t="s">
        <v>35</v>
      </c>
      <c r="AX751" s="13" t="s">
        <v>73</v>
      </c>
      <c r="AY751" s="154" t="s">
        <v>138</v>
      </c>
    </row>
    <row r="752" spans="2:65" s="13" customFormat="1" ht="11.25">
      <c r="B752" s="153"/>
      <c r="D752" s="141" t="s">
        <v>152</v>
      </c>
      <c r="E752" s="154" t="s">
        <v>19</v>
      </c>
      <c r="F752" s="155" t="s">
        <v>913</v>
      </c>
      <c r="H752" s="156">
        <v>116</v>
      </c>
      <c r="I752" s="157"/>
      <c r="L752" s="153"/>
      <c r="M752" s="158"/>
      <c r="T752" s="159"/>
      <c r="AT752" s="154" t="s">
        <v>152</v>
      </c>
      <c r="AU752" s="154" t="s">
        <v>83</v>
      </c>
      <c r="AV752" s="13" t="s">
        <v>83</v>
      </c>
      <c r="AW752" s="13" t="s">
        <v>35</v>
      </c>
      <c r="AX752" s="13" t="s">
        <v>73</v>
      </c>
      <c r="AY752" s="154" t="s">
        <v>138</v>
      </c>
    </row>
    <row r="753" spans="2:65" s="14" customFormat="1" ht="11.25">
      <c r="B753" s="160"/>
      <c r="D753" s="141" t="s">
        <v>152</v>
      </c>
      <c r="E753" s="161" t="s">
        <v>19</v>
      </c>
      <c r="F753" s="162" t="s">
        <v>170</v>
      </c>
      <c r="H753" s="163">
        <v>220</v>
      </c>
      <c r="I753" s="164"/>
      <c r="L753" s="160"/>
      <c r="M753" s="165"/>
      <c r="T753" s="166"/>
      <c r="AT753" s="161" t="s">
        <v>152</v>
      </c>
      <c r="AU753" s="161" t="s">
        <v>83</v>
      </c>
      <c r="AV753" s="14" t="s">
        <v>146</v>
      </c>
      <c r="AW753" s="14" t="s">
        <v>35</v>
      </c>
      <c r="AX753" s="14" t="s">
        <v>81</v>
      </c>
      <c r="AY753" s="161" t="s">
        <v>138</v>
      </c>
    </row>
    <row r="754" spans="2:65" s="1" customFormat="1" ht="16.5" customHeight="1">
      <c r="B754" s="33"/>
      <c r="C754" s="128" t="s">
        <v>914</v>
      </c>
      <c r="D754" s="128" t="s">
        <v>141</v>
      </c>
      <c r="E754" s="129" t="s">
        <v>915</v>
      </c>
      <c r="F754" s="130" t="s">
        <v>916</v>
      </c>
      <c r="G754" s="131" t="s">
        <v>292</v>
      </c>
      <c r="H754" s="132">
        <v>204</v>
      </c>
      <c r="I754" s="133"/>
      <c r="J754" s="134">
        <f>ROUND(I754*H754,2)</f>
        <v>0</v>
      </c>
      <c r="K754" s="130" t="s">
        <v>145</v>
      </c>
      <c r="L754" s="33"/>
      <c r="M754" s="135" t="s">
        <v>19</v>
      </c>
      <c r="N754" s="136" t="s">
        <v>44</v>
      </c>
      <c r="P754" s="137">
        <f>O754*H754</f>
        <v>0</v>
      </c>
      <c r="Q754" s="137">
        <v>1.49E-3</v>
      </c>
      <c r="R754" s="137">
        <f>Q754*H754</f>
        <v>0.30396000000000001</v>
      </c>
      <c r="S754" s="137">
        <v>0</v>
      </c>
      <c r="T754" s="138">
        <f>S754*H754</f>
        <v>0</v>
      </c>
      <c r="AR754" s="139" t="s">
        <v>268</v>
      </c>
      <c r="AT754" s="139" t="s">
        <v>141</v>
      </c>
      <c r="AU754" s="139" t="s">
        <v>83</v>
      </c>
      <c r="AY754" s="18" t="s">
        <v>138</v>
      </c>
      <c r="BE754" s="140">
        <f>IF(N754="základní",J754,0)</f>
        <v>0</v>
      </c>
      <c r="BF754" s="140">
        <f>IF(N754="snížená",J754,0)</f>
        <v>0</v>
      </c>
      <c r="BG754" s="140">
        <f>IF(N754="zákl. přenesená",J754,0)</f>
        <v>0</v>
      </c>
      <c r="BH754" s="140">
        <f>IF(N754="sníž. přenesená",J754,0)</f>
        <v>0</v>
      </c>
      <c r="BI754" s="140">
        <f>IF(N754="nulová",J754,0)</f>
        <v>0</v>
      </c>
      <c r="BJ754" s="18" t="s">
        <v>81</v>
      </c>
      <c r="BK754" s="140">
        <f>ROUND(I754*H754,2)</f>
        <v>0</v>
      </c>
      <c r="BL754" s="18" t="s">
        <v>268</v>
      </c>
      <c r="BM754" s="139" t="s">
        <v>917</v>
      </c>
    </row>
    <row r="755" spans="2:65" s="1" customFormat="1" ht="11.25">
      <c r="B755" s="33"/>
      <c r="D755" s="141" t="s">
        <v>148</v>
      </c>
      <c r="F755" s="142" t="s">
        <v>918</v>
      </c>
      <c r="I755" s="143"/>
      <c r="L755" s="33"/>
      <c r="M755" s="144"/>
      <c r="T755" s="54"/>
      <c r="AT755" s="18" t="s">
        <v>148</v>
      </c>
      <c r="AU755" s="18" t="s">
        <v>83</v>
      </c>
    </row>
    <row r="756" spans="2:65" s="1" customFormat="1" ht="11.25">
      <c r="B756" s="33"/>
      <c r="D756" s="145" t="s">
        <v>150</v>
      </c>
      <c r="F756" s="146" t="s">
        <v>919</v>
      </c>
      <c r="I756" s="143"/>
      <c r="L756" s="33"/>
      <c r="M756" s="144"/>
      <c r="T756" s="54"/>
      <c r="AT756" s="18" t="s">
        <v>150</v>
      </c>
      <c r="AU756" s="18" t="s">
        <v>83</v>
      </c>
    </row>
    <row r="757" spans="2:65" s="12" customFormat="1" ht="22.5">
      <c r="B757" s="147"/>
      <c r="D757" s="141" t="s">
        <v>152</v>
      </c>
      <c r="E757" s="148" t="s">
        <v>19</v>
      </c>
      <c r="F757" s="149" t="s">
        <v>899</v>
      </c>
      <c r="H757" s="148" t="s">
        <v>19</v>
      </c>
      <c r="I757" s="150"/>
      <c r="L757" s="147"/>
      <c r="M757" s="151"/>
      <c r="T757" s="152"/>
      <c r="AT757" s="148" t="s">
        <v>152</v>
      </c>
      <c r="AU757" s="148" t="s">
        <v>83</v>
      </c>
      <c r="AV757" s="12" t="s">
        <v>81</v>
      </c>
      <c r="AW757" s="12" t="s">
        <v>35</v>
      </c>
      <c r="AX757" s="12" t="s">
        <v>73</v>
      </c>
      <c r="AY757" s="148" t="s">
        <v>138</v>
      </c>
    </row>
    <row r="758" spans="2:65" s="12" customFormat="1" ht="11.25">
      <c r="B758" s="147"/>
      <c r="D758" s="141" t="s">
        <v>152</v>
      </c>
      <c r="E758" s="148" t="s">
        <v>19</v>
      </c>
      <c r="F758" s="149" t="s">
        <v>920</v>
      </c>
      <c r="H758" s="148" t="s">
        <v>19</v>
      </c>
      <c r="I758" s="150"/>
      <c r="L758" s="147"/>
      <c r="M758" s="151"/>
      <c r="T758" s="152"/>
      <c r="AT758" s="148" t="s">
        <v>152</v>
      </c>
      <c r="AU758" s="148" t="s">
        <v>83</v>
      </c>
      <c r="AV758" s="12" t="s">
        <v>81</v>
      </c>
      <c r="AW758" s="12" t="s">
        <v>35</v>
      </c>
      <c r="AX758" s="12" t="s">
        <v>73</v>
      </c>
      <c r="AY758" s="148" t="s">
        <v>138</v>
      </c>
    </row>
    <row r="759" spans="2:65" s="13" customFormat="1" ht="11.25">
      <c r="B759" s="153"/>
      <c r="D759" s="141" t="s">
        <v>152</v>
      </c>
      <c r="E759" s="154" t="s">
        <v>19</v>
      </c>
      <c r="F759" s="155" t="s">
        <v>921</v>
      </c>
      <c r="H759" s="156">
        <v>40</v>
      </c>
      <c r="I759" s="157"/>
      <c r="L759" s="153"/>
      <c r="M759" s="158"/>
      <c r="T759" s="159"/>
      <c r="AT759" s="154" t="s">
        <v>152</v>
      </c>
      <c r="AU759" s="154" t="s">
        <v>83</v>
      </c>
      <c r="AV759" s="13" t="s">
        <v>83</v>
      </c>
      <c r="AW759" s="13" t="s">
        <v>35</v>
      </c>
      <c r="AX759" s="13" t="s">
        <v>73</v>
      </c>
      <c r="AY759" s="154" t="s">
        <v>138</v>
      </c>
    </row>
    <row r="760" spans="2:65" s="13" customFormat="1" ht="11.25">
      <c r="B760" s="153"/>
      <c r="D760" s="141" t="s">
        <v>152</v>
      </c>
      <c r="E760" s="154" t="s">
        <v>19</v>
      </c>
      <c r="F760" s="155" t="s">
        <v>922</v>
      </c>
      <c r="H760" s="156">
        <v>108</v>
      </c>
      <c r="I760" s="157"/>
      <c r="L760" s="153"/>
      <c r="M760" s="158"/>
      <c r="T760" s="159"/>
      <c r="AT760" s="154" t="s">
        <v>152</v>
      </c>
      <c r="AU760" s="154" t="s">
        <v>83</v>
      </c>
      <c r="AV760" s="13" t="s">
        <v>83</v>
      </c>
      <c r="AW760" s="13" t="s">
        <v>35</v>
      </c>
      <c r="AX760" s="13" t="s">
        <v>73</v>
      </c>
      <c r="AY760" s="154" t="s">
        <v>138</v>
      </c>
    </row>
    <row r="761" spans="2:65" s="13" customFormat="1" ht="11.25">
      <c r="B761" s="153"/>
      <c r="D761" s="141" t="s">
        <v>152</v>
      </c>
      <c r="E761" s="154" t="s">
        <v>19</v>
      </c>
      <c r="F761" s="155" t="s">
        <v>923</v>
      </c>
      <c r="H761" s="156">
        <v>56</v>
      </c>
      <c r="I761" s="157"/>
      <c r="L761" s="153"/>
      <c r="M761" s="158"/>
      <c r="T761" s="159"/>
      <c r="AT761" s="154" t="s">
        <v>152</v>
      </c>
      <c r="AU761" s="154" t="s">
        <v>83</v>
      </c>
      <c r="AV761" s="13" t="s">
        <v>83</v>
      </c>
      <c r="AW761" s="13" t="s">
        <v>35</v>
      </c>
      <c r="AX761" s="13" t="s">
        <v>73</v>
      </c>
      <c r="AY761" s="154" t="s">
        <v>138</v>
      </c>
    </row>
    <row r="762" spans="2:65" s="14" customFormat="1" ht="11.25">
      <c r="B762" s="160"/>
      <c r="D762" s="141" t="s">
        <v>152</v>
      </c>
      <c r="E762" s="161" t="s">
        <v>19</v>
      </c>
      <c r="F762" s="162" t="s">
        <v>170</v>
      </c>
      <c r="H762" s="163">
        <v>204</v>
      </c>
      <c r="I762" s="164"/>
      <c r="L762" s="160"/>
      <c r="M762" s="165"/>
      <c r="T762" s="166"/>
      <c r="AT762" s="161" t="s">
        <v>152</v>
      </c>
      <c r="AU762" s="161" t="s">
        <v>83</v>
      </c>
      <c r="AV762" s="14" t="s">
        <v>146</v>
      </c>
      <c r="AW762" s="14" t="s">
        <v>35</v>
      </c>
      <c r="AX762" s="14" t="s">
        <v>81</v>
      </c>
      <c r="AY762" s="161" t="s">
        <v>138</v>
      </c>
    </row>
    <row r="763" spans="2:65" s="1" customFormat="1" ht="24.2" customHeight="1">
      <c r="B763" s="33"/>
      <c r="C763" s="128" t="s">
        <v>924</v>
      </c>
      <c r="D763" s="128" t="s">
        <v>141</v>
      </c>
      <c r="E763" s="129" t="s">
        <v>925</v>
      </c>
      <c r="F763" s="130" t="s">
        <v>926</v>
      </c>
      <c r="G763" s="131" t="s">
        <v>292</v>
      </c>
      <c r="H763" s="132">
        <v>56</v>
      </c>
      <c r="I763" s="133"/>
      <c r="J763" s="134">
        <f>ROUND(I763*H763,2)</f>
        <v>0</v>
      </c>
      <c r="K763" s="130" t="s">
        <v>145</v>
      </c>
      <c r="L763" s="33"/>
      <c r="M763" s="135" t="s">
        <v>19</v>
      </c>
      <c r="N763" s="136" t="s">
        <v>44</v>
      </c>
      <c r="P763" s="137">
        <f>O763*H763</f>
        <v>0</v>
      </c>
      <c r="Q763" s="137">
        <v>1.1100000000000001E-3</v>
      </c>
      <c r="R763" s="137">
        <f>Q763*H763</f>
        <v>6.2160000000000007E-2</v>
      </c>
      <c r="S763" s="137">
        <v>0</v>
      </c>
      <c r="T763" s="138">
        <f>S763*H763</f>
        <v>0</v>
      </c>
      <c r="AR763" s="139" t="s">
        <v>268</v>
      </c>
      <c r="AT763" s="139" t="s">
        <v>141</v>
      </c>
      <c r="AU763" s="139" t="s">
        <v>83</v>
      </c>
      <c r="AY763" s="18" t="s">
        <v>138</v>
      </c>
      <c r="BE763" s="140">
        <f>IF(N763="základní",J763,0)</f>
        <v>0</v>
      </c>
      <c r="BF763" s="140">
        <f>IF(N763="snížená",J763,0)</f>
        <v>0</v>
      </c>
      <c r="BG763" s="140">
        <f>IF(N763="zákl. přenesená",J763,0)</f>
        <v>0</v>
      </c>
      <c r="BH763" s="140">
        <f>IF(N763="sníž. přenesená",J763,0)</f>
        <v>0</v>
      </c>
      <c r="BI763" s="140">
        <f>IF(N763="nulová",J763,0)</f>
        <v>0</v>
      </c>
      <c r="BJ763" s="18" t="s">
        <v>81</v>
      </c>
      <c r="BK763" s="140">
        <f>ROUND(I763*H763,2)</f>
        <v>0</v>
      </c>
      <c r="BL763" s="18" t="s">
        <v>268</v>
      </c>
      <c r="BM763" s="139" t="s">
        <v>927</v>
      </c>
    </row>
    <row r="764" spans="2:65" s="1" customFormat="1" ht="19.5">
      <c r="B764" s="33"/>
      <c r="D764" s="141" t="s">
        <v>148</v>
      </c>
      <c r="F764" s="142" t="s">
        <v>928</v>
      </c>
      <c r="I764" s="143"/>
      <c r="L764" s="33"/>
      <c r="M764" s="144"/>
      <c r="T764" s="54"/>
      <c r="AT764" s="18" t="s">
        <v>148</v>
      </c>
      <c r="AU764" s="18" t="s">
        <v>83</v>
      </c>
    </row>
    <row r="765" spans="2:65" s="1" customFormat="1" ht="11.25">
      <c r="B765" s="33"/>
      <c r="D765" s="145" t="s">
        <v>150</v>
      </c>
      <c r="F765" s="146" t="s">
        <v>929</v>
      </c>
      <c r="I765" s="143"/>
      <c r="L765" s="33"/>
      <c r="M765" s="144"/>
      <c r="T765" s="54"/>
      <c r="AT765" s="18" t="s">
        <v>150</v>
      </c>
      <c r="AU765" s="18" t="s">
        <v>83</v>
      </c>
    </row>
    <row r="766" spans="2:65" s="12" customFormat="1" ht="22.5">
      <c r="B766" s="147"/>
      <c r="D766" s="141" t="s">
        <v>152</v>
      </c>
      <c r="E766" s="148" t="s">
        <v>19</v>
      </c>
      <c r="F766" s="149" t="s">
        <v>899</v>
      </c>
      <c r="H766" s="148" t="s">
        <v>19</v>
      </c>
      <c r="I766" s="150"/>
      <c r="L766" s="147"/>
      <c r="M766" s="151"/>
      <c r="T766" s="152"/>
      <c r="AT766" s="148" t="s">
        <v>152</v>
      </c>
      <c r="AU766" s="148" t="s">
        <v>83</v>
      </c>
      <c r="AV766" s="12" t="s">
        <v>81</v>
      </c>
      <c r="AW766" s="12" t="s">
        <v>35</v>
      </c>
      <c r="AX766" s="12" t="s">
        <v>73</v>
      </c>
      <c r="AY766" s="148" t="s">
        <v>138</v>
      </c>
    </row>
    <row r="767" spans="2:65" s="12" customFormat="1" ht="11.25">
      <c r="B767" s="147"/>
      <c r="D767" s="141" t="s">
        <v>152</v>
      </c>
      <c r="E767" s="148" t="s">
        <v>19</v>
      </c>
      <c r="F767" s="149" t="s">
        <v>930</v>
      </c>
      <c r="H767" s="148" t="s">
        <v>19</v>
      </c>
      <c r="I767" s="150"/>
      <c r="L767" s="147"/>
      <c r="M767" s="151"/>
      <c r="T767" s="152"/>
      <c r="AT767" s="148" t="s">
        <v>152</v>
      </c>
      <c r="AU767" s="148" t="s">
        <v>83</v>
      </c>
      <c r="AV767" s="12" t="s">
        <v>81</v>
      </c>
      <c r="AW767" s="12" t="s">
        <v>35</v>
      </c>
      <c r="AX767" s="12" t="s">
        <v>73</v>
      </c>
      <c r="AY767" s="148" t="s">
        <v>138</v>
      </c>
    </row>
    <row r="768" spans="2:65" s="13" customFormat="1" ht="11.25">
      <c r="B768" s="153"/>
      <c r="D768" s="141" t="s">
        <v>152</v>
      </c>
      <c r="E768" s="154" t="s">
        <v>19</v>
      </c>
      <c r="F768" s="155" t="s">
        <v>763</v>
      </c>
      <c r="H768" s="156">
        <v>16</v>
      </c>
      <c r="I768" s="157"/>
      <c r="L768" s="153"/>
      <c r="M768" s="158"/>
      <c r="T768" s="159"/>
      <c r="AT768" s="154" t="s">
        <v>152</v>
      </c>
      <c r="AU768" s="154" t="s">
        <v>83</v>
      </c>
      <c r="AV768" s="13" t="s">
        <v>83</v>
      </c>
      <c r="AW768" s="13" t="s">
        <v>35</v>
      </c>
      <c r="AX768" s="13" t="s">
        <v>73</v>
      </c>
      <c r="AY768" s="154" t="s">
        <v>138</v>
      </c>
    </row>
    <row r="769" spans="2:65" s="13" customFormat="1" ht="11.25">
      <c r="B769" s="153"/>
      <c r="D769" s="141" t="s">
        <v>152</v>
      </c>
      <c r="E769" s="154" t="s">
        <v>19</v>
      </c>
      <c r="F769" s="155" t="s">
        <v>931</v>
      </c>
      <c r="H769" s="156">
        <v>40</v>
      </c>
      <c r="I769" s="157"/>
      <c r="L769" s="153"/>
      <c r="M769" s="158"/>
      <c r="T769" s="159"/>
      <c r="AT769" s="154" t="s">
        <v>152</v>
      </c>
      <c r="AU769" s="154" t="s">
        <v>83</v>
      </c>
      <c r="AV769" s="13" t="s">
        <v>83</v>
      </c>
      <c r="AW769" s="13" t="s">
        <v>35</v>
      </c>
      <c r="AX769" s="13" t="s">
        <v>73</v>
      </c>
      <c r="AY769" s="154" t="s">
        <v>138</v>
      </c>
    </row>
    <row r="770" spans="2:65" s="14" customFormat="1" ht="11.25">
      <c r="B770" s="160"/>
      <c r="D770" s="141" t="s">
        <v>152</v>
      </c>
      <c r="E770" s="161" t="s">
        <v>19</v>
      </c>
      <c r="F770" s="162" t="s">
        <v>170</v>
      </c>
      <c r="H770" s="163">
        <v>56</v>
      </c>
      <c r="I770" s="164"/>
      <c r="L770" s="160"/>
      <c r="M770" s="165"/>
      <c r="T770" s="166"/>
      <c r="AT770" s="161" t="s">
        <v>152</v>
      </c>
      <c r="AU770" s="161" t="s">
        <v>83</v>
      </c>
      <c r="AV770" s="14" t="s">
        <v>146</v>
      </c>
      <c r="AW770" s="14" t="s">
        <v>35</v>
      </c>
      <c r="AX770" s="14" t="s">
        <v>81</v>
      </c>
      <c r="AY770" s="161" t="s">
        <v>138</v>
      </c>
    </row>
    <row r="771" spans="2:65" s="1" customFormat="1" ht="24.2" customHeight="1">
      <c r="B771" s="33"/>
      <c r="C771" s="128" t="s">
        <v>932</v>
      </c>
      <c r="D771" s="128" t="s">
        <v>141</v>
      </c>
      <c r="E771" s="129" t="s">
        <v>933</v>
      </c>
      <c r="F771" s="130" t="s">
        <v>934</v>
      </c>
      <c r="G771" s="131" t="s">
        <v>292</v>
      </c>
      <c r="H771" s="132">
        <v>8</v>
      </c>
      <c r="I771" s="133"/>
      <c r="J771" s="134">
        <f>ROUND(I771*H771,2)</f>
        <v>0</v>
      </c>
      <c r="K771" s="130" t="s">
        <v>145</v>
      </c>
      <c r="L771" s="33"/>
      <c r="M771" s="135" t="s">
        <v>19</v>
      </c>
      <c r="N771" s="136" t="s">
        <v>44</v>
      </c>
      <c r="P771" s="137">
        <f>O771*H771</f>
        <v>0</v>
      </c>
      <c r="Q771" s="137">
        <v>3.1E-4</v>
      </c>
      <c r="R771" s="137">
        <f>Q771*H771</f>
        <v>2.48E-3</v>
      </c>
      <c r="S771" s="137">
        <v>0</v>
      </c>
      <c r="T771" s="138">
        <f>S771*H771</f>
        <v>0</v>
      </c>
      <c r="AR771" s="139" t="s">
        <v>268</v>
      </c>
      <c r="AT771" s="139" t="s">
        <v>141</v>
      </c>
      <c r="AU771" s="139" t="s">
        <v>83</v>
      </c>
      <c r="AY771" s="18" t="s">
        <v>138</v>
      </c>
      <c r="BE771" s="140">
        <f>IF(N771="základní",J771,0)</f>
        <v>0</v>
      </c>
      <c r="BF771" s="140">
        <f>IF(N771="snížená",J771,0)</f>
        <v>0</v>
      </c>
      <c r="BG771" s="140">
        <f>IF(N771="zákl. přenesená",J771,0)</f>
        <v>0</v>
      </c>
      <c r="BH771" s="140">
        <f>IF(N771="sníž. přenesená",J771,0)</f>
        <v>0</v>
      </c>
      <c r="BI771" s="140">
        <f>IF(N771="nulová",J771,0)</f>
        <v>0</v>
      </c>
      <c r="BJ771" s="18" t="s">
        <v>81</v>
      </c>
      <c r="BK771" s="140">
        <f>ROUND(I771*H771,2)</f>
        <v>0</v>
      </c>
      <c r="BL771" s="18" t="s">
        <v>268</v>
      </c>
      <c r="BM771" s="139" t="s">
        <v>935</v>
      </c>
    </row>
    <row r="772" spans="2:65" s="1" customFormat="1" ht="19.5">
      <c r="B772" s="33"/>
      <c r="D772" s="141" t="s">
        <v>148</v>
      </c>
      <c r="F772" s="142" t="s">
        <v>934</v>
      </c>
      <c r="I772" s="143"/>
      <c r="L772" s="33"/>
      <c r="M772" s="144"/>
      <c r="T772" s="54"/>
      <c r="AT772" s="18" t="s">
        <v>148</v>
      </c>
      <c r="AU772" s="18" t="s">
        <v>83</v>
      </c>
    </row>
    <row r="773" spans="2:65" s="1" customFormat="1" ht="11.25">
      <c r="B773" s="33"/>
      <c r="D773" s="145" t="s">
        <v>150</v>
      </c>
      <c r="F773" s="146" t="s">
        <v>936</v>
      </c>
      <c r="I773" s="143"/>
      <c r="L773" s="33"/>
      <c r="M773" s="144"/>
      <c r="T773" s="54"/>
      <c r="AT773" s="18" t="s">
        <v>150</v>
      </c>
      <c r="AU773" s="18" t="s">
        <v>83</v>
      </c>
    </row>
    <row r="774" spans="2:65" s="12" customFormat="1" ht="22.5">
      <c r="B774" s="147"/>
      <c r="D774" s="141" t="s">
        <v>152</v>
      </c>
      <c r="E774" s="148" t="s">
        <v>19</v>
      </c>
      <c r="F774" s="149" t="s">
        <v>899</v>
      </c>
      <c r="H774" s="148" t="s">
        <v>19</v>
      </c>
      <c r="I774" s="150"/>
      <c r="L774" s="147"/>
      <c r="M774" s="151"/>
      <c r="T774" s="152"/>
      <c r="AT774" s="148" t="s">
        <v>152</v>
      </c>
      <c r="AU774" s="148" t="s">
        <v>83</v>
      </c>
      <c r="AV774" s="12" t="s">
        <v>81</v>
      </c>
      <c r="AW774" s="12" t="s">
        <v>35</v>
      </c>
      <c r="AX774" s="12" t="s">
        <v>73</v>
      </c>
      <c r="AY774" s="148" t="s">
        <v>138</v>
      </c>
    </row>
    <row r="775" spans="2:65" s="12" customFormat="1" ht="11.25">
      <c r="B775" s="147"/>
      <c r="D775" s="141" t="s">
        <v>152</v>
      </c>
      <c r="E775" s="148" t="s">
        <v>19</v>
      </c>
      <c r="F775" s="149" t="s">
        <v>937</v>
      </c>
      <c r="H775" s="148" t="s">
        <v>19</v>
      </c>
      <c r="I775" s="150"/>
      <c r="L775" s="147"/>
      <c r="M775" s="151"/>
      <c r="T775" s="152"/>
      <c r="AT775" s="148" t="s">
        <v>152</v>
      </c>
      <c r="AU775" s="148" t="s">
        <v>83</v>
      </c>
      <c r="AV775" s="12" t="s">
        <v>81</v>
      </c>
      <c r="AW775" s="12" t="s">
        <v>35</v>
      </c>
      <c r="AX775" s="12" t="s">
        <v>73</v>
      </c>
      <c r="AY775" s="148" t="s">
        <v>138</v>
      </c>
    </row>
    <row r="776" spans="2:65" s="13" customFormat="1" ht="11.25">
      <c r="B776" s="153"/>
      <c r="D776" s="141" t="s">
        <v>152</v>
      </c>
      <c r="E776" s="154" t="s">
        <v>19</v>
      </c>
      <c r="F776" s="155" t="s">
        <v>938</v>
      </c>
      <c r="H776" s="156">
        <v>8</v>
      </c>
      <c r="I776" s="157"/>
      <c r="L776" s="153"/>
      <c r="M776" s="158"/>
      <c r="T776" s="159"/>
      <c r="AT776" s="154" t="s">
        <v>152</v>
      </c>
      <c r="AU776" s="154" t="s">
        <v>83</v>
      </c>
      <c r="AV776" s="13" t="s">
        <v>83</v>
      </c>
      <c r="AW776" s="13" t="s">
        <v>35</v>
      </c>
      <c r="AX776" s="13" t="s">
        <v>81</v>
      </c>
      <c r="AY776" s="154" t="s">
        <v>138</v>
      </c>
    </row>
    <row r="777" spans="2:65" s="1" customFormat="1" ht="24.2" customHeight="1">
      <c r="B777" s="33"/>
      <c r="C777" s="128" t="s">
        <v>939</v>
      </c>
      <c r="D777" s="128" t="s">
        <v>141</v>
      </c>
      <c r="E777" s="129" t="s">
        <v>940</v>
      </c>
      <c r="F777" s="130" t="s">
        <v>941</v>
      </c>
      <c r="G777" s="131" t="s">
        <v>292</v>
      </c>
      <c r="H777" s="132">
        <v>688</v>
      </c>
      <c r="I777" s="133"/>
      <c r="J777" s="134">
        <f>ROUND(I777*H777,2)</f>
        <v>0</v>
      </c>
      <c r="K777" s="130" t="s">
        <v>145</v>
      </c>
      <c r="L777" s="33"/>
      <c r="M777" s="135" t="s">
        <v>19</v>
      </c>
      <c r="N777" s="136" t="s">
        <v>44</v>
      </c>
      <c r="P777" s="137">
        <f>O777*H777</f>
        <v>0</v>
      </c>
      <c r="Q777" s="137">
        <v>5.5999999999999995E-4</v>
      </c>
      <c r="R777" s="137">
        <f>Q777*H777</f>
        <v>0.38527999999999996</v>
      </c>
      <c r="S777" s="137">
        <v>0</v>
      </c>
      <c r="T777" s="138">
        <f>S777*H777</f>
        <v>0</v>
      </c>
      <c r="AR777" s="139" t="s">
        <v>268</v>
      </c>
      <c r="AT777" s="139" t="s">
        <v>141</v>
      </c>
      <c r="AU777" s="139" t="s">
        <v>83</v>
      </c>
      <c r="AY777" s="18" t="s">
        <v>138</v>
      </c>
      <c r="BE777" s="140">
        <f>IF(N777="základní",J777,0)</f>
        <v>0</v>
      </c>
      <c r="BF777" s="140">
        <f>IF(N777="snížená",J777,0)</f>
        <v>0</v>
      </c>
      <c r="BG777" s="140">
        <f>IF(N777="zákl. přenesená",J777,0)</f>
        <v>0</v>
      </c>
      <c r="BH777" s="140">
        <f>IF(N777="sníž. přenesená",J777,0)</f>
        <v>0</v>
      </c>
      <c r="BI777" s="140">
        <f>IF(N777="nulová",J777,0)</f>
        <v>0</v>
      </c>
      <c r="BJ777" s="18" t="s">
        <v>81</v>
      </c>
      <c r="BK777" s="140">
        <f>ROUND(I777*H777,2)</f>
        <v>0</v>
      </c>
      <c r="BL777" s="18" t="s">
        <v>268</v>
      </c>
      <c r="BM777" s="139" t="s">
        <v>942</v>
      </c>
    </row>
    <row r="778" spans="2:65" s="1" customFormat="1" ht="19.5">
      <c r="B778" s="33"/>
      <c r="D778" s="141" t="s">
        <v>148</v>
      </c>
      <c r="F778" s="142" t="s">
        <v>943</v>
      </c>
      <c r="I778" s="143"/>
      <c r="L778" s="33"/>
      <c r="M778" s="144"/>
      <c r="T778" s="54"/>
      <c r="AT778" s="18" t="s">
        <v>148</v>
      </c>
      <c r="AU778" s="18" t="s">
        <v>83</v>
      </c>
    </row>
    <row r="779" spans="2:65" s="1" customFormat="1" ht="11.25">
      <c r="B779" s="33"/>
      <c r="D779" s="145" t="s">
        <v>150</v>
      </c>
      <c r="F779" s="146" t="s">
        <v>944</v>
      </c>
      <c r="I779" s="143"/>
      <c r="L779" s="33"/>
      <c r="M779" s="144"/>
      <c r="T779" s="54"/>
      <c r="AT779" s="18" t="s">
        <v>150</v>
      </c>
      <c r="AU779" s="18" t="s">
        <v>83</v>
      </c>
    </row>
    <row r="780" spans="2:65" s="12" customFormat="1" ht="22.5">
      <c r="B780" s="147"/>
      <c r="D780" s="141" t="s">
        <v>152</v>
      </c>
      <c r="E780" s="148" t="s">
        <v>19</v>
      </c>
      <c r="F780" s="149" t="s">
        <v>899</v>
      </c>
      <c r="H780" s="148" t="s">
        <v>19</v>
      </c>
      <c r="I780" s="150"/>
      <c r="L780" s="147"/>
      <c r="M780" s="151"/>
      <c r="T780" s="152"/>
      <c r="AT780" s="148" t="s">
        <v>152</v>
      </c>
      <c r="AU780" s="148" t="s">
        <v>83</v>
      </c>
      <c r="AV780" s="12" t="s">
        <v>81</v>
      </c>
      <c r="AW780" s="12" t="s">
        <v>35</v>
      </c>
      <c r="AX780" s="12" t="s">
        <v>73</v>
      </c>
      <c r="AY780" s="148" t="s">
        <v>138</v>
      </c>
    </row>
    <row r="781" spans="2:65" s="12" customFormat="1" ht="11.25">
      <c r="B781" s="147"/>
      <c r="D781" s="141" t="s">
        <v>152</v>
      </c>
      <c r="E781" s="148" t="s">
        <v>19</v>
      </c>
      <c r="F781" s="149" t="s">
        <v>945</v>
      </c>
      <c r="H781" s="148" t="s">
        <v>19</v>
      </c>
      <c r="I781" s="150"/>
      <c r="L781" s="147"/>
      <c r="M781" s="151"/>
      <c r="T781" s="152"/>
      <c r="AT781" s="148" t="s">
        <v>152</v>
      </c>
      <c r="AU781" s="148" t="s">
        <v>83</v>
      </c>
      <c r="AV781" s="12" t="s">
        <v>81</v>
      </c>
      <c r="AW781" s="12" t="s">
        <v>35</v>
      </c>
      <c r="AX781" s="12" t="s">
        <v>73</v>
      </c>
      <c r="AY781" s="148" t="s">
        <v>138</v>
      </c>
    </row>
    <row r="782" spans="2:65" s="13" customFormat="1" ht="11.25">
      <c r="B782" s="153"/>
      <c r="D782" s="141" t="s">
        <v>152</v>
      </c>
      <c r="E782" s="154" t="s">
        <v>19</v>
      </c>
      <c r="F782" s="155" t="s">
        <v>946</v>
      </c>
      <c r="H782" s="156">
        <v>108</v>
      </c>
      <c r="I782" s="157"/>
      <c r="L782" s="153"/>
      <c r="M782" s="158"/>
      <c r="T782" s="159"/>
      <c r="AT782" s="154" t="s">
        <v>152</v>
      </c>
      <c r="AU782" s="154" t="s">
        <v>83</v>
      </c>
      <c r="AV782" s="13" t="s">
        <v>83</v>
      </c>
      <c r="AW782" s="13" t="s">
        <v>35</v>
      </c>
      <c r="AX782" s="13" t="s">
        <v>73</v>
      </c>
      <c r="AY782" s="154" t="s">
        <v>138</v>
      </c>
    </row>
    <row r="783" spans="2:65" s="13" customFormat="1" ht="11.25">
      <c r="B783" s="153"/>
      <c r="D783" s="141" t="s">
        <v>152</v>
      </c>
      <c r="E783" s="154" t="s">
        <v>19</v>
      </c>
      <c r="F783" s="155" t="s">
        <v>947</v>
      </c>
      <c r="H783" s="156">
        <v>580</v>
      </c>
      <c r="I783" s="157"/>
      <c r="L783" s="153"/>
      <c r="M783" s="158"/>
      <c r="T783" s="159"/>
      <c r="AT783" s="154" t="s">
        <v>152</v>
      </c>
      <c r="AU783" s="154" t="s">
        <v>83</v>
      </c>
      <c r="AV783" s="13" t="s">
        <v>83</v>
      </c>
      <c r="AW783" s="13" t="s">
        <v>35</v>
      </c>
      <c r="AX783" s="13" t="s">
        <v>73</v>
      </c>
      <c r="AY783" s="154" t="s">
        <v>138</v>
      </c>
    </row>
    <row r="784" spans="2:65" s="14" customFormat="1" ht="11.25">
      <c r="B784" s="160"/>
      <c r="D784" s="141" t="s">
        <v>152</v>
      </c>
      <c r="E784" s="161" t="s">
        <v>19</v>
      </c>
      <c r="F784" s="162" t="s">
        <v>170</v>
      </c>
      <c r="H784" s="163">
        <v>688</v>
      </c>
      <c r="I784" s="164"/>
      <c r="L784" s="160"/>
      <c r="M784" s="165"/>
      <c r="T784" s="166"/>
      <c r="AT784" s="161" t="s">
        <v>152</v>
      </c>
      <c r="AU784" s="161" t="s">
        <v>83</v>
      </c>
      <c r="AV784" s="14" t="s">
        <v>146</v>
      </c>
      <c r="AW784" s="14" t="s">
        <v>35</v>
      </c>
      <c r="AX784" s="14" t="s">
        <v>81</v>
      </c>
      <c r="AY784" s="161" t="s">
        <v>138</v>
      </c>
    </row>
    <row r="785" spans="2:65" s="1" customFormat="1" ht="24.2" customHeight="1">
      <c r="B785" s="33"/>
      <c r="C785" s="128" t="s">
        <v>948</v>
      </c>
      <c r="D785" s="128" t="s">
        <v>141</v>
      </c>
      <c r="E785" s="129" t="s">
        <v>949</v>
      </c>
      <c r="F785" s="130" t="s">
        <v>950</v>
      </c>
      <c r="G785" s="131" t="s">
        <v>292</v>
      </c>
      <c r="H785" s="132">
        <v>52</v>
      </c>
      <c r="I785" s="133"/>
      <c r="J785" s="134">
        <f>ROUND(I785*H785,2)</f>
        <v>0</v>
      </c>
      <c r="K785" s="130" t="s">
        <v>145</v>
      </c>
      <c r="L785" s="33"/>
      <c r="M785" s="135" t="s">
        <v>19</v>
      </c>
      <c r="N785" s="136" t="s">
        <v>44</v>
      </c>
      <c r="P785" s="137">
        <f>O785*H785</f>
        <v>0</v>
      </c>
      <c r="Q785" s="137">
        <v>8.8999999999999995E-4</v>
      </c>
      <c r="R785" s="137">
        <f>Q785*H785</f>
        <v>4.6279999999999995E-2</v>
      </c>
      <c r="S785" s="137">
        <v>0</v>
      </c>
      <c r="T785" s="138">
        <f>S785*H785</f>
        <v>0</v>
      </c>
      <c r="AR785" s="139" t="s">
        <v>268</v>
      </c>
      <c r="AT785" s="139" t="s">
        <v>141</v>
      </c>
      <c r="AU785" s="139" t="s">
        <v>83</v>
      </c>
      <c r="AY785" s="18" t="s">
        <v>138</v>
      </c>
      <c r="BE785" s="140">
        <f>IF(N785="základní",J785,0)</f>
        <v>0</v>
      </c>
      <c r="BF785" s="140">
        <f>IF(N785="snížená",J785,0)</f>
        <v>0</v>
      </c>
      <c r="BG785" s="140">
        <f>IF(N785="zákl. přenesená",J785,0)</f>
        <v>0</v>
      </c>
      <c r="BH785" s="140">
        <f>IF(N785="sníž. přenesená",J785,0)</f>
        <v>0</v>
      </c>
      <c r="BI785" s="140">
        <f>IF(N785="nulová",J785,0)</f>
        <v>0</v>
      </c>
      <c r="BJ785" s="18" t="s">
        <v>81</v>
      </c>
      <c r="BK785" s="140">
        <f>ROUND(I785*H785,2)</f>
        <v>0</v>
      </c>
      <c r="BL785" s="18" t="s">
        <v>268</v>
      </c>
      <c r="BM785" s="139" t="s">
        <v>951</v>
      </c>
    </row>
    <row r="786" spans="2:65" s="1" customFormat="1" ht="19.5">
      <c r="B786" s="33"/>
      <c r="D786" s="141" t="s">
        <v>148</v>
      </c>
      <c r="F786" s="142" t="s">
        <v>952</v>
      </c>
      <c r="I786" s="143"/>
      <c r="L786" s="33"/>
      <c r="M786" s="144"/>
      <c r="T786" s="54"/>
      <c r="AT786" s="18" t="s">
        <v>148</v>
      </c>
      <c r="AU786" s="18" t="s">
        <v>83</v>
      </c>
    </row>
    <row r="787" spans="2:65" s="1" customFormat="1" ht="11.25">
      <c r="B787" s="33"/>
      <c r="D787" s="145" t="s">
        <v>150</v>
      </c>
      <c r="F787" s="146" t="s">
        <v>953</v>
      </c>
      <c r="I787" s="143"/>
      <c r="L787" s="33"/>
      <c r="M787" s="144"/>
      <c r="T787" s="54"/>
      <c r="AT787" s="18" t="s">
        <v>150</v>
      </c>
      <c r="AU787" s="18" t="s">
        <v>83</v>
      </c>
    </row>
    <row r="788" spans="2:65" s="12" customFormat="1" ht="22.5">
      <c r="B788" s="147"/>
      <c r="D788" s="141" t="s">
        <v>152</v>
      </c>
      <c r="E788" s="148" t="s">
        <v>19</v>
      </c>
      <c r="F788" s="149" t="s">
        <v>899</v>
      </c>
      <c r="H788" s="148" t="s">
        <v>19</v>
      </c>
      <c r="I788" s="150"/>
      <c r="L788" s="147"/>
      <c r="M788" s="151"/>
      <c r="T788" s="152"/>
      <c r="AT788" s="148" t="s">
        <v>152</v>
      </c>
      <c r="AU788" s="148" t="s">
        <v>83</v>
      </c>
      <c r="AV788" s="12" t="s">
        <v>81</v>
      </c>
      <c r="AW788" s="12" t="s">
        <v>35</v>
      </c>
      <c r="AX788" s="12" t="s">
        <v>73</v>
      </c>
      <c r="AY788" s="148" t="s">
        <v>138</v>
      </c>
    </row>
    <row r="789" spans="2:65" s="12" customFormat="1" ht="11.25">
      <c r="B789" s="147"/>
      <c r="D789" s="141" t="s">
        <v>152</v>
      </c>
      <c r="E789" s="148" t="s">
        <v>19</v>
      </c>
      <c r="F789" s="149" t="s">
        <v>954</v>
      </c>
      <c r="H789" s="148" t="s">
        <v>19</v>
      </c>
      <c r="I789" s="150"/>
      <c r="L789" s="147"/>
      <c r="M789" s="151"/>
      <c r="T789" s="152"/>
      <c r="AT789" s="148" t="s">
        <v>152</v>
      </c>
      <c r="AU789" s="148" t="s">
        <v>83</v>
      </c>
      <c r="AV789" s="12" t="s">
        <v>81</v>
      </c>
      <c r="AW789" s="12" t="s">
        <v>35</v>
      </c>
      <c r="AX789" s="12" t="s">
        <v>73</v>
      </c>
      <c r="AY789" s="148" t="s">
        <v>138</v>
      </c>
    </row>
    <row r="790" spans="2:65" s="13" customFormat="1" ht="11.25">
      <c r="B790" s="153"/>
      <c r="D790" s="141" t="s">
        <v>152</v>
      </c>
      <c r="E790" s="154" t="s">
        <v>19</v>
      </c>
      <c r="F790" s="155" t="s">
        <v>763</v>
      </c>
      <c r="H790" s="156">
        <v>16</v>
      </c>
      <c r="I790" s="157"/>
      <c r="L790" s="153"/>
      <c r="M790" s="158"/>
      <c r="T790" s="159"/>
      <c r="AT790" s="154" t="s">
        <v>152</v>
      </c>
      <c r="AU790" s="154" t="s">
        <v>83</v>
      </c>
      <c r="AV790" s="13" t="s">
        <v>83</v>
      </c>
      <c r="AW790" s="13" t="s">
        <v>35</v>
      </c>
      <c r="AX790" s="13" t="s">
        <v>73</v>
      </c>
      <c r="AY790" s="154" t="s">
        <v>138</v>
      </c>
    </row>
    <row r="791" spans="2:65" s="13" customFormat="1" ht="11.25">
      <c r="B791" s="153"/>
      <c r="D791" s="141" t="s">
        <v>152</v>
      </c>
      <c r="E791" s="154" t="s">
        <v>19</v>
      </c>
      <c r="F791" s="155" t="s">
        <v>764</v>
      </c>
      <c r="H791" s="156">
        <v>24</v>
      </c>
      <c r="I791" s="157"/>
      <c r="L791" s="153"/>
      <c r="M791" s="158"/>
      <c r="T791" s="159"/>
      <c r="AT791" s="154" t="s">
        <v>152</v>
      </c>
      <c r="AU791" s="154" t="s">
        <v>83</v>
      </c>
      <c r="AV791" s="13" t="s">
        <v>83</v>
      </c>
      <c r="AW791" s="13" t="s">
        <v>35</v>
      </c>
      <c r="AX791" s="13" t="s">
        <v>73</v>
      </c>
      <c r="AY791" s="154" t="s">
        <v>138</v>
      </c>
    </row>
    <row r="792" spans="2:65" s="13" customFormat="1" ht="11.25">
      <c r="B792" s="153"/>
      <c r="D792" s="141" t="s">
        <v>152</v>
      </c>
      <c r="E792" s="154" t="s">
        <v>19</v>
      </c>
      <c r="F792" s="155" t="s">
        <v>806</v>
      </c>
      <c r="H792" s="156">
        <v>12</v>
      </c>
      <c r="I792" s="157"/>
      <c r="L792" s="153"/>
      <c r="M792" s="158"/>
      <c r="T792" s="159"/>
      <c r="AT792" s="154" t="s">
        <v>152</v>
      </c>
      <c r="AU792" s="154" t="s">
        <v>83</v>
      </c>
      <c r="AV792" s="13" t="s">
        <v>83</v>
      </c>
      <c r="AW792" s="13" t="s">
        <v>35</v>
      </c>
      <c r="AX792" s="13" t="s">
        <v>73</v>
      </c>
      <c r="AY792" s="154" t="s">
        <v>138</v>
      </c>
    </row>
    <row r="793" spans="2:65" s="14" customFormat="1" ht="11.25">
      <c r="B793" s="160"/>
      <c r="D793" s="141" t="s">
        <v>152</v>
      </c>
      <c r="E793" s="161" t="s">
        <v>19</v>
      </c>
      <c r="F793" s="162" t="s">
        <v>170</v>
      </c>
      <c r="H793" s="163">
        <v>52</v>
      </c>
      <c r="I793" s="164"/>
      <c r="L793" s="160"/>
      <c r="M793" s="165"/>
      <c r="T793" s="166"/>
      <c r="AT793" s="161" t="s">
        <v>152</v>
      </c>
      <c r="AU793" s="161" t="s">
        <v>83</v>
      </c>
      <c r="AV793" s="14" t="s">
        <v>146</v>
      </c>
      <c r="AW793" s="14" t="s">
        <v>35</v>
      </c>
      <c r="AX793" s="14" t="s">
        <v>81</v>
      </c>
      <c r="AY793" s="161" t="s">
        <v>138</v>
      </c>
    </row>
    <row r="794" spans="2:65" s="1" customFormat="1" ht="24.2" customHeight="1">
      <c r="B794" s="33"/>
      <c r="C794" s="128" t="s">
        <v>955</v>
      </c>
      <c r="D794" s="128" t="s">
        <v>141</v>
      </c>
      <c r="E794" s="129" t="s">
        <v>956</v>
      </c>
      <c r="F794" s="130" t="s">
        <v>957</v>
      </c>
      <c r="G794" s="131" t="s">
        <v>292</v>
      </c>
      <c r="H794" s="132">
        <v>872</v>
      </c>
      <c r="I794" s="133"/>
      <c r="J794" s="134">
        <f>ROUND(I794*H794,2)</f>
        <v>0</v>
      </c>
      <c r="K794" s="130" t="s">
        <v>145</v>
      </c>
      <c r="L794" s="33"/>
      <c r="M794" s="135" t="s">
        <v>19</v>
      </c>
      <c r="N794" s="136" t="s">
        <v>44</v>
      </c>
      <c r="P794" s="137">
        <f>O794*H794</f>
        <v>0</v>
      </c>
      <c r="Q794" s="137">
        <v>1.48E-3</v>
      </c>
      <c r="R794" s="137">
        <f>Q794*H794</f>
        <v>1.2905599999999999</v>
      </c>
      <c r="S794" s="137">
        <v>0</v>
      </c>
      <c r="T794" s="138">
        <f>S794*H794</f>
        <v>0</v>
      </c>
      <c r="AR794" s="139" t="s">
        <v>268</v>
      </c>
      <c r="AT794" s="139" t="s">
        <v>141</v>
      </c>
      <c r="AU794" s="139" t="s">
        <v>83</v>
      </c>
      <c r="AY794" s="18" t="s">
        <v>138</v>
      </c>
      <c r="BE794" s="140">
        <f>IF(N794="základní",J794,0)</f>
        <v>0</v>
      </c>
      <c r="BF794" s="140">
        <f>IF(N794="snížená",J794,0)</f>
        <v>0</v>
      </c>
      <c r="BG794" s="140">
        <f>IF(N794="zákl. přenesená",J794,0)</f>
        <v>0</v>
      </c>
      <c r="BH794" s="140">
        <f>IF(N794="sníž. přenesená",J794,0)</f>
        <v>0</v>
      </c>
      <c r="BI794" s="140">
        <f>IF(N794="nulová",J794,0)</f>
        <v>0</v>
      </c>
      <c r="BJ794" s="18" t="s">
        <v>81</v>
      </c>
      <c r="BK794" s="140">
        <f>ROUND(I794*H794,2)</f>
        <v>0</v>
      </c>
      <c r="BL794" s="18" t="s">
        <v>268</v>
      </c>
      <c r="BM794" s="139" t="s">
        <v>958</v>
      </c>
    </row>
    <row r="795" spans="2:65" s="1" customFormat="1" ht="19.5">
      <c r="B795" s="33"/>
      <c r="D795" s="141" t="s">
        <v>148</v>
      </c>
      <c r="F795" s="142" t="s">
        <v>959</v>
      </c>
      <c r="I795" s="143"/>
      <c r="L795" s="33"/>
      <c r="M795" s="144"/>
      <c r="T795" s="54"/>
      <c r="AT795" s="18" t="s">
        <v>148</v>
      </c>
      <c r="AU795" s="18" t="s">
        <v>83</v>
      </c>
    </row>
    <row r="796" spans="2:65" s="1" customFormat="1" ht="11.25">
      <c r="B796" s="33"/>
      <c r="D796" s="145" t="s">
        <v>150</v>
      </c>
      <c r="F796" s="146" t="s">
        <v>960</v>
      </c>
      <c r="I796" s="143"/>
      <c r="L796" s="33"/>
      <c r="M796" s="144"/>
      <c r="T796" s="54"/>
      <c r="AT796" s="18" t="s">
        <v>150</v>
      </c>
      <c r="AU796" s="18" t="s">
        <v>83</v>
      </c>
    </row>
    <row r="797" spans="2:65" s="12" customFormat="1" ht="22.5">
      <c r="B797" s="147"/>
      <c r="D797" s="141" t="s">
        <v>152</v>
      </c>
      <c r="E797" s="148" t="s">
        <v>19</v>
      </c>
      <c r="F797" s="149" t="s">
        <v>899</v>
      </c>
      <c r="H797" s="148" t="s">
        <v>19</v>
      </c>
      <c r="I797" s="150"/>
      <c r="L797" s="147"/>
      <c r="M797" s="151"/>
      <c r="T797" s="152"/>
      <c r="AT797" s="148" t="s">
        <v>152</v>
      </c>
      <c r="AU797" s="148" t="s">
        <v>83</v>
      </c>
      <c r="AV797" s="12" t="s">
        <v>81</v>
      </c>
      <c r="AW797" s="12" t="s">
        <v>35</v>
      </c>
      <c r="AX797" s="12" t="s">
        <v>73</v>
      </c>
      <c r="AY797" s="148" t="s">
        <v>138</v>
      </c>
    </row>
    <row r="798" spans="2:65" s="12" customFormat="1" ht="11.25">
      <c r="B798" s="147"/>
      <c r="D798" s="141" t="s">
        <v>152</v>
      </c>
      <c r="E798" s="148" t="s">
        <v>19</v>
      </c>
      <c r="F798" s="149" t="s">
        <v>961</v>
      </c>
      <c r="H798" s="148" t="s">
        <v>19</v>
      </c>
      <c r="I798" s="150"/>
      <c r="L798" s="147"/>
      <c r="M798" s="151"/>
      <c r="T798" s="152"/>
      <c r="AT798" s="148" t="s">
        <v>152</v>
      </c>
      <c r="AU798" s="148" t="s">
        <v>83</v>
      </c>
      <c r="AV798" s="12" t="s">
        <v>81</v>
      </c>
      <c r="AW798" s="12" t="s">
        <v>35</v>
      </c>
      <c r="AX798" s="12" t="s">
        <v>73</v>
      </c>
      <c r="AY798" s="148" t="s">
        <v>138</v>
      </c>
    </row>
    <row r="799" spans="2:65" s="13" customFormat="1" ht="11.25">
      <c r="B799" s="153"/>
      <c r="D799" s="141" t="s">
        <v>152</v>
      </c>
      <c r="E799" s="154" t="s">
        <v>19</v>
      </c>
      <c r="F799" s="155" t="s">
        <v>286</v>
      </c>
      <c r="H799" s="156">
        <v>100</v>
      </c>
      <c r="I799" s="157"/>
      <c r="L799" s="153"/>
      <c r="M799" s="158"/>
      <c r="T799" s="159"/>
      <c r="AT799" s="154" t="s">
        <v>152</v>
      </c>
      <c r="AU799" s="154" t="s">
        <v>83</v>
      </c>
      <c r="AV799" s="13" t="s">
        <v>83</v>
      </c>
      <c r="AW799" s="13" t="s">
        <v>35</v>
      </c>
      <c r="AX799" s="13" t="s">
        <v>73</v>
      </c>
      <c r="AY799" s="154" t="s">
        <v>138</v>
      </c>
    </row>
    <row r="800" spans="2:65" s="13" customFormat="1" ht="11.25">
      <c r="B800" s="153"/>
      <c r="D800" s="141" t="s">
        <v>152</v>
      </c>
      <c r="E800" s="154" t="s">
        <v>19</v>
      </c>
      <c r="F800" s="155" t="s">
        <v>962</v>
      </c>
      <c r="H800" s="156">
        <v>576</v>
      </c>
      <c r="I800" s="157"/>
      <c r="L800" s="153"/>
      <c r="M800" s="158"/>
      <c r="T800" s="159"/>
      <c r="AT800" s="154" t="s">
        <v>152</v>
      </c>
      <c r="AU800" s="154" t="s">
        <v>83</v>
      </c>
      <c r="AV800" s="13" t="s">
        <v>83</v>
      </c>
      <c r="AW800" s="13" t="s">
        <v>35</v>
      </c>
      <c r="AX800" s="13" t="s">
        <v>73</v>
      </c>
      <c r="AY800" s="154" t="s">
        <v>138</v>
      </c>
    </row>
    <row r="801" spans="2:65" s="13" customFormat="1" ht="11.25">
      <c r="B801" s="153"/>
      <c r="D801" s="141" t="s">
        <v>152</v>
      </c>
      <c r="E801" s="154" t="s">
        <v>19</v>
      </c>
      <c r="F801" s="155" t="s">
        <v>963</v>
      </c>
      <c r="H801" s="156">
        <v>196</v>
      </c>
      <c r="I801" s="157"/>
      <c r="L801" s="153"/>
      <c r="M801" s="158"/>
      <c r="T801" s="159"/>
      <c r="AT801" s="154" t="s">
        <v>152</v>
      </c>
      <c r="AU801" s="154" t="s">
        <v>83</v>
      </c>
      <c r="AV801" s="13" t="s">
        <v>83</v>
      </c>
      <c r="AW801" s="13" t="s">
        <v>35</v>
      </c>
      <c r="AX801" s="13" t="s">
        <v>73</v>
      </c>
      <c r="AY801" s="154" t="s">
        <v>138</v>
      </c>
    </row>
    <row r="802" spans="2:65" s="14" customFormat="1" ht="11.25">
      <c r="B802" s="160"/>
      <c r="D802" s="141" t="s">
        <v>152</v>
      </c>
      <c r="E802" s="161" t="s">
        <v>19</v>
      </c>
      <c r="F802" s="162" t="s">
        <v>170</v>
      </c>
      <c r="H802" s="163">
        <v>872</v>
      </c>
      <c r="I802" s="164"/>
      <c r="L802" s="160"/>
      <c r="M802" s="165"/>
      <c r="T802" s="166"/>
      <c r="AT802" s="161" t="s">
        <v>152</v>
      </c>
      <c r="AU802" s="161" t="s">
        <v>83</v>
      </c>
      <c r="AV802" s="14" t="s">
        <v>146</v>
      </c>
      <c r="AW802" s="14" t="s">
        <v>35</v>
      </c>
      <c r="AX802" s="14" t="s">
        <v>81</v>
      </c>
      <c r="AY802" s="161" t="s">
        <v>138</v>
      </c>
    </row>
    <row r="803" spans="2:65" s="1" customFormat="1" ht="24.2" customHeight="1">
      <c r="B803" s="33"/>
      <c r="C803" s="128" t="s">
        <v>964</v>
      </c>
      <c r="D803" s="128" t="s">
        <v>141</v>
      </c>
      <c r="E803" s="129" t="s">
        <v>965</v>
      </c>
      <c r="F803" s="130" t="s">
        <v>966</v>
      </c>
      <c r="G803" s="131" t="s">
        <v>220</v>
      </c>
      <c r="H803" s="132">
        <v>36</v>
      </c>
      <c r="I803" s="133"/>
      <c r="J803" s="134">
        <f>ROUND(I803*H803,2)</f>
        <v>0</v>
      </c>
      <c r="K803" s="130" t="s">
        <v>145</v>
      </c>
      <c r="L803" s="33"/>
      <c r="M803" s="135" t="s">
        <v>19</v>
      </c>
      <c r="N803" s="136" t="s">
        <v>44</v>
      </c>
      <c r="P803" s="137">
        <f>O803*H803</f>
        <v>0</v>
      </c>
      <c r="Q803" s="137">
        <v>8.7100000000000007E-3</v>
      </c>
      <c r="R803" s="137">
        <f>Q803*H803</f>
        <v>0.31356000000000001</v>
      </c>
      <c r="S803" s="137">
        <v>0</v>
      </c>
      <c r="T803" s="138">
        <f>S803*H803</f>
        <v>0</v>
      </c>
      <c r="AR803" s="139" t="s">
        <v>268</v>
      </c>
      <c r="AT803" s="139" t="s">
        <v>141</v>
      </c>
      <c r="AU803" s="139" t="s">
        <v>83</v>
      </c>
      <c r="AY803" s="18" t="s">
        <v>138</v>
      </c>
      <c r="BE803" s="140">
        <f>IF(N803="základní",J803,0)</f>
        <v>0</v>
      </c>
      <c r="BF803" s="140">
        <f>IF(N803="snížená",J803,0)</f>
        <v>0</v>
      </c>
      <c r="BG803" s="140">
        <f>IF(N803="zákl. přenesená",J803,0)</f>
        <v>0</v>
      </c>
      <c r="BH803" s="140">
        <f>IF(N803="sníž. přenesená",J803,0)</f>
        <v>0</v>
      </c>
      <c r="BI803" s="140">
        <f>IF(N803="nulová",J803,0)</f>
        <v>0</v>
      </c>
      <c r="BJ803" s="18" t="s">
        <v>81</v>
      </c>
      <c r="BK803" s="140">
        <f>ROUND(I803*H803,2)</f>
        <v>0</v>
      </c>
      <c r="BL803" s="18" t="s">
        <v>268</v>
      </c>
      <c r="BM803" s="139" t="s">
        <v>967</v>
      </c>
    </row>
    <row r="804" spans="2:65" s="1" customFormat="1" ht="19.5">
      <c r="B804" s="33"/>
      <c r="D804" s="141" t="s">
        <v>148</v>
      </c>
      <c r="F804" s="142" t="s">
        <v>968</v>
      </c>
      <c r="I804" s="143"/>
      <c r="L804" s="33"/>
      <c r="M804" s="144"/>
      <c r="T804" s="54"/>
      <c r="AT804" s="18" t="s">
        <v>148</v>
      </c>
      <c r="AU804" s="18" t="s">
        <v>83</v>
      </c>
    </row>
    <row r="805" spans="2:65" s="1" customFormat="1" ht="11.25">
      <c r="B805" s="33"/>
      <c r="D805" s="145" t="s">
        <v>150</v>
      </c>
      <c r="F805" s="146" t="s">
        <v>969</v>
      </c>
      <c r="I805" s="143"/>
      <c r="L805" s="33"/>
      <c r="M805" s="144"/>
      <c r="T805" s="54"/>
      <c r="AT805" s="18" t="s">
        <v>150</v>
      </c>
      <c r="AU805" s="18" t="s">
        <v>83</v>
      </c>
    </row>
    <row r="806" spans="2:65" s="12" customFormat="1" ht="22.5">
      <c r="B806" s="147"/>
      <c r="D806" s="141" t="s">
        <v>152</v>
      </c>
      <c r="E806" s="148" t="s">
        <v>19</v>
      </c>
      <c r="F806" s="149" t="s">
        <v>899</v>
      </c>
      <c r="H806" s="148" t="s">
        <v>19</v>
      </c>
      <c r="I806" s="150"/>
      <c r="L806" s="147"/>
      <c r="M806" s="151"/>
      <c r="T806" s="152"/>
      <c r="AT806" s="148" t="s">
        <v>152</v>
      </c>
      <c r="AU806" s="148" t="s">
        <v>83</v>
      </c>
      <c r="AV806" s="12" t="s">
        <v>81</v>
      </c>
      <c r="AW806" s="12" t="s">
        <v>35</v>
      </c>
      <c r="AX806" s="12" t="s">
        <v>73</v>
      </c>
      <c r="AY806" s="148" t="s">
        <v>138</v>
      </c>
    </row>
    <row r="807" spans="2:65" s="12" customFormat="1" ht="11.25">
      <c r="B807" s="147"/>
      <c r="D807" s="141" t="s">
        <v>152</v>
      </c>
      <c r="E807" s="148" t="s">
        <v>19</v>
      </c>
      <c r="F807" s="149" t="s">
        <v>970</v>
      </c>
      <c r="H807" s="148" t="s">
        <v>19</v>
      </c>
      <c r="I807" s="150"/>
      <c r="L807" s="147"/>
      <c r="M807" s="151"/>
      <c r="T807" s="152"/>
      <c r="AT807" s="148" t="s">
        <v>152</v>
      </c>
      <c r="AU807" s="148" t="s">
        <v>83</v>
      </c>
      <c r="AV807" s="12" t="s">
        <v>81</v>
      </c>
      <c r="AW807" s="12" t="s">
        <v>35</v>
      </c>
      <c r="AX807" s="12" t="s">
        <v>73</v>
      </c>
      <c r="AY807" s="148" t="s">
        <v>138</v>
      </c>
    </row>
    <row r="808" spans="2:65" s="13" customFormat="1" ht="11.25">
      <c r="B808" s="153"/>
      <c r="D808" s="141" t="s">
        <v>152</v>
      </c>
      <c r="E808" s="154" t="s">
        <v>19</v>
      </c>
      <c r="F808" s="155" t="s">
        <v>804</v>
      </c>
      <c r="H808" s="156">
        <v>8</v>
      </c>
      <c r="I808" s="157"/>
      <c r="L808" s="153"/>
      <c r="M808" s="158"/>
      <c r="T808" s="159"/>
      <c r="AT808" s="154" t="s">
        <v>152</v>
      </c>
      <c r="AU808" s="154" t="s">
        <v>83</v>
      </c>
      <c r="AV808" s="13" t="s">
        <v>83</v>
      </c>
      <c r="AW808" s="13" t="s">
        <v>35</v>
      </c>
      <c r="AX808" s="13" t="s">
        <v>73</v>
      </c>
      <c r="AY808" s="154" t="s">
        <v>138</v>
      </c>
    </row>
    <row r="809" spans="2:65" s="13" customFormat="1" ht="11.25">
      <c r="B809" s="153"/>
      <c r="D809" s="141" t="s">
        <v>152</v>
      </c>
      <c r="E809" s="154" t="s">
        <v>19</v>
      </c>
      <c r="F809" s="155" t="s">
        <v>805</v>
      </c>
      <c r="H809" s="156">
        <v>16</v>
      </c>
      <c r="I809" s="157"/>
      <c r="L809" s="153"/>
      <c r="M809" s="158"/>
      <c r="T809" s="159"/>
      <c r="AT809" s="154" t="s">
        <v>152</v>
      </c>
      <c r="AU809" s="154" t="s">
        <v>83</v>
      </c>
      <c r="AV809" s="13" t="s">
        <v>83</v>
      </c>
      <c r="AW809" s="13" t="s">
        <v>35</v>
      </c>
      <c r="AX809" s="13" t="s">
        <v>73</v>
      </c>
      <c r="AY809" s="154" t="s">
        <v>138</v>
      </c>
    </row>
    <row r="810" spans="2:65" s="13" customFormat="1" ht="11.25">
      <c r="B810" s="153"/>
      <c r="D810" s="141" t="s">
        <v>152</v>
      </c>
      <c r="E810" s="154" t="s">
        <v>19</v>
      </c>
      <c r="F810" s="155" t="s">
        <v>806</v>
      </c>
      <c r="H810" s="156">
        <v>12</v>
      </c>
      <c r="I810" s="157"/>
      <c r="L810" s="153"/>
      <c r="M810" s="158"/>
      <c r="T810" s="159"/>
      <c r="AT810" s="154" t="s">
        <v>152</v>
      </c>
      <c r="AU810" s="154" t="s">
        <v>83</v>
      </c>
      <c r="AV810" s="13" t="s">
        <v>83</v>
      </c>
      <c r="AW810" s="13" t="s">
        <v>35</v>
      </c>
      <c r="AX810" s="13" t="s">
        <v>73</v>
      </c>
      <c r="AY810" s="154" t="s">
        <v>138</v>
      </c>
    </row>
    <row r="811" spans="2:65" s="14" customFormat="1" ht="11.25">
      <c r="B811" s="160"/>
      <c r="D811" s="141" t="s">
        <v>152</v>
      </c>
      <c r="E811" s="161" t="s">
        <v>19</v>
      </c>
      <c r="F811" s="162" t="s">
        <v>170</v>
      </c>
      <c r="H811" s="163">
        <v>36</v>
      </c>
      <c r="I811" s="164"/>
      <c r="L811" s="160"/>
      <c r="M811" s="165"/>
      <c r="T811" s="166"/>
      <c r="AT811" s="161" t="s">
        <v>152</v>
      </c>
      <c r="AU811" s="161" t="s">
        <v>83</v>
      </c>
      <c r="AV811" s="14" t="s">
        <v>146</v>
      </c>
      <c r="AW811" s="14" t="s">
        <v>35</v>
      </c>
      <c r="AX811" s="14" t="s">
        <v>81</v>
      </c>
      <c r="AY811" s="161" t="s">
        <v>138</v>
      </c>
    </row>
    <row r="812" spans="2:65" s="1" customFormat="1" ht="33" customHeight="1">
      <c r="B812" s="33"/>
      <c r="C812" s="128" t="s">
        <v>971</v>
      </c>
      <c r="D812" s="128" t="s">
        <v>141</v>
      </c>
      <c r="E812" s="129" t="s">
        <v>972</v>
      </c>
      <c r="F812" s="130" t="s">
        <v>973</v>
      </c>
      <c r="G812" s="131" t="s">
        <v>292</v>
      </c>
      <c r="H812" s="132">
        <v>92</v>
      </c>
      <c r="I812" s="133"/>
      <c r="J812" s="134">
        <f>ROUND(I812*H812,2)</f>
        <v>0</v>
      </c>
      <c r="K812" s="130" t="s">
        <v>145</v>
      </c>
      <c r="L812" s="33"/>
      <c r="M812" s="135" t="s">
        <v>19</v>
      </c>
      <c r="N812" s="136" t="s">
        <v>44</v>
      </c>
      <c r="P812" s="137">
        <f>O812*H812</f>
        <v>0</v>
      </c>
      <c r="Q812" s="137">
        <v>1.15E-3</v>
      </c>
      <c r="R812" s="137">
        <f>Q812*H812</f>
        <v>0.10580000000000001</v>
      </c>
      <c r="S812" s="137">
        <v>0</v>
      </c>
      <c r="T812" s="138">
        <f>S812*H812</f>
        <v>0</v>
      </c>
      <c r="AR812" s="139" t="s">
        <v>268</v>
      </c>
      <c r="AT812" s="139" t="s">
        <v>141</v>
      </c>
      <c r="AU812" s="139" t="s">
        <v>83</v>
      </c>
      <c r="AY812" s="18" t="s">
        <v>138</v>
      </c>
      <c r="BE812" s="140">
        <f>IF(N812="základní",J812,0)</f>
        <v>0</v>
      </c>
      <c r="BF812" s="140">
        <f>IF(N812="snížená",J812,0)</f>
        <v>0</v>
      </c>
      <c r="BG812" s="140">
        <f>IF(N812="zákl. přenesená",J812,0)</f>
        <v>0</v>
      </c>
      <c r="BH812" s="140">
        <f>IF(N812="sníž. přenesená",J812,0)</f>
        <v>0</v>
      </c>
      <c r="BI812" s="140">
        <f>IF(N812="nulová",J812,0)</f>
        <v>0</v>
      </c>
      <c r="BJ812" s="18" t="s">
        <v>81</v>
      </c>
      <c r="BK812" s="140">
        <f>ROUND(I812*H812,2)</f>
        <v>0</v>
      </c>
      <c r="BL812" s="18" t="s">
        <v>268</v>
      </c>
      <c r="BM812" s="139" t="s">
        <v>974</v>
      </c>
    </row>
    <row r="813" spans="2:65" s="1" customFormat="1" ht="19.5">
      <c r="B813" s="33"/>
      <c r="D813" s="141" t="s">
        <v>148</v>
      </c>
      <c r="F813" s="142" t="s">
        <v>975</v>
      </c>
      <c r="I813" s="143"/>
      <c r="L813" s="33"/>
      <c r="M813" s="144"/>
      <c r="T813" s="54"/>
      <c r="AT813" s="18" t="s">
        <v>148</v>
      </c>
      <c r="AU813" s="18" t="s">
        <v>83</v>
      </c>
    </row>
    <row r="814" spans="2:65" s="1" customFormat="1" ht="11.25">
      <c r="B814" s="33"/>
      <c r="D814" s="145" t="s">
        <v>150</v>
      </c>
      <c r="F814" s="146" t="s">
        <v>976</v>
      </c>
      <c r="I814" s="143"/>
      <c r="L814" s="33"/>
      <c r="M814" s="144"/>
      <c r="T814" s="54"/>
      <c r="AT814" s="18" t="s">
        <v>150</v>
      </c>
      <c r="AU814" s="18" t="s">
        <v>83</v>
      </c>
    </row>
    <row r="815" spans="2:65" s="12" customFormat="1" ht="22.5">
      <c r="B815" s="147"/>
      <c r="D815" s="141" t="s">
        <v>152</v>
      </c>
      <c r="E815" s="148" t="s">
        <v>19</v>
      </c>
      <c r="F815" s="149" t="s">
        <v>899</v>
      </c>
      <c r="H815" s="148" t="s">
        <v>19</v>
      </c>
      <c r="I815" s="150"/>
      <c r="L815" s="147"/>
      <c r="M815" s="151"/>
      <c r="T815" s="152"/>
      <c r="AT815" s="148" t="s">
        <v>152</v>
      </c>
      <c r="AU815" s="148" t="s">
        <v>83</v>
      </c>
      <c r="AV815" s="12" t="s">
        <v>81</v>
      </c>
      <c r="AW815" s="12" t="s">
        <v>35</v>
      </c>
      <c r="AX815" s="12" t="s">
        <v>73</v>
      </c>
      <c r="AY815" s="148" t="s">
        <v>138</v>
      </c>
    </row>
    <row r="816" spans="2:65" s="12" customFormat="1" ht="11.25">
      <c r="B816" s="147"/>
      <c r="D816" s="141" t="s">
        <v>152</v>
      </c>
      <c r="E816" s="148" t="s">
        <v>19</v>
      </c>
      <c r="F816" s="149" t="s">
        <v>977</v>
      </c>
      <c r="H816" s="148" t="s">
        <v>19</v>
      </c>
      <c r="I816" s="150"/>
      <c r="L816" s="147"/>
      <c r="M816" s="151"/>
      <c r="T816" s="152"/>
      <c r="AT816" s="148" t="s">
        <v>152</v>
      </c>
      <c r="AU816" s="148" t="s">
        <v>83</v>
      </c>
      <c r="AV816" s="12" t="s">
        <v>81</v>
      </c>
      <c r="AW816" s="12" t="s">
        <v>35</v>
      </c>
      <c r="AX816" s="12" t="s">
        <v>73</v>
      </c>
      <c r="AY816" s="148" t="s">
        <v>138</v>
      </c>
    </row>
    <row r="817" spans="2:65" s="13" customFormat="1" ht="11.25">
      <c r="B817" s="153"/>
      <c r="D817" s="141" t="s">
        <v>152</v>
      </c>
      <c r="E817" s="154" t="s">
        <v>19</v>
      </c>
      <c r="F817" s="155" t="s">
        <v>978</v>
      </c>
      <c r="H817" s="156">
        <v>92</v>
      </c>
      <c r="I817" s="157"/>
      <c r="L817" s="153"/>
      <c r="M817" s="158"/>
      <c r="T817" s="159"/>
      <c r="AT817" s="154" t="s">
        <v>152</v>
      </c>
      <c r="AU817" s="154" t="s">
        <v>83</v>
      </c>
      <c r="AV817" s="13" t="s">
        <v>83</v>
      </c>
      <c r="AW817" s="13" t="s">
        <v>35</v>
      </c>
      <c r="AX817" s="13" t="s">
        <v>73</v>
      </c>
      <c r="AY817" s="154" t="s">
        <v>138</v>
      </c>
    </row>
    <row r="818" spans="2:65" s="14" customFormat="1" ht="11.25">
      <c r="B818" s="160"/>
      <c r="D818" s="141" t="s">
        <v>152</v>
      </c>
      <c r="E818" s="161" t="s">
        <v>19</v>
      </c>
      <c r="F818" s="162" t="s">
        <v>170</v>
      </c>
      <c r="H818" s="163">
        <v>92</v>
      </c>
      <c r="I818" s="164"/>
      <c r="L818" s="160"/>
      <c r="M818" s="165"/>
      <c r="T818" s="166"/>
      <c r="AT818" s="161" t="s">
        <v>152</v>
      </c>
      <c r="AU818" s="161" t="s">
        <v>83</v>
      </c>
      <c r="AV818" s="14" t="s">
        <v>146</v>
      </c>
      <c r="AW818" s="14" t="s">
        <v>35</v>
      </c>
      <c r="AX818" s="14" t="s">
        <v>81</v>
      </c>
      <c r="AY818" s="161" t="s">
        <v>138</v>
      </c>
    </row>
    <row r="819" spans="2:65" s="1" customFormat="1" ht="24.2" customHeight="1">
      <c r="B819" s="33"/>
      <c r="C819" s="128" t="s">
        <v>979</v>
      </c>
      <c r="D819" s="128" t="s">
        <v>141</v>
      </c>
      <c r="E819" s="129" t="s">
        <v>980</v>
      </c>
      <c r="F819" s="130" t="s">
        <v>981</v>
      </c>
      <c r="G819" s="131" t="s">
        <v>292</v>
      </c>
      <c r="H819" s="132">
        <v>5</v>
      </c>
      <c r="I819" s="133"/>
      <c r="J819" s="134">
        <f>ROUND(I819*H819,2)</f>
        <v>0</v>
      </c>
      <c r="K819" s="130" t="s">
        <v>19</v>
      </c>
      <c r="L819" s="33"/>
      <c r="M819" s="135" t="s">
        <v>19</v>
      </c>
      <c r="N819" s="136" t="s">
        <v>44</v>
      </c>
      <c r="P819" s="137">
        <f>O819*H819</f>
        <v>0</v>
      </c>
      <c r="Q819" s="137">
        <v>1.15E-3</v>
      </c>
      <c r="R819" s="137">
        <f>Q819*H819</f>
        <v>5.7499999999999999E-3</v>
      </c>
      <c r="S819" s="137">
        <v>0</v>
      </c>
      <c r="T819" s="138">
        <f>S819*H819</f>
        <v>0</v>
      </c>
      <c r="AR819" s="139" t="s">
        <v>268</v>
      </c>
      <c r="AT819" s="139" t="s">
        <v>141</v>
      </c>
      <c r="AU819" s="139" t="s">
        <v>83</v>
      </c>
      <c r="AY819" s="18" t="s">
        <v>138</v>
      </c>
      <c r="BE819" s="140">
        <f>IF(N819="základní",J819,0)</f>
        <v>0</v>
      </c>
      <c r="BF819" s="140">
        <f>IF(N819="snížená",J819,0)</f>
        <v>0</v>
      </c>
      <c r="BG819" s="140">
        <f>IF(N819="zákl. přenesená",J819,0)</f>
        <v>0</v>
      </c>
      <c r="BH819" s="140">
        <f>IF(N819="sníž. přenesená",J819,0)</f>
        <v>0</v>
      </c>
      <c r="BI819" s="140">
        <f>IF(N819="nulová",J819,0)</f>
        <v>0</v>
      </c>
      <c r="BJ819" s="18" t="s">
        <v>81</v>
      </c>
      <c r="BK819" s="140">
        <f>ROUND(I819*H819,2)</f>
        <v>0</v>
      </c>
      <c r="BL819" s="18" t="s">
        <v>268</v>
      </c>
      <c r="BM819" s="139" t="s">
        <v>982</v>
      </c>
    </row>
    <row r="820" spans="2:65" s="1" customFormat="1" ht="19.5">
      <c r="B820" s="33"/>
      <c r="D820" s="141" t="s">
        <v>148</v>
      </c>
      <c r="F820" s="142" t="s">
        <v>981</v>
      </c>
      <c r="I820" s="143"/>
      <c r="L820" s="33"/>
      <c r="M820" s="144"/>
      <c r="T820" s="54"/>
      <c r="AT820" s="18" t="s">
        <v>148</v>
      </c>
      <c r="AU820" s="18" t="s">
        <v>83</v>
      </c>
    </row>
    <row r="821" spans="2:65" s="12" customFormat="1" ht="22.5">
      <c r="B821" s="147"/>
      <c r="D821" s="141" t="s">
        <v>152</v>
      </c>
      <c r="E821" s="148" t="s">
        <v>19</v>
      </c>
      <c r="F821" s="149" t="s">
        <v>899</v>
      </c>
      <c r="H821" s="148" t="s">
        <v>19</v>
      </c>
      <c r="I821" s="150"/>
      <c r="L821" s="147"/>
      <c r="M821" s="151"/>
      <c r="T821" s="152"/>
      <c r="AT821" s="148" t="s">
        <v>152</v>
      </c>
      <c r="AU821" s="148" t="s">
        <v>83</v>
      </c>
      <c r="AV821" s="12" t="s">
        <v>81</v>
      </c>
      <c r="AW821" s="12" t="s">
        <v>35</v>
      </c>
      <c r="AX821" s="12" t="s">
        <v>73</v>
      </c>
      <c r="AY821" s="148" t="s">
        <v>138</v>
      </c>
    </row>
    <row r="822" spans="2:65" s="12" customFormat="1" ht="11.25">
      <c r="B822" s="147"/>
      <c r="D822" s="141" t="s">
        <v>152</v>
      </c>
      <c r="E822" s="148" t="s">
        <v>19</v>
      </c>
      <c r="F822" s="149" t="s">
        <v>983</v>
      </c>
      <c r="H822" s="148" t="s">
        <v>19</v>
      </c>
      <c r="I822" s="150"/>
      <c r="L822" s="147"/>
      <c r="M822" s="151"/>
      <c r="T822" s="152"/>
      <c r="AT822" s="148" t="s">
        <v>152</v>
      </c>
      <c r="AU822" s="148" t="s">
        <v>83</v>
      </c>
      <c r="AV822" s="12" t="s">
        <v>81</v>
      </c>
      <c r="AW822" s="12" t="s">
        <v>35</v>
      </c>
      <c r="AX822" s="12" t="s">
        <v>73</v>
      </c>
      <c r="AY822" s="148" t="s">
        <v>138</v>
      </c>
    </row>
    <row r="823" spans="2:65" s="13" customFormat="1" ht="11.25">
      <c r="B823" s="153"/>
      <c r="D823" s="141" t="s">
        <v>152</v>
      </c>
      <c r="E823" s="154" t="s">
        <v>19</v>
      </c>
      <c r="F823" s="155" t="s">
        <v>984</v>
      </c>
      <c r="H823" s="156">
        <v>5</v>
      </c>
      <c r="I823" s="157"/>
      <c r="L823" s="153"/>
      <c r="M823" s="158"/>
      <c r="T823" s="159"/>
      <c r="AT823" s="154" t="s">
        <v>152</v>
      </c>
      <c r="AU823" s="154" t="s">
        <v>83</v>
      </c>
      <c r="AV823" s="13" t="s">
        <v>83</v>
      </c>
      <c r="AW823" s="13" t="s">
        <v>35</v>
      </c>
      <c r="AX823" s="13" t="s">
        <v>81</v>
      </c>
      <c r="AY823" s="154" t="s">
        <v>138</v>
      </c>
    </row>
    <row r="824" spans="2:65" s="1" customFormat="1" ht="24.2" customHeight="1">
      <c r="B824" s="33"/>
      <c r="C824" s="128" t="s">
        <v>985</v>
      </c>
      <c r="D824" s="128" t="s">
        <v>141</v>
      </c>
      <c r="E824" s="129" t="s">
        <v>986</v>
      </c>
      <c r="F824" s="130" t="s">
        <v>987</v>
      </c>
      <c r="G824" s="131" t="s">
        <v>292</v>
      </c>
      <c r="H824" s="132">
        <v>0.6</v>
      </c>
      <c r="I824" s="133"/>
      <c r="J824" s="134">
        <f>ROUND(I824*H824,2)</f>
        <v>0</v>
      </c>
      <c r="K824" s="130" t="s">
        <v>19</v>
      </c>
      <c r="L824" s="33"/>
      <c r="M824" s="135" t="s">
        <v>19</v>
      </c>
      <c r="N824" s="136" t="s">
        <v>44</v>
      </c>
      <c r="P824" s="137">
        <f>O824*H824</f>
        <v>0</v>
      </c>
      <c r="Q824" s="137">
        <v>1.5200000000000001E-3</v>
      </c>
      <c r="R824" s="137">
        <f>Q824*H824</f>
        <v>9.1200000000000005E-4</v>
      </c>
      <c r="S824" s="137">
        <v>0</v>
      </c>
      <c r="T824" s="138">
        <f>S824*H824</f>
        <v>0</v>
      </c>
      <c r="AR824" s="139" t="s">
        <v>268</v>
      </c>
      <c r="AT824" s="139" t="s">
        <v>141</v>
      </c>
      <c r="AU824" s="139" t="s">
        <v>83</v>
      </c>
      <c r="AY824" s="18" t="s">
        <v>138</v>
      </c>
      <c r="BE824" s="140">
        <f>IF(N824="základní",J824,0)</f>
        <v>0</v>
      </c>
      <c r="BF824" s="140">
        <f>IF(N824="snížená",J824,0)</f>
        <v>0</v>
      </c>
      <c r="BG824" s="140">
        <f>IF(N824="zákl. přenesená",J824,0)</f>
        <v>0</v>
      </c>
      <c r="BH824" s="140">
        <f>IF(N824="sníž. přenesená",J824,0)</f>
        <v>0</v>
      </c>
      <c r="BI824" s="140">
        <f>IF(N824="nulová",J824,0)</f>
        <v>0</v>
      </c>
      <c r="BJ824" s="18" t="s">
        <v>81</v>
      </c>
      <c r="BK824" s="140">
        <f>ROUND(I824*H824,2)</f>
        <v>0</v>
      </c>
      <c r="BL824" s="18" t="s">
        <v>268</v>
      </c>
      <c r="BM824" s="139" t="s">
        <v>988</v>
      </c>
    </row>
    <row r="825" spans="2:65" s="1" customFormat="1" ht="19.5">
      <c r="B825" s="33"/>
      <c r="D825" s="141" t="s">
        <v>148</v>
      </c>
      <c r="F825" s="142" t="s">
        <v>987</v>
      </c>
      <c r="I825" s="143"/>
      <c r="L825" s="33"/>
      <c r="M825" s="144"/>
      <c r="T825" s="54"/>
      <c r="AT825" s="18" t="s">
        <v>148</v>
      </c>
      <c r="AU825" s="18" t="s">
        <v>83</v>
      </c>
    </row>
    <row r="826" spans="2:65" s="12" customFormat="1" ht="22.5">
      <c r="B826" s="147"/>
      <c r="D826" s="141" t="s">
        <v>152</v>
      </c>
      <c r="E826" s="148" t="s">
        <v>19</v>
      </c>
      <c r="F826" s="149" t="s">
        <v>899</v>
      </c>
      <c r="H826" s="148" t="s">
        <v>19</v>
      </c>
      <c r="I826" s="150"/>
      <c r="L826" s="147"/>
      <c r="M826" s="151"/>
      <c r="T826" s="152"/>
      <c r="AT826" s="148" t="s">
        <v>152</v>
      </c>
      <c r="AU826" s="148" t="s">
        <v>83</v>
      </c>
      <c r="AV826" s="12" t="s">
        <v>81</v>
      </c>
      <c r="AW826" s="12" t="s">
        <v>35</v>
      </c>
      <c r="AX826" s="12" t="s">
        <v>73</v>
      </c>
      <c r="AY826" s="148" t="s">
        <v>138</v>
      </c>
    </row>
    <row r="827" spans="2:65" s="12" customFormat="1" ht="11.25">
      <c r="B827" s="147"/>
      <c r="D827" s="141" t="s">
        <v>152</v>
      </c>
      <c r="E827" s="148" t="s">
        <v>19</v>
      </c>
      <c r="F827" s="149" t="s">
        <v>989</v>
      </c>
      <c r="H827" s="148" t="s">
        <v>19</v>
      </c>
      <c r="I827" s="150"/>
      <c r="L827" s="147"/>
      <c r="M827" s="151"/>
      <c r="T827" s="152"/>
      <c r="AT827" s="148" t="s">
        <v>152</v>
      </c>
      <c r="AU827" s="148" t="s">
        <v>83</v>
      </c>
      <c r="AV827" s="12" t="s">
        <v>81</v>
      </c>
      <c r="AW827" s="12" t="s">
        <v>35</v>
      </c>
      <c r="AX827" s="12" t="s">
        <v>73</v>
      </c>
      <c r="AY827" s="148" t="s">
        <v>138</v>
      </c>
    </row>
    <row r="828" spans="2:65" s="13" customFormat="1" ht="11.25">
      <c r="B828" s="153"/>
      <c r="D828" s="141" t="s">
        <v>152</v>
      </c>
      <c r="E828" s="154" t="s">
        <v>19</v>
      </c>
      <c r="F828" s="155" t="s">
        <v>990</v>
      </c>
      <c r="H828" s="156">
        <v>0.6</v>
      </c>
      <c r="I828" s="157"/>
      <c r="L828" s="153"/>
      <c r="M828" s="158"/>
      <c r="T828" s="159"/>
      <c r="AT828" s="154" t="s">
        <v>152</v>
      </c>
      <c r="AU828" s="154" t="s">
        <v>83</v>
      </c>
      <c r="AV828" s="13" t="s">
        <v>83</v>
      </c>
      <c r="AW828" s="13" t="s">
        <v>35</v>
      </c>
      <c r="AX828" s="13" t="s">
        <v>73</v>
      </c>
      <c r="AY828" s="154" t="s">
        <v>138</v>
      </c>
    </row>
    <row r="829" spans="2:65" s="14" customFormat="1" ht="11.25">
      <c r="B829" s="160"/>
      <c r="D829" s="141" t="s">
        <v>152</v>
      </c>
      <c r="E829" s="161" t="s">
        <v>19</v>
      </c>
      <c r="F829" s="162" t="s">
        <v>170</v>
      </c>
      <c r="H829" s="163">
        <v>0.6</v>
      </c>
      <c r="I829" s="164"/>
      <c r="L829" s="160"/>
      <c r="M829" s="165"/>
      <c r="T829" s="166"/>
      <c r="AT829" s="161" t="s">
        <v>152</v>
      </c>
      <c r="AU829" s="161" t="s">
        <v>83</v>
      </c>
      <c r="AV829" s="14" t="s">
        <v>146</v>
      </c>
      <c r="AW829" s="14" t="s">
        <v>35</v>
      </c>
      <c r="AX829" s="14" t="s">
        <v>81</v>
      </c>
      <c r="AY829" s="161" t="s">
        <v>138</v>
      </c>
    </row>
    <row r="830" spans="2:65" s="1" customFormat="1" ht="24.2" customHeight="1">
      <c r="B830" s="33"/>
      <c r="C830" s="128" t="s">
        <v>991</v>
      </c>
      <c r="D830" s="128" t="s">
        <v>141</v>
      </c>
      <c r="E830" s="129" t="s">
        <v>992</v>
      </c>
      <c r="F830" s="130" t="s">
        <v>993</v>
      </c>
      <c r="G830" s="131" t="s">
        <v>292</v>
      </c>
      <c r="H830" s="132">
        <v>1.5</v>
      </c>
      <c r="I830" s="133"/>
      <c r="J830" s="134">
        <f>ROUND(I830*H830,2)</f>
        <v>0</v>
      </c>
      <c r="K830" s="130" t="s">
        <v>19</v>
      </c>
      <c r="L830" s="33"/>
      <c r="M830" s="135" t="s">
        <v>19</v>
      </c>
      <c r="N830" s="136" t="s">
        <v>44</v>
      </c>
      <c r="P830" s="137">
        <f>O830*H830</f>
        <v>0</v>
      </c>
      <c r="Q830" s="137">
        <v>1.6999999999999999E-3</v>
      </c>
      <c r="R830" s="137">
        <f>Q830*H830</f>
        <v>2.5499999999999997E-3</v>
      </c>
      <c r="S830" s="137">
        <v>0</v>
      </c>
      <c r="T830" s="138">
        <f>S830*H830</f>
        <v>0</v>
      </c>
      <c r="AR830" s="139" t="s">
        <v>268</v>
      </c>
      <c r="AT830" s="139" t="s">
        <v>141</v>
      </c>
      <c r="AU830" s="139" t="s">
        <v>83</v>
      </c>
      <c r="AY830" s="18" t="s">
        <v>138</v>
      </c>
      <c r="BE830" s="140">
        <f>IF(N830="základní",J830,0)</f>
        <v>0</v>
      </c>
      <c r="BF830" s="140">
        <f>IF(N830="snížená",J830,0)</f>
        <v>0</v>
      </c>
      <c r="BG830" s="140">
        <f>IF(N830="zákl. přenesená",J830,0)</f>
        <v>0</v>
      </c>
      <c r="BH830" s="140">
        <f>IF(N830="sníž. přenesená",J830,0)</f>
        <v>0</v>
      </c>
      <c r="BI830" s="140">
        <f>IF(N830="nulová",J830,0)</f>
        <v>0</v>
      </c>
      <c r="BJ830" s="18" t="s">
        <v>81</v>
      </c>
      <c r="BK830" s="140">
        <f>ROUND(I830*H830,2)</f>
        <v>0</v>
      </c>
      <c r="BL830" s="18" t="s">
        <v>268</v>
      </c>
      <c r="BM830" s="139" t="s">
        <v>994</v>
      </c>
    </row>
    <row r="831" spans="2:65" s="1" customFormat="1" ht="19.5">
      <c r="B831" s="33"/>
      <c r="D831" s="141" t="s">
        <v>148</v>
      </c>
      <c r="F831" s="142" t="s">
        <v>993</v>
      </c>
      <c r="I831" s="143"/>
      <c r="L831" s="33"/>
      <c r="M831" s="144"/>
      <c r="T831" s="54"/>
      <c r="AT831" s="18" t="s">
        <v>148</v>
      </c>
      <c r="AU831" s="18" t="s">
        <v>83</v>
      </c>
    </row>
    <row r="832" spans="2:65" s="12" customFormat="1" ht="22.5">
      <c r="B832" s="147"/>
      <c r="D832" s="141" t="s">
        <v>152</v>
      </c>
      <c r="E832" s="148" t="s">
        <v>19</v>
      </c>
      <c r="F832" s="149" t="s">
        <v>899</v>
      </c>
      <c r="H832" s="148" t="s">
        <v>19</v>
      </c>
      <c r="I832" s="150"/>
      <c r="L832" s="147"/>
      <c r="M832" s="151"/>
      <c r="T832" s="152"/>
      <c r="AT832" s="148" t="s">
        <v>152</v>
      </c>
      <c r="AU832" s="148" t="s">
        <v>83</v>
      </c>
      <c r="AV832" s="12" t="s">
        <v>81</v>
      </c>
      <c r="AW832" s="12" t="s">
        <v>35</v>
      </c>
      <c r="AX832" s="12" t="s">
        <v>73</v>
      </c>
      <c r="AY832" s="148" t="s">
        <v>138</v>
      </c>
    </row>
    <row r="833" spans="2:65" s="12" customFormat="1" ht="11.25">
      <c r="B833" s="147"/>
      <c r="D833" s="141" t="s">
        <v>152</v>
      </c>
      <c r="E833" s="148" t="s">
        <v>19</v>
      </c>
      <c r="F833" s="149" t="s">
        <v>995</v>
      </c>
      <c r="H833" s="148" t="s">
        <v>19</v>
      </c>
      <c r="I833" s="150"/>
      <c r="L833" s="147"/>
      <c r="M833" s="151"/>
      <c r="T833" s="152"/>
      <c r="AT833" s="148" t="s">
        <v>152</v>
      </c>
      <c r="AU833" s="148" t="s">
        <v>83</v>
      </c>
      <c r="AV833" s="12" t="s">
        <v>81</v>
      </c>
      <c r="AW833" s="12" t="s">
        <v>35</v>
      </c>
      <c r="AX833" s="12" t="s">
        <v>73</v>
      </c>
      <c r="AY833" s="148" t="s">
        <v>138</v>
      </c>
    </row>
    <row r="834" spans="2:65" s="13" customFormat="1" ht="11.25">
      <c r="B834" s="153"/>
      <c r="D834" s="141" t="s">
        <v>152</v>
      </c>
      <c r="E834" s="154" t="s">
        <v>19</v>
      </c>
      <c r="F834" s="155" t="s">
        <v>996</v>
      </c>
      <c r="H834" s="156">
        <v>1.5</v>
      </c>
      <c r="I834" s="157"/>
      <c r="L834" s="153"/>
      <c r="M834" s="158"/>
      <c r="T834" s="159"/>
      <c r="AT834" s="154" t="s">
        <v>152</v>
      </c>
      <c r="AU834" s="154" t="s">
        <v>83</v>
      </c>
      <c r="AV834" s="13" t="s">
        <v>83</v>
      </c>
      <c r="AW834" s="13" t="s">
        <v>35</v>
      </c>
      <c r="AX834" s="13" t="s">
        <v>81</v>
      </c>
      <c r="AY834" s="154" t="s">
        <v>138</v>
      </c>
    </row>
    <row r="835" spans="2:65" s="1" customFormat="1" ht="24.2" customHeight="1">
      <c r="B835" s="33"/>
      <c r="C835" s="128" t="s">
        <v>997</v>
      </c>
      <c r="D835" s="128" t="s">
        <v>141</v>
      </c>
      <c r="E835" s="129" t="s">
        <v>998</v>
      </c>
      <c r="F835" s="130" t="s">
        <v>999</v>
      </c>
      <c r="G835" s="131" t="s">
        <v>292</v>
      </c>
      <c r="H835" s="132">
        <v>1</v>
      </c>
      <c r="I835" s="133"/>
      <c r="J835" s="134">
        <f>ROUND(I835*H835,2)</f>
        <v>0</v>
      </c>
      <c r="K835" s="130" t="s">
        <v>19</v>
      </c>
      <c r="L835" s="33"/>
      <c r="M835" s="135" t="s">
        <v>19</v>
      </c>
      <c r="N835" s="136" t="s">
        <v>44</v>
      </c>
      <c r="P835" s="137">
        <f>O835*H835</f>
        <v>0</v>
      </c>
      <c r="Q835" s="137">
        <v>1.81E-3</v>
      </c>
      <c r="R835" s="137">
        <f>Q835*H835</f>
        <v>1.81E-3</v>
      </c>
      <c r="S835" s="137">
        <v>0</v>
      </c>
      <c r="T835" s="138">
        <f>S835*H835</f>
        <v>0</v>
      </c>
      <c r="AR835" s="139" t="s">
        <v>268</v>
      </c>
      <c r="AT835" s="139" t="s">
        <v>141</v>
      </c>
      <c r="AU835" s="139" t="s">
        <v>83</v>
      </c>
      <c r="AY835" s="18" t="s">
        <v>138</v>
      </c>
      <c r="BE835" s="140">
        <f>IF(N835="základní",J835,0)</f>
        <v>0</v>
      </c>
      <c r="BF835" s="140">
        <f>IF(N835="snížená",J835,0)</f>
        <v>0</v>
      </c>
      <c r="BG835" s="140">
        <f>IF(N835="zákl. přenesená",J835,0)</f>
        <v>0</v>
      </c>
      <c r="BH835" s="140">
        <f>IF(N835="sníž. přenesená",J835,0)</f>
        <v>0</v>
      </c>
      <c r="BI835" s="140">
        <f>IF(N835="nulová",J835,0)</f>
        <v>0</v>
      </c>
      <c r="BJ835" s="18" t="s">
        <v>81</v>
      </c>
      <c r="BK835" s="140">
        <f>ROUND(I835*H835,2)</f>
        <v>0</v>
      </c>
      <c r="BL835" s="18" t="s">
        <v>268</v>
      </c>
      <c r="BM835" s="139" t="s">
        <v>1000</v>
      </c>
    </row>
    <row r="836" spans="2:65" s="1" customFormat="1" ht="11.25">
      <c r="B836" s="33"/>
      <c r="D836" s="141" t="s">
        <v>148</v>
      </c>
      <c r="F836" s="142" t="s">
        <v>999</v>
      </c>
      <c r="I836" s="143"/>
      <c r="L836" s="33"/>
      <c r="M836" s="144"/>
      <c r="T836" s="54"/>
      <c r="AT836" s="18" t="s">
        <v>148</v>
      </c>
      <c r="AU836" s="18" t="s">
        <v>83</v>
      </c>
    </row>
    <row r="837" spans="2:65" s="12" customFormat="1" ht="22.5">
      <c r="B837" s="147"/>
      <c r="D837" s="141" t="s">
        <v>152</v>
      </c>
      <c r="E837" s="148" t="s">
        <v>19</v>
      </c>
      <c r="F837" s="149" t="s">
        <v>899</v>
      </c>
      <c r="H837" s="148" t="s">
        <v>19</v>
      </c>
      <c r="I837" s="150"/>
      <c r="L837" s="147"/>
      <c r="M837" s="151"/>
      <c r="T837" s="152"/>
      <c r="AT837" s="148" t="s">
        <v>152</v>
      </c>
      <c r="AU837" s="148" t="s">
        <v>83</v>
      </c>
      <c r="AV837" s="12" t="s">
        <v>81</v>
      </c>
      <c r="AW837" s="12" t="s">
        <v>35</v>
      </c>
      <c r="AX837" s="12" t="s">
        <v>73</v>
      </c>
      <c r="AY837" s="148" t="s">
        <v>138</v>
      </c>
    </row>
    <row r="838" spans="2:65" s="12" customFormat="1" ht="11.25">
      <c r="B838" s="147"/>
      <c r="D838" s="141" t="s">
        <v>152</v>
      </c>
      <c r="E838" s="148" t="s">
        <v>19</v>
      </c>
      <c r="F838" s="149" t="s">
        <v>1001</v>
      </c>
      <c r="H838" s="148" t="s">
        <v>19</v>
      </c>
      <c r="I838" s="150"/>
      <c r="L838" s="147"/>
      <c r="M838" s="151"/>
      <c r="T838" s="152"/>
      <c r="AT838" s="148" t="s">
        <v>152</v>
      </c>
      <c r="AU838" s="148" t="s">
        <v>83</v>
      </c>
      <c r="AV838" s="12" t="s">
        <v>81</v>
      </c>
      <c r="AW838" s="12" t="s">
        <v>35</v>
      </c>
      <c r="AX838" s="12" t="s">
        <v>73</v>
      </c>
      <c r="AY838" s="148" t="s">
        <v>138</v>
      </c>
    </row>
    <row r="839" spans="2:65" s="13" customFormat="1" ht="11.25">
      <c r="B839" s="153"/>
      <c r="D839" s="141" t="s">
        <v>152</v>
      </c>
      <c r="E839" s="154" t="s">
        <v>19</v>
      </c>
      <c r="F839" s="155" t="s">
        <v>232</v>
      </c>
      <c r="H839" s="156">
        <v>1</v>
      </c>
      <c r="I839" s="157"/>
      <c r="L839" s="153"/>
      <c r="M839" s="158"/>
      <c r="T839" s="159"/>
      <c r="AT839" s="154" t="s">
        <v>152</v>
      </c>
      <c r="AU839" s="154" t="s">
        <v>83</v>
      </c>
      <c r="AV839" s="13" t="s">
        <v>83</v>
      </c>
      <c r="AW839" s="13" t="s">
        <v>35</v>
      </c>
      <c r="AX839" s="13" t="s">
        <v>73</v>
      </c>
      <c r="AY839" s="154" t="s">
        <v>138</v>
      </c>
    </row>
    <row r="840" spans="2:65" s="14" customFormat="1" ht="11.25">
      <c r="B840" s="160"/>
      <c r="D840" s="141" t="s">
        <v>152</v>
      </c>
      <c r="E840" s="161" t="s">
        <v>19</v>
      </c>
      <c r="F840" s="162" t="s">
        <v>170</v>
      </c>
      <c r="H840" s="163">
        <v>1</v>
      </c>
      <c r="I840" s="164"/>
      <c r="L840" s="160"/>
      <c r="M840" s="165"/>
      <c r="T840" s="166"/>
      <c r="AT840" s="161" t="s">
        <v>152</v>
      </c>
      <c r="AU840" s="161" t="s">
        <v>83</v>
      </c>
      <c r="AV840" s="14" t="s">
        <v>146</v>
      </c>
      <c r="AW840" s="14" t="s">
        <v>35</v>
      </c>
      <c r="AX840" s="14" t="s">
        <v>81</v>
      </c>
      <c r="AY840" s="161" t="s">
        <v>138</v>
      </c>
    </row>
    <row r="841" spans="2:65" s="1" customFormat="1" ht="24.2" customHeight="1">
      <c r="B841" s="33"/>
      <c r="C841" s="128" t="s">
        <v>1002</v>
      </c>
      <c r="D841" s="128" t="s">
        <v>141</v>
      </c>
      <c r="E841" s="129" t="s">
        <v>1003</v>
      </c>
      <c r="F841" s="130" t="s">
        <v>1004</v>
      </c>
      <c r="G841" s="131" t="s">
        <v>158</v>
      </c>
      <c r="H841" s="132">
        <v>32</v>
      </c>
      <c r="I841" s="133"/>
      <c r="J841" s="134">
        <f>ROUND(I841*H841,2)</f>
        <v>0</v>
      </c>
      <c r="K841" s="130" t="s">
        <v>19</v>
      </c>
      <c r="L841" s="33"/>
      <c r="M841" s="135" t="s">
        <v>19</v>
      </c>
      <c r="N841" s="136" t="s">
        <v>44</v>
      </c>
      <c r="P841" s="137">
        <f>O841*H841</f>
        <v>0</v>
      </c>
      <c r="Q841" s="137">
        <v>2.0300000000000001E-3</v>
      </c>
      <c r="R841" s="137">
        <f>Q841*H841</f>
        <v>6.4960000000000004E-2</v>
      </c>
      <c r="S841" s="137">
        <v>0</v>
      </c>
      <c r="T841" s="138">
        <f>S841*H841</f>
        <v>0</v>
      </c>
      <c r="AR841" s="139" t="s">
        <v>268</v>
      </c>
      <c r="AT841" s="139" t="s">
        <v>141</v>
      </c>
      <c r="AU841" s="139" t="s">
        <v>83</v>
      </c>
      <c r="AY841" s="18" t="s">
        <v>138</v>
      </c>
      <c r="BE841" s="140">
        <f>IF(N841="základní",J841,0)</f>
        <v>0</v>
      </c>
      <c r="BF841" s="140">
        <f>IF(N841="snížená",J841,0)</f>
        <v>0</v>
      </c>
      <c r="BG841" s="140">
        <f>IF(N841="zákl. přenesená",J841,0)</f>
        <v>0</v>
      </c>
      <c r="BH841" s="140">
        <f>IF(N841="sníž. přenesená",J841,0)</f>
        <v>0</v>
      </c>
      <c r="BI841" s="140">
        <f>IF(N841="nulová",J841,0)</f>
        <v>0</v>
      </c>
      <c r="BJ841" s="18" t="s">
        <v>81</v>
      </c>
      <c r="BK841" s="140">
        <f>ROUND(I841*H841,2)</f>
        <v>0</v>
      </c>
      <c r="BL841" s="18" t="s">
        <v>268</v>
      </c>
      <c r="BM841" s="139" t="s">
        <v>1005</v>
      </c>
    </row>
    <row r="842" spans="2:65" s="1" customFormat="1" ht="19.5">
      <c r="B842" s="33"/>
      <c r="D842" s="141" t="s">
        <v>148</v>
      </c>
      <c r="F842" s="142" t="s">
        <v>1004</v>
      </c>
      <c r="I842" s="143"/>
      <c r="L842" s="33"/>
      <c r="M842" s="144"/>
      <c r="T842" s="54"/>
      <c r="AT842" s="18" t="s">
        <v>148</v>
      </c>
      <c r="AU842" s="18" t="s">
        <v>83</v>
      </c>
    </row>
    <row r="843" spans="2:65" s="12" customFormat="1" ht="22.5">
      <c r="B843" s="147"/>
      <c r="D843" s="141" t="s">
        <v>152</v>
      </c>
      <c r="E843" s="148" t="s">
        <v>19</v>
      </c>
      <c r="F843" s="149" t="s">
        <v>899</v>
      </c>
      <c r="H843" s="148" t="s">
        <v>19</v>
      </c>
      <c r="I843" s="150"/>
      <c r="L843" s="147"/>
      <c r="M843" s="151"/>
      <c r="T843" s="152"/>
      <c r="AT843" s="148" t="s">
        <v>152</v>
      </c>
      <c r="AU843" s="148" t="s">
        <v>83</v>
      </c>
      <c r="AV843" s="12" t="s">
        <v>81</v>
      </c>
      <c r="AW843" s="12" t="s">
        <v>35</v>
      </c>
      <c r="AX843" s="12" t="s">
        <v>73</v>
      </c>
      <c r="AY843" s="148" t="s">
        <v>138</v>
      </c>
    </row>
    <row r="844" spans="2:65" s="12" customFormat="1" ht="11.25">
      <c r="B844" s="147"/>
      <c r="D844" s="141" t="s">
        <v>152</v>
      </c>
      <c r="E844" s="148" t="s">
        <v>19</v>
      </c>
      <c r="F844" s="149" t="s">
        <v>1006</v>
      </c>
      <c r="H844" s="148" t="s">
        <v>19</v>
      </c>
      <c r="I844" s="150"/>
      <c r="L844" s="147"/>
      <c r="M844" s="151"/>
      <c r="T844" s="152"/>
      <c r="AT844" s="148" t="s">
        <v>152</v>
      </c>
      <c r="AU844" s="148" t="s">
        <v>83</v>
      </c>
      <c r="AV844" s="12" t="s">
        <v>81</v>
      </c>
      <c r="AW844" s="12" t="s">
        <v>35</v>
      </c>
      <c r="AX844" s="12" t="s">
        <v>73</v>
      </c>
      <c r="AY844" s="148" t="s">
        <v>138</v>
      </c>
    </row>
    <row r="845" spans="2:65" s="13" customFormat="1" ht="11.25">
      <c r="B845" s="153"/>
      <c r="D845" s="141" t="s">
        <v>152</v>
      </c>
      <c r="E845" s="154" t="s">
        <v>19</v>
      </c>
      <c r="F845" s="155" t="s">
        <v>1007</v>
      </c>
      <c r="H845" s="156">
        <v>32</v>
      </c>
      <c r="I845" s="157"/>
      <c r="L845" s="153"/>
      <c r="M845" s="158"/>
      <c r="T845" s="159"/>
      <c r="AT845" s="154" t="s">
        <v>152</v>
      </c>
      <c r="AU845" s="154" t="s">
        <v>83</v>
      </c>
      <c r="AV845" s="13" t="s">
        <v>83</v>
      </c>
      <c r="AW845" s="13" t="s">
        <v>35</v>
      </c>
      <c r="AX845" s="13" t="s">
        <v>81</v>
      </c>
      <c r="AY845" s="154" t="s">
        <v>138</v>
      </c>
    </row>
    <row r="846" spans="2:65" s="1" customFormat="1" ht="24.2" customHeight="1">
      <c r="B846" s="33"/>
      <c r="C846" s="128" t="s">
        <v>1008</v>
      </c>
      <c r="D846" s="128" t="s">
        <v>141</v>
      </c>
      <c r="E846" s="129" t="s">
        <v>1009</v>
      </c>
      <c r="F846" s="130" t="s">
        <v>1010</v>
      </c>
      <c r="G846" s="131" t="s">
        <v>292</v>
      </c>
      <c r="H846" s="132">
        <v>276</v>
      </c>
      <c r="I846" s="133"/>
      <c r="J846" s="134">
        <f>ROUND(I846*H846,2)</f>
        <v>0</v>
      </c>
      <c r="K846" s="130" t="s">
        <v>19</v>
      </c>
      <c r="L846" s="33"/>
      <c r="M846" s="135" t="s">
        <v>19</v>
      </c>
      <c r="N846" s="136" t="s">
        <v>44</v>
      </c>
      <c r="P846" s="137">
        <f>O846*H846</f>
        <v>0</v>
      </c>
      <c r="Q846" s="137">
        <v>1.6800000000000001E-3</v>
      </c>
      <c r="R846" s="137">
        <f>Q846*H846</f>
        <v>0.46368000000000004</v>
      </c>
      <c r="S846" s="137">
        <v>0</v>
      </c>
      <c r="T846" s="138">
        <f>S846*H846</f>
        <v>0</v>
      </c>
      <c r="AR846" s="139" t="s">
        <v>268</v>
      </c>
      <c r="AT846" s="139" t="s">
        <v>141</v>
      </c>
      <c r="AU846" s="139" t="s">
        <v>83</v>
      </c>
      <c r="AY846" s="18" t="s">
        <v>138</v>
      </c>
      <c r="BE846" s="140">
        <f>IF(N846="základní",J846,0)</f>
        <v>0</v>
      </c>
      <c r="BF846" s="140">
        <f>IF(N846="snížená",J846,0)</f>
        <v>0</v>
      </c>
      <c r="BG846" s="140">
        <f>IF(N846="zákl. přenesená",J846,0)</f>
        <v>0</v>
      </c>
      <c r="BH846" s="140">
        <f>IF(N846="sníž. přenesená",J846,0)</f>
        <v>0</v>
      </c>
      <c r="BI846" s="140">
        <f>IF(N846="nulová",J846,0)</f>
        <v>0</v>
      </c>
      <c r="BJ846" s="18" t="s">
        <v>81</v>
      </c>
      <c r="BK846" s="140">
        <f>ROUND(I846*H846,2)</f>
        <v>0</v>
      </c>
      <c r="BL846" s="18" t="s">
        <v>268</v>
      </c>
      <c r="BM846" s="139" t="s">
        <v>1011</v>
      </c>
    </row>
    <row r="847" spans="2:65" s="1" customFormat="1" ht="19.5">
      <c r="B847" s="33"/>
      <c r="D847" s="141" t="s">
        <v>148</v>
      </c>
      <c r="F847" s="142" t="s">
        <v>1012</v>
      </c>
      <c r="I847" s="143"/>
      <c r="L847" s="33"/>
      <c r="M847" s="144"/>
      <c r="T847" s="54"/>
      <c r="AT847" s="18" t="s">
        <v>148</v>
      </c>
      <c r="AU847" s="18" t="s">
        <v>83</v>
      </c>
    </row>
    <row r="848" spans="2:65" s="12" customFormat="1" ht="22.5">
      <c r="B848" s="147"/>
      <c r="D848" s="141" t="s">
        <v>152</v>
      </c>
      <c r="E848" s="148" t="s">
        <v>19</v>
      </c>
      <c r="F848" s="149" t="s">
        <v>899</v>
      </c>
      <c r="H848" s="148" t="s">
        <v>19</v>
      </c>
      <c r="I848" s="150"/>
      <c r="L848" s="147"/>
      <c r="M848" s="151"/>
      <c r="T848" s="152"/>
      <c r="AT848" s="148" t="s">
        <v>152</v>
      </c>
      <c r="AU848" s="148" t="s">
        <v>83</v>
      </c>
      <c r="AV848" s="12" t="s">
        <v>81</v>
      </c>
      <c r="AW848" s="12" t="s">
        <v>35</v>
      </c>
      <c r="AX848" s="12" t="s">
        <v>73</v>
      </c>
      <c r="AY848" s="148" t="s">
        <v>138</v>
      </c>
    </row>
    <row r="849" spans="2:65" s="12" customFormat="1" ht="11.25">
      <c r="B849" s="147"/>
      <c r="D849" s="141" t="s">
        <v>152</v>
      </c>
      <c r="E849" s="148" t="s">
        <v>19</v>
      </c>
      <c r="F849" s="149" t="s">
        <v>1013</v>
      </c>
      <c r="H849" s="148" t="s">
        <v>19</v>
      </c>
      <c r="I849" s="150"/>
      <c r="L849" s="147"/>
      <c r="M849" s="151"/>
      <c r="T849" s="152"/>
      <c r="AT849" s="148" t="s">
        <v>152</v>
      </c>
      <c r="AU849" s="148" t="s">
        <v>83</v>
      </c>
      <c r="AV849" s="12" t="s">
        <v>81</v>
      </c>
      <c r="AW849" s="12" t="s">
        <v>35</v>
      </c>
      <c r="AX849" s="12" t="s">
        <v>73</v>
      </c>
      <c r="AY849" s="148" t="s">
        <v>138</v>
      </c>
    </row>
    <row r="850" spans="2:65" s="13" customFormat="1" ht="11.25">
      <c r="B850" s="153"/>
      <c r="D850" s="141" t="s">
        <v>152</v>
      </c>
      <c r="E850" s="154" t="s">
        <v>19</v>
      </c>
      <c r="F850" s="155" t="s">
        <v>1014</v>
      </c>
      <c r="H850" s="156">
        <v>32</v>
      </c>
      <c r="I850" s="157"/>
      <c r="L850" s="153"/>
      <c r="M850" s="158"/>
      <c r="T850" s="159"/>
      <c r="AT850" s="154" t="s">
        <v>152</v>
      </c>
      <c r="AU850" s="154" t="s">
        <v>83</v>
      </c>
      <c r="AV850" s="13" t="s">
        <v>83</v>
      </c>
      <c r="AW850" s="13" t="s">
        <v>35</v>
      </c>
      <c r="AX850" s="13" t="s">
        <v>73</v>
      </c>
      <c r="AY850" s="154" t="s">
        <v>138</v>
      </c>
    </row>
    <row r="851" spans="2:65" s="13" customFormat="1" ht="11.25">
      <c r="B851" s="153"/>
      <c r="D851" s="141" t="s">
        <v>152</v>
      </c>
      <c r="E851" s="154" t="s">
        <v>19</v>
      </c>
      <c r="F851" s="155" t="s">
        <v>1015</v>
      </c>
      <c r="H851" s="156">
        <v>192</v>
      </c>
      <c r="I851" s="157"/>
      <c r="L851" s="153"/>
      <c r="M851" s="158"/>
      <c r="T851" s="159"/>
      <c r="AT851" s="154" t="s">
        <v>152</v>
      </c>
      <c r="AU851" s="154" t="s">
        <v>83</v>
      </c>
      <c r="AV851" s="13" t="s">
        <v>83</v>
      </c>
      <c r="AW851" s="13" t="s">
        <v>35</v>
      </c>
      <c r="AX851" s="13" t="s">
        <v>73</v>
      </c>
      <c r="AY851" s="154" t="s">
        <v>138</v>
      </c>
    </row>
    <row r="852" spans="2:65" s="13" customFormat="1" ht="11.25">
      <c r="B852" s="153"/>
      <c r="D852" s="141" t="s">
        <v>152</v>
      </c>
      <c r="E852" s="154" t="s">
        <v>19</v>
      </c>
      <c r="F852" s="155" t="s">
        <v>1016</v>
      </c>
      <c r="H852" s="156">
        <v>52</v>
      </c>
      <c r="I852" s="157"/>
      <c r="L852" s="153"/>
      <c r="M852" s="158"/>
      <c r="T852" s="159"/>
      <c r="AT852" s="154" t="s">
        <v>152</v>
      </c>
      <c r="AU852" s="154" t="s">
        <v>83</v>
      </c>
      <c r="AV852" s="13" t="s">
        <v>83</v>
      </c>
      <c r="AW852" s="13" t="s">
        <v>35</v>
      </c>
      <c r="AX852" s="13" t="s">
        <v>73</v>
      </c>
      <c r="AY852" s="154" t="s">
        <v>138</v>
      </c>
    </row>
    <row r="853" spans="2:65" s="14" customFormat="1" ht="11.25">
      <c r="B853" s="160"/>
      <c r="D853" s="141" t="s">
        <v>152</v>
      </c>
      <c r="E853" s="161" t="s">
        <v>19</v>
      </c>
      <c r="F853" s="162" t="s">
        <v>170</v>
      </c>
      <c r="H853" s="163">
        <v>276</v>
      </c>
      <c r="I853" s="164"/>
      <c r="L853" s="160"/>
      <c r="M853" s="165"/>
      <c r="T853" s="166"/>
      <c r="AT853" s="161" t="s">
        <v>152</v>
      </c>
      <c r="AU853" s="161" t="s">
        <v>83</v>
      </c>
      <c r="AV853" s="14" t="s">
        <v>146</v>
      </c>
      <c r="AW853" s="14" t="s">
        <v>35</v>
      </c>
      <c r="AX853" s="14" t="s">
        <v>81</v>
      </c>
      <c r="AY853" s="161" t="s">
        <v>138</v>
      </c>
    </row>
    <row r="854" spans="2:65" s="1" customFormat="1" ht="33" customHeight="1">
      <c r="B854" s="33"/>
      <c r="C854" s="128" t="s">
        <v>1017</v>
      </c>
      <c r="D854" s="128" t="s">
        <v>141</v>
      </c>
      <c r="E854" s="129" t="s">
        <v>1018</v>
      </c>
      <c r="F854" s="130" t="s">
        <v>1019</v>
      </c>
      <c r="G854" s="131" t="s">
        <v>220</v>
      </c>
      <c r="H854" s="132">
        <v>1</v>
      </c>
      <c r="I854" s="133"/>
      <c r="J854" s="134">
        <f>ROUND(I854*H854,2)</f>
        <v>0</v>
      </c>
      <c r="K854" s="130" t="s">
        <v>145</v>
      </c>
      <c r="L854" s="33"/>
      <c r="M854" s="135" t="s">
        <v>19</v>
      </c>
      <c r="N854" s="136" t="s">
        <v>44</v>
      </c>
      <c r="P854" s="137">
        <f>O854*H854</f>
        <v>0</v>
      </c>
      <c r="Q854" s="137">
        <v>6.7000000000000002E-4</v>
      </c>
      <c r="R854" s="137">
        <f>Q854*H854</f>
        <v>6.7000000000000002E-4</v>
      </c>
      <c r="S854" s="137">
        <v>0</v>
      </c>
      <c r="T854" s="138">
        <f>S854*H854</f>
        <v>0</v>
      </c>
      <c r="AR854" s="139" t="s">
        <v>268</v>
      </c>
      <c r="AT854" s="139" t="s">
        <v>141</v>
      </c>
      <c r="AU854" s="139" t="s">
        <v>83</v>
      </c>
      <c r="AY854" s="18" t="s">
        <v>138</v>
      </c>
      <c r="BE854" s="140">
        <f>IF(N854="základní",J854,0)</f>
        <v>0</v>
      </c>
      <c r="BF854" s="140">
        <f>IF(N854="snížená",J854,0)</f>
        <v>0</v>
      </c>
      <c r="BG854" s="140">
        <f>IF(N854="zákl. přenesená",J854,0)</f>
        <v>0</v>
      </c>
      <c r="BH854" s="140">
        <f>IF(N854="sníž. přenesená",J854,0)</f>
        <v>0</v>
      </c>
      <c r="BI854" s="140">
        <f>IF(N854="nulová",J854,0)</f>
        <v>0</v>
      </c>
      <c r="BJ854" s="18" t="s">
        <v>81</v>
      </c>
      <c r="BK854" s="140">
        <f>ROUND(I854*H854,2)</f>
        <v>0</v>
      </c>
      <c r="BL854" s="18" t="s">
        <v>268</v>
      </c>
      <c r="BM854" s="139" t="s">
        <v>1020</v>
      </c>
    </row>
    <row r="855" spans="2:65" s="1" customFormat="1" ht="29.25">
      <c r="B855" s="33"/>
      <c r="D855" s="141" t="s">
        <v>148</v>
      </c>
      <c r="F855" s="142" t="s">
        <v>1021</v>
      </c>
      <c r="I855" s="143"/>
      <c r="L855" s="33"/>
      <c r="M855" s="144"/>
      <c r="T855" s="54"/>
      <c r="AT855" s="18" t="s">
        <v>148</v>
      </c>
      <c r="AU855" s="18" t="s">
        <v>83</v>
      </c>
    </row>
    <row r="856" spans="2:65" s="1" customFormat="1" ht="11.25">
      <c r="B856" s="33"/>
      <c r="D856" s="145" t="s">
        <v>150</v>
      </c>
      <c r="F856" s="146" t="s">
        <v>1022</v>
      </c>
      <c r="I856" s="143"/>
      <c r="L856" s="33"/>
      <c r="M856" s="144"/>
      <c r="T856" s="54"/>
      <c r="AT856" s="18" t="s">
        <v>150</v>
      </c>
      <c r="AU856" s="18" t="s">
        <v>83</v>
      </c>
    </row>
    <row r="857" spans="2:65" s="13" customFormat="1" ht="11.25">
      <c r="B857" s="153"/>
      <c r="D857" s="141" t="s">
        <v>152</v>
      </c>
      <c r="E857" s="154" t="s">
        <v>19</v>
      </c>
      <c r="F857" s="155" t="s">
        <v>224</v>
      </c>
      <c r="H857" s="156">
        <v>1</v>
      </c>
      <c r="I857" s="157"/>
      <c r="L857" s="153"/>
      <c r="M857" s="158"/>
      <c r="T857" s="159"/>
      <c r="AT857" s="154" t="s">
        <v>152</v>
      </c>
      <c r="AU857" s="154" t="s">
        <v>83</v>
      </c>
      <c r="AV857" s="13" t="s">
        <v>83</v>
      </c>
      <c r="AW857" s="13" t="s">
        <v>35</v>
      </c>
      <c r="AX857" s="13" t="s">
        <v>81</v>
      </c>
      <c r="AY857" s="154" t="s">
        <v>138</v>
      </c>
    </row>
    <row r="858" spans="2:65" s="1" customFormat="1" ht="24.2" customHeight="1">
      <c r="B858" s="33"/>
      <c r="C858" s="128" t="s">
        <v>1023</v>
      </c>
      <c r="D858" s="128" t="s">
        <v>141</v>
      </c>
      <c r="E858" s="129" t="s">
        <v>1024</v>
      </c>
      <c r="F858" s="130" t="s">
        <v>1025</v>
      </c>
      <c r="G858" s="131" t="s">
        <v>220</v>
      </c>
      <c r="H858" s="132">
        <v>1</v>
      </c>
      <c r="I858" s="133"/>
      <c r="J858" s="134">
        <f>ROUND(I858*H858,2)</f>
        <v>0</v>
      </c>
      <c r="K858" s="130" t="s">
        <v>145</v>
      </c>
      <c r="L858" s="33"/>
      <c r="M858" s="135" t="s">
        <v>19</v>
      </c>
      <c r="N858" s="136" t="s">
        <v>44</v>
      </c>
      <c r="P858" s="137">
        <f>O858*H858</f>
        <v>0</v>
      </c>
      <c r="Q858" s="137">
        <v>6.6E-4</v>
      </c>
      <c r="R858" s="137">
        <f>Q858*H858</f>
        <v>6.6E-4</v>
      </c>
      <c r="S858" s="137">
        <v>0</v>
      </c>
      <c r="T858" s="138">
        <f>S858*H858</f>
        <v>0</v>
      </c>
      <c r="AR858" s="139" t="s">
        <v>268</v>
      </c>
      <c r="AT858" s="139" t="s">
        <v>141</v>
      </c>
      <c r="AU858" s="139" t="s">
        <v>83</v>
      </c>
      <c r="AY858" s="18" t="s">
        <v>138</v>
      </c>
      <c r="BE858" s="140">
        <f>IF(N858="základní",J858,0)</f>
        <v>0</v>
      </c>
      <c r="BF858" s="140">
        <f>IF(N858="snížená",J858,0)</f>
        <v>0</v>
      </c>
      <c r="BG858" s="140">
        <f>IF(N858="zákl. přenesená",J858,0)</f>
        <v>0</v>
      </c>
      <c r="BH858" s="140">
        <f>IF(N858="sníž. přenesená",J858,0)</f>
        <v>0</v>
      </c>
      <c r="BI858" s="140">
        <f>IF(N858="nulová",J858,0)</f>
        <v>0</v>
      </c>
      <c r="BJ858" s="18" t="s">
        <v>81</v>
      </c>
      <c r="BK858" s="140">
        <f>ROUND(I858*H858,2)</f>
        <v>0</v>
      </c>
      <c r="BL858" s="18" t="s">
        <v>268</v>
      </c>
      <c r="BM858" s="139" t="s">
        <v>1026</v>
      </c>
    </row>
    <row r="859" spans="2:65" s="1" customFormat="1" ht="29.25">
      <c r="B859" s="33"/>
      <c r="D859" s="141" t="s">
        <v>148</v>
      </c>
      <c r="F859" s="142" t="s">
        <v>1027</v>
      </c>
      <c r="I859" s="143"/>
      <c r="L859" s="33"/>
      <c r="M859" s="144"/>
      <c r="T859" s="54"/>
      <c r="AT859" s="18" t="s">
        <v>148</v>
      </c>
      <c r="AU859" s="18" t="s">
        <v>83</v>
      </c>
    </row>
    <row r="860" spans="2:65" s="1" customFormat="1" ht="11.25">
      <c r="B860" s="33"/>
      <c r="D860" s="145" t="s">
        <v>150</v>
      </c>
      <c r="F860" s="146" t="s">
        <v>1028</v>
      </c>
      <c r="I860" s="143"/>
      <c r="L860" s="33"/>
      <c r="M860" s="144"/>
      <c r="T860" s="54"/>
      <c r="AT860" s="18" t="s">
        <v>150</v>
      </c>
      <c r="AU860" s="18" t="s">
        <v>83</v>
      </c>
    </row>
    <row r="861" spans="2:65" s="12" customFormat="1" ht="22.5">
      <c r="B861" s="147"/>
      <c r="D861" s="141" t="s">
        <v>152</v>
      </c>
      <c r="E861" s="148" t="s">
        <v>19</v>
      </c>
      <c r="F861" s="149" t="s">
        <v>899</v>
      </c>
      <c r="H861" s="148" t="s">
        <v>19</v>
      </c>
      <c r="I861" s="150"/>
      <c r="L861" s="147"/>
      <c r="M861" s="151"/>
      <c r="T861" s="152"/>
      <c r="AT861" s="148" t="s">
        <v>152</v>
      </c>
      <c r="AU861" s="148" t="s">
        <v>83</v>
      </c>
      <c r="AV861" s="12" t="s">
        <v>81</v>
      </c>
      <c r="AW861" s="12" t="s">
        <v>35</v>
      </c>
      <c r="AX861" s="12" t="s">
        <v>73</v>
      </c>
      <c r="AY861" s="148" t="s">
        <v>138</v>
      </c>
    </row>
    <row r="862" spans="2:65" s="12" customFormat="1" ht="11.25">
      <c r="B862" s="147"/>
      <c r="D862" s="141" t="s">
        <v>152</v>
      </c>
      <c r="E862" s="148" t="s">
        <v>19</v>
      </c>
      <c r="F862" s="149" t="s">
        <v>1029</v>
      </c>
      <c r="H862" s="148" t="s">
        <v>19</v>
      </c>
      <c r="I862" s="150"/>
      <c r="L862" s="147"/>
      <c r="M862" s="151"/>
      <c r="T862" s="152"/>
      <c r="AT862" s="148" t="s">
        <v>152</v>
      </c>
      <c r="AU862" s="148" t="s">
        <v>83</v>
      </c>
      <c r="AV862" s="12" t="s">
        <v>81</v>
      </c>
      <c r="AW862" s="12" t="s">
        <v>35</v>
      </c>
      <c r="AX862" s="12" t="s">
        <v>73</v>
      </c>
      <c r="AY862" s="148" t="s">
        <v>138</v>
      </c>
    </row>
    <row r="863" spans="2:65" s="13" customFormat="1" ht="11.25">
      <c r="B863" s="153"/>
      <c r="D863" s="141" t="s">
        <v>152</v>
      </c>
      <c r="E863" s="154" t="s">
        <v>19</v>
      </c>
      <c r="F863" s="155" t="s">
        <v>224</v>
      </c>
      <c r="H863" s="156">
        <v>1</v>
      </c>
      <c r="I863" s="157"/>
      <c r="L863" s="153"/>
      <c r="M863" s="158"/>
      <c r="T863" s="159"/>
      <c r="AT863" s="154" t="s">
        <v>152</v>
      </c>
      <c r="AU863" s="154" t="s">
        <v>83</v>
      </c>
      <c r="AV863" s="13" t="s">
        <v>83</v>
      </c>
      <c r="AW863" s="13" t="s">
        <v>35</v>
      </c>
      <c r="AX863" s="13" t="s">
        <v>81</v>
      </c>
      <c r="AY863" s="154" t="s">
        <v>138</v>
      </c>
    </row>
    <row r="864" spans="2:65" s="1" customFormat="1" ht="33" customHeight="1">
      <c r="B864" s="33"/>
      <c r="C864" s="128" t="s">
        <v>1030</v>
      </c>
      <c r="D864" s="128" t="s">
        <v>141</v>
      </c>
      <c r="E864" s="129" t="s">
        <v>1031</v>
      </c>
      <c r="F864" s="130" t="s">
        <v>1032</v>
      </c>
      <c r="G864" s="131" t="s">
        <v>220</v>
      </c>
      <c r="H864" s="132">
        <v>5</v>
      </c>
      <c r="I864" s="133"/>
      <c r="J864" s="134">
        <f>ROUND(I864*H864,2)</f>
        <v>0</v>
      </c>
      <c r="K864" s="130" t="s">
        <v>145</v>
      </c>
      <c r="L864" s="33"/>
      <c r="M864" s="135" t="s">
        <v>19</v>
      </c>
      <c r="N864" s="136" t="s">
        <v>44</v>
      </c>
      <c r="P864" s="137">
        <f>O864*H864</f>
        <v>0</v>
      </c>
      <c r="Q864" s="137">
        <v>1E-3</v>
      </c>
      <c r="R864" s="137">
        <f>Q864*H864</f>
        <v>5.0000000000000001E-3</v>
      </c>
      <c r="S864" s="137">
        <v>0</v>
      </c>
      <c r="T864" s="138">
        <f>S864*H864</f>
        <v>0</v>
      </c>
      <c r="AR864" s="139" t="s">
        <v>268</v>
      </c>
      <c r="AT864" s="139" t="s">
        <v>141</v>
      </c>
      <c r="AU864" s="139" t="s">
        <v>83</v>
      </c>
      <c r="AY864" s="18" t="s">
        <v>138</v>
      </c>
      <c r="BE864" s="140">
        <f>IF(N864="základní",J864,0)</f>
        <v>0</v>
      </c>
      <c r="BF864" s="140">
        <f>IF(N864="snížená",J864,0)</f>
        <v>0</v>
      </c>
      <c r="BG864" s="140">
        <f>IF(N864="zákl. přenesená",J864,0)</f>
        <v>0</v>
      </c>
      <c r="BH864" s="140">
        <f>IF(N864="sníž. přenesená",J864,0)</f>
        <v>0</v>
      </c>
      <c r="BI864" s="140">
        <f>IF(N864="nulová",J864,0)</f>
        <v>0</v>
      </c>
      <c r="BJ864" s="18" t="s">
        <v>81</v>
      </c>
      <c r="BK864" s="140">
        <f>ROUND(I864*H864,2)</f>
        <v>0</v>
      </c>
      <c r="BL864" s="18" t="s">
        <v>268</v>
      </c>
      <c r="BM864" s="139" t="s">
        <v>1033</v>
      </c>
    </row>
    <row r="865" spans="2:65" s="1" customFormat="1" ht="29.25">
      <c r="B865" s="33"/>
      <c r="D865" s="141" t="s">
        <v>148</v>
      </c>
      <c r="F865" s="142" t="s">
        <v>1034</v>
      </c>
      <c r="I865" s="143"/>
      <c r="L865" s="33"/>
      <c r="M865" s="144"/>
      <c r="T865" s="54"/>
      <c r="AT865" s="18" t="s">
        <v>148</v>
      </c>
      <c r="AU865" s="18" t="s">
        <v>83</v>
      </c>
    </row>
    <row r="866" spans="2:65" s="1" customFormat="1" ht="11.25">
      <c r="B866" s="33"/>
      <c r="D866" s="145" t="s">
        <v>150</v>
      </c>
      <c r="F866" s="146" t="s">
        <v>1035</v>
      </c>
      <c r="I866" s="143"/>
      <c r="L866" s="33"/>
      <c r="M866" s="144"/>
      <c r="T866" s="54"/>
      <c r="AT866" s="18" t="s">
        <v>150</v>
      </c>
      <c r="AU866" s="18" t="s">
        <v>83</v>
      </c>
    </row>
    <row r="867" spans="2:65" s="12" customFormat="1" ht="22.5">
      <c r="B867" s="147"/>
      <c r="D867" s="141" t="s">
        <v>152</v>
      </c>
      <c r="E867" s="148" t="s">
        <v>19</v>
      </c>
      <c r="F867" s="149" t="s">
        <v>899</v>
      </c>
      <c r="H867" s="148" t="s">
        <v>19</v>
      </c>
      <c r="I867" s="150"/>
      <c r="L867" s="147"/>
      <c r="M867" s="151"/>
      <c r="T867" s="152"/>
      <c r="AT867" s="148" t="s">
        <v>152</v>
      </c>
      <c r="AU867" s="148" t="s">
        <v>83</v>
      </c>
      <c r="AV867" s="12" t="s">
        <v>81</v>
      </c>
      <c r="AW867" s="12" t="s">
        <v>35</v>
      </c>
      <c r="AX867" s="12" t="s">
        <v>73</v>
      </c>
      <c r="AY867" s="148" t="s">
        <v>138</v>
      </c>
    </row>
    <row r="868" spans="2:65" s="12" customFormat="1" ht="11.25">
      <c r="B868" s="147"/>
      <c r="D868" s="141" t="s">
        <v>152</v>
      </c>
      <c r="E868" s="148" t="s">
        <v>19</v>
      </c>
      <c r="F868" s="149" t="s">
        <v>1036</v>
      </c>
      <c r="H868" s="148" t="s">
        <v>19</v>
      </c>
      <c r="I868" s="150"/>
      <c r="L868" s="147"/>
      <c r="M868" s="151"/>
      <c r="T868" s="152"/>
      <c r="AT868" s="148" t="s">
        <v>152</v>
      </c>
      <c r="AU868" s="148" t="s">
        <v>83</v>
      </c>
      <c r="AV868" s="12" t="s">
        <v>81</v>
      </c>
      <c r="AW868" s="12" t="s">
        <v>35</v>
      </c>
      <c r="AX868" s="12" t="s">
        <v>73</v>
      </c>
      <c r="AY868" s="148" t="s">
        <v>138</v>
      </c>
    </row>
    <row r="869" spans="2:65" s="13" customFormat="1" ht="11.25">
      <c r="B869" s="153"/>
      <c r="D869" s="141" t="s">
        <v>152</v>
      </c>
      <c r="E869" s="154" t="s">
        <v>19</v>
      </c>
      <c r="F869" s="155" t="s">
        <v>224</v>
      </c>
      <c r="H869" s="156">
        <v>1</v>
      </c>
      <c r="I869" s="157"/>
      <c r="L869" s="153"/>
      <c r="M869" s="158"/>
      <c r="T869" s="159"/>
      <c r="AT869" s="154" t="s">
        <v>152</v>
      </c>
      <c r="AU869" s="154" t="s">
        <v>83</v>
      </c>
      <c r="AV869" s="13" t="s">
        <v>83</v>
      </c>
      <c r="AW869" s="13" t="s">
        <v>35</v>
      </c>
      <c r="AX869" s="13" t="s">
        <v>73</v>
      </c>
      <c r="AY869" s="154" t="s">
        <v>138</v>
      </c>
    </row>
    <row r="870" spans="2:65" s="13" customFormat="1" ht="11.25">
      <c r="B870" s="153"/>
      <c r="D870" s="141" t="s">
        <v>152</v>
      </c>
      <c r="E870" s="154" t="s">
        <v>19</v>
      </c>
      <c r="F870" s="155" t="s">
        <v>1037</v>
      </c>
      <c r="H870" s="156">
        <v>4</v>
      </c>
      <c r="I870" s="157"/>
      <c r="L870" s="153"/>
      <c r="M870" s="158"/>
      <c r="T870" s="159"/>
      <c r="AT870" s="154" t="s">
        <v>152</v>
      </c>
      <c r="AU870" s="154" t="s">
        <v>83</v>
      </c>
      <c r="AV870" s="13" t="s">
        <v>83</v>
      </c>
      <c r="AW870" s="13" t="s">
        <v>35</v>
      </c>
      <c r="AX870" s="13" t="s">
        <v>73</v>
      </c>
      <c r="AY870" s="154" t="s">
        <v>138</v>
      </c>
    </row>
    <row r="871" spans="2:65" s="14" customFormat="1" ht="11.25">
      <c r="B871" s="160"/>
      <c r="D871" s="141" t="s">
        <v>152</v>
      </c>
      <c r="E871" s="161" t="s">
        <v>19</v>
      </c>
      <c r="F871" s="162" t="s">
        <v>170</v>
      </c>
      <c r="H871" s="163">
        <v>5</v>
      </c>
      <c r="I871" s="164"/>
      <c r="L871" s="160"/>
      <c r="M871" s="165"/>
      <c r="T871" s="166"/>
      <c r="AT871" s="161" t="s">
        <v>152</v>
      </c>
      <c r="AU871" s="161" t="s">
        <v>83</v>
      </c>
      <c r="AV871" s="14" t="s">
        <v>146</v>
      </c>
      <c r="AW871" s="14" t="s">
        <v>35</v>
      </c>
      <c r="AX871" s="14" t="s">
        <v>81</v>
      </c>
      <c r="AY871" s="161" t="s">
        <v>138</v>
      </c>
    </row>
    <row r="872" spans="2:65" s="1" customFormat="1" ht="21.75" customHeight="1">
      <c r="B872" s="33"/>
      <c r="C872" s="128" t="s">
        <v>1038</v>
      </c>
      <c r="D872" s="128" t="s">
        <v>141</v>
      </c>
      <c r="E872" s="129" t="s">
        <v>1039</v>
      </c>
      <c r="F872" s="130" t="s">
        <v>1040</v>
      </c>
      <c r="G872" s="131" t="s">
        <v>292</v>
      </c>
      <c r="H872" s="132">
        <v>40</v>
      </c>
      <c r="I872" s="133"/>
      <c r="J872" s="134">
        <f>ROUND(I872*H872,2)</f>
        <v>0</v>
      </c>
      <c r="K872" s="130" t="s">
        <v>145</v>
      </c>
      <c r="L872" s="33"/>
      <c r="M872" s="135" t="s">
        <v>19</v>
      </c>
      <c r="N872" s="136" t="s">
        <v>44</v>
      </c>
      <c r="P872" s="137">
        <f>O872*H872</f>
        <v>0</v>
      </c>
      <c r="Q872" s="137">
        <v>9.1E-4</v>
      </c>
      <c r="R872" s="137">
        <f>Q872*H872</f>
        <v>3.6400000000000002E-2</v>
      </c>
      <c r="S872" s="137">
        <v>0</v>
      </c>
      <c r="T872" s="138">
        <f>S872*H872</f>
        <v>0</v>
      </c>
      <c r="AR872" s="139" t="s">
        <v>268</v>
      </c>
      <c r="AT872" s="139" t="s">
        <v>141</v>
      </c>
      <c r="AU872" s="139" t="s">
        <v>83</v>
      </c>
      <c r="AY872" s="18" t="s">
        <v>138</v>
      </c>
      <c r="BE872" s="140">
        <f>IF(N872="základní",J872,0)</f>
        <v>0</v>
      </c>
      <c r="BF872" s="140">
        <f>IF(N872="snížená",J872,0)</f>
        <v>0</v>
      </c>
      <c r="BG872" s="140">
        <f>IF(N872="zákl. přenesená",J872,0)</f>
        <v>0</v>
      </c>
      <c r="BH872" s="140">
        <f>IF(N872="sníž. přenesená",J872,0)</f>
        <v>0</v>
      </c>
      <c r="BI872" s="140">
        <f>IF(N872="nulová",J872,0)</f>
        <v>0</v>
      </c>
      <c r="BJ872" s="18" t="s">
        <v>81</v>
      </c>
      <c r="BK872" s="140">
        <f>ROUND(I872*H872,2)</f>
        <v>0</v>
      </c>
      <c r="BL872" s="18" t="s">
        <v>268</v>
      </c>
      <c r="BM872" s="139" t="s">
        <v>1041</v>
      </c>
    </row>
    <row r="873" spans="2:65" s="1" customFormat="1" ht="19.5">
      <c r="B873" s="33"/>
      <c r="D873" s="141" t="s">
        <v>148</v>
      </c>
      <c r="F873" s="142" t="s">
        <v>1042</v>
      </c>
      <c r="I873" s="143"/>
      <c r="L873" s="33"/>
      <c r="M873" s="144"/>
      <c r="T873" s="54"/>
      <c r="AT873" s="18" t="s">
        <v>148</v>
      </c>
      <c r="AU873" s="18" t="s">
        <v>83</v>
      </c>
    </row>
    <row r="874" spans="2:65" s="1" customFormat="1" ht="11.25">
      <c r="B874" s="33"/>
      <c r="D874" s="145" t="s">
        <v>150</v>
      </c>
      <c r="F874" s="146" t="s">
        <v>1043</v>
      </c>
      <c r="I874" s="143"/>
      <c r="L874" s="33"/>
      <c r="M874" s="144"/>
      <c r="T874" s="54"/>
      <c r="AT874" s="18" t="s">
        <v>150</v>
      </c>
      <c r="AU874" s="18" t="s">
        <v>83</v>
      </c>
    </row>
    <row r="875" spans="2:65" s="12" customFormat="1" ht="22.5">
      <c r="B875" s="147"/>
      <c r="D875" s="141" t="s">
        <v>152</v>
      </c>
      <c r="E875" s="148" t="s">
        <v>19</v>
      </c>
      <c r="F875" s="149" t="s">
        <v>899</v>
      </c>
      <c r="H875" s="148" t="s">
        <v>19</v>
      </c>
      <c r="I875" s="150"/>
      <c r="L875" s="147"/>
      <c r="M875" s="151"/>
      <c r="T875" s="152"/>
      <c r="AT875" s="148" t="s">
        <v>152</v>
      </c>
      <c r="AU875" s="148" t="s">
        <v>83</v>
      </c>
      <c r="AV875" s="12" t="s">
        <v>81</v>
      </c>
      <c r="AW875" s="12" t="s">
        <v>35</v>
      </c>
      <c r="AX875" s="12" t="s">
        <v>73</v>
      </c>
      <c r="AY875" s="148" t="s">
        <v>138</v>
      </c>
    </row>
    <row r="876" spans="2:65" s="12" customFormat="1" ht="11.25">
      <c r="B876" s="147"/>
      <c r="D876" s="141" t="s">
        <v>152</v>
      </c>
      <c r="E876" s="148" t="s">
        <v>19</v>
      </c>
      <c r="F876" s="149" t="s">
        <v>1044</v>
      </c>
      <c r="H876" s="148" t="s">
        <v>19</v>
      </c>
      <c r="I876" s="150"/>
      <c r="L876" s="147"/>
      <c r="M876" s="151"/>
      <c r="T876" s="152"/>
      <c r="AT876" s="148" t="s">
        <v>152</v>
      </c>
      <c r="AU876" s="148" t="s">
        <v>83</v>
      </c>
      <c r="AV876" s="12" t="s">
        <v>81</v>
      </c>
      <c r="AW876" s="12" t="s">
        <v>35</v>
      </c>
      <c r="AX876" s="12" t="s">
        <v>73</v>
      </c>
      <c r="AY876" s="148" t="s">
        <v>138</v>
      </c>
    </row>
    <row r="877" spans="2:65" s="13" customFormat="1" ht="11.25">
      <c r="B877" s="153"/>
      <c r="D877" s="141" t="s">
        <v>152</v>
      </c>
      <c r="E877" s="154" t="s">
        <v>19</v>
      </c>
      <c r="F877" s="155" t="s">
        <v>763</v>
      </c>
      <c r="H877" s="156">
        <v>16</v>
      </c>
      <c r="I877" s="157"/>
      <c r="L877" s="153"/>
      <c r="M877" s="158"/>
      <c r="T877" s="159"/>
      <c r="AT877" s="154" t="s">
        <v>152</v>
      </c>
      <c r="AU877" s="154" t="s">
        <v>83</v>
      </c>
      <c r="AV877" s="13" t="s">
        <v>83</v>
      </c>
      <c r="AW877" s="13" t="s">
        <v>35</v>
      </c>
      <c r="AX877" s="13" t="s">
        <v>73</v>
      </c>
      <c r="AY877" s="154" t="s">
        <v>138</v>
      </c>
    </row>
    <row r="878" spans="2:65" s="13" customFormat="1" ht="11.25">
      <c r="B878" s="153"/>
      <c r="D878" s="141" t="s">
        <v>152</v>
      </c>
      <c r="E878" s="154" t="s">
        <v>19</v>
      </c>
      <c r="F878" s="155" t="s">
        <v>764</v>
      </c>
      <c r="H878" s="156">
        <v>24</v>
      </c>
      <c r="I878" s="157"/>
      <c r="L878" s="153"/>
      <c r="M878" s="158"/>
      <c r="T878" s="159"/>
      <c r="AT878" s="154" t="s">
        <v>152</v>
      </c>
      <c r="AU878" s="154" t="s">
        <v>83</v>
      </c>
      <c r="AV878" s="13" t="s">
        <v>83</v>
      </c>
      <c r="AW878" s="13" t="s">
        <v>35</v>
      </c>
      <c r="AX878" s="13" t="s">
        <v>73</v>
      </c>
      <c r="AY878" s="154" t="s">
        <v>138</v>
      </c>
    </row>
    <row r="879" spans="2:65" s="14" customFormat="1" ht="11.25">
      <c r="B879" s="160"/>
      <c r="D879" s="141" t="s">
        <v>152</v>
      </c>
      <c r="E879" s="161" t="s">
        <v>19</v>
      </c>
      <c r="F879" s="162" t="s">
        <v>170</v>
      </c>
      <c r="H879" s="163">
        <v>40</v>
      </c>
      <c r="I879" s="164"/>
      <c r="L879" s="160"/>
      <c r="M879" s="165"/>
      <c r="T879" s="166"/>
      <c r="AT879" s="161" t="s">
        <v>152</v>
      </c>
      <c r="AU879" s="161" t="s">
        <v>83</v>
      </c>
      <c r="AV879" s="14" t="s">
        <v>146</v>
      </c>
      <c r="AW879" s="14" t="s">
        <v>35</v>
      </c>
      <c r="AX879" s="14" t="s">
        <v>81</v>
      </c>
      <c r="AY879" s="161" t="s">
        <v>138</v>
      </c>
    </row>
    <row r="880" spans="2:65" s="1" customFormat="1" ht="24.2" customHeight="1">
      <c r="B880" s="33"/>
      <c r="C880" s="128" t="s">
        <v>1045</v>
      </c>
      <c r="D880" s="128" t="s">
        <v>141</v>
      </c>
      <c r="E880" s="129" t="s">
        <v>1046</v>
      </c>
      <c r="F880" s="130" t="s">
        <v>1047</v>
      </c>
      <c r="G880" s="131" t="s">
        <v>220</v>
      </c>
      <c r="H880" s="132">
        <v>4</v>
      </c>
      <c r="I880" s="133"/>
      <c r="J880" s="134">
        <f>ROUND(I880*H880,2)</f>
        <v>0</v>
      </c>
      <c r="K880" s="130" t="s">
        <v>145</v>
      </c>
      <c r="L880" s="33"/>
      <c r="M880" s="135" t="s">
        <v>19</v>
      </c>
      <c r="N880" s="136" t="s">
        <v>44</v>
      </c>
      <c r="P880" s="137">
        <f>O880*H880</f>
        <v>0</v>
      </c>
      <c r="Q880" s="137">
        <v>3.3E-4</v>
      </c>
      <c r="R880" s="137">
        <f>Q880*H880</f>
        <v>1.32E-3</v>
      </c>
      <c r="S880" s="137">
        <v>0</v>
      </c>
      <c r="T880" s="138">
        <f>S880*H880</f>
        <v>0</v>
      </c>
      <c r="AR880" s="139" t="s">
        <v>268</v>
      </c>
      <c r="AT880" s="139" t="s">
        <v>141</v>
      </c>
      <c r="AU880" s="139" t="s">
        <v>83</v>
      </c>
      <c r="AY880" s="18" t="s">
        <v>138</v>
      </c>
      <c r="BE880" s="140">
        <f>IF(N880="základní",J880,0)</f>
        <v>0</v>
      </c>
      <c r="BF880" s="140">
        <f>IF(N880="snížená",J880,0)</f>
        <v>0</v>
      </c>
      <c r="BG880" s="140">
        <f>IF(N880="zákl. přenesená",J880,0)</f>
        <v>0</v>
      </c>
      <c r="BH880" s="140">
        <f>IF(N880="sníž. přenesená",J880,0)</f>
        <v>0</v>
      </c>
      <c r="BI880" s="140">
        <f>IF(N880="nulová",J880,0)</f>
        <v>0</v>
      </c>
      <c r="BJ880" s="18" t="s">
        <v>81</v>
      </c>
      <c r="BK880" s="140">
        <f>ROUND(I880*H880,2)</f>
        <v>0</v>
      </c>
      <c r="BL880" s="18" t="s">
        <v>268</v>
      </c>
      <c r="BM880" s="139" t="s">
        <v>1048</v>
      </c>
    </row>
    <row r="881" spans="2:65" s="1" customFormat="1" ht="19.5">
      <c r="B881" s="33"/>
      <c r="D881" s="141" t="s">
        <v>148</v>
      </c>
      <c r="F881" s="142" t="s">
        <v>1049</v>
      </c>
      <c r="I881" s="143"/>
      <c r="L881" s="33"/>
      <c r="M881" s="144"/>
      <c r="T881" s="54"/>
      <c r="AT881" s="18" t="s">
        <v>148</v>
      </c>
      <c r="AU881" s="18" t="s">
        <v>83</v>
      </c>
    </row>
    <row r="882" spans="2:65" s="1" customFormat="1" ht="11.25">
      <c r="B882" s="33"/>
      <c r="D882" s="145" t="s">
        <v>150</v>
      </c>
      <c r="F882" s="146" t="s">
        <v>1050</v>
      </c>
      <c r="I882" s="143"/>
      <c r="L882" s="33"/>
      <c r="M882" s="144"/>
      <c r="T882" s="54"/>
      <c r="AT882" s="18" t="s">
        <v>150</v>
      </c>
      <c r="AU882" s="18" t="s">
        <v>83</v>
      </c>
    </row>
    <row r="883" spans="2:65" s="12" customFormat="1" ht="22.5">
      <c r="B883" s="147"/>
      <c r="D883" s="141" t="s">
        <v>152</v>
      </c>
      <c r="E883" s="148" t="s">
        <v>19</v>
      </c>
      <c r="F883" s="149" t="s">
        <v>899</v>
      </c>
      <c r="H883" s="148" t="s">
        <v>19</v>
      </c>
      <c r="I883" s="150"/>
      <c r="L883" s="147"/>
      <c r="M883" s="151"/>
      <c r="T883" s="152"/>
      <c r="AT883" s="148" t="s">
        <v>152</v>
      </c>
      <c r="AU883" s="148" t="s">
        <v>83</v>
      </c>
      <c r="AV883" s="12" t="s">
        <v>81</v>
      </c>
      <c r="AW883" s="12" t="s">
        <v>35</v>
      </c>
      <c r="AX883" s="12" t="s">
        <v>73</v>
      </c>
      <c r="AY883" s="148" t="s">
        <v>138</v>
      </c>
    </row>
    <row r="884" spans="2:65" s="12" customFormat="1" ht="11.25">
      <c r="B884" s="147"/>
      <c r="D884" s="141" t="s">
        <v>152</v>
      </c>
      <c r="E884" s="148" t="s">
        <v>19</v>
      </c>
      <c r="F884" s="149" t="s">
        <v>1044</v>
      </c>
      <c r="H884" s="148" t="s">
        <v>19</v>
      </c>
      <c r="I884" s="150"/>
      <c r="L884" s="147"/>
      <c r="M884" s="151"/>
      <c r="T884" s="152"/>
      <c r="AT884" s="148" t="s">
        <v>152</v>
      </c>
      <c r="AU884" s="148" t="s">
        <v>83</v>
      </c>
      <c r="AV884" s="12" t="s">
        <v>81</v>
      </c>
      <c r="AW884" s="12" t="s">
        <v>35</v>
      </c>
      <c r="AX884" s="12" t="s">
        <v>73</v>
      </c>
      <c r="AY884" s="148" t="s">
        <v>138</v>
      </c>
    </row>
    <row r="885" spans="2:65" s="13" customFormat="1" ht="11.25">
      <c r="B885" s="153"/>
      <c r="D885" s="141" t="s">
        <v>152</v>
      </c>
      <c r="E885" s="154" t="s">
        <v>19</v>
      </c>
      <c r="F885" s="155" t="s">
        <v>512</v>
      </c>
      <c r="H885" s="156">
        <v>2</v>
      </c>
      <c r="I885" s="157"/>
      <c r="L885" s="153"/>
      <c r="M885" s="158"/>
      <c r="T885" s="159"/>
      <c r="AT885" s="154" t="s">
        <v>152</v>
      </c>
      <c r="AU885" s="154" t="s">
        <v>83</v>
      </c>
      <c r="AV885" s="13" t="s">
        <v>83</v>
      </c>
      <c r="AW885" s="13" t="s">
        <v>35</v>
      </c>
      <c r="AX885" s="13" t="s">
        <v>73</v>
      </c>
      <c r="AY885" s="154" t="s">
        <v>138</v>
      </c>
    </row>
    <row r="886" spans="2:65" s="13" customFormat="1" ht="11.25">
      <c r="B886" s="153"/>
      <c r="D886" s="141" t="s">
        <v>152</v>
      </c>
      <c r="E886" s="154" t="s">
        <v>19</v>
      </c>
      <c r="F886" s="155" t="s">
        <v>1051</v>
      </c>
      <c r="H886" s="156">
        <v>2</v>
      </c>
      <c r="I886" s="157"/>
      <c r="L886" s="153"/>
      <c r="M886" s="158"/>
      <c r="T886" s="159"/>
      <c r="AT886" s="154" t="s">
        <v>152</v>
      </c>
      <c r="AU886" s="154" t="s">
        <v>83</v>
      </c>
      <c r="AV886" s="13" t="s">
        <v>83</v>
      </c>
      <c r="AW886" s="13" t="s">
        <v>35</v>
      </c>
      <c r="AX886" s="13" t="s">
        <v>73</v>
      </c>
      <c r="AY886" s="154" t="s">
        <v>138</v>
      </c>
    </row>
    <row r="887" spans="2:65" s="14" customFormat="1" ht="11.25">
      <c r="B887" s="160"/>
      <c r="D887" s="141" t="s">
        <v>152</v>
      </c>
      <c r="E887" s="161" t="s">
        <v>19</v>
      </c>
      <c r="F887" s="162" t="s">
        <v>170</v>
      </c>
      <c r="H887" s="163">
        <v>4</v>
      </c>
      <c r="I887" s="164"/>
      <c r="L887" s="160"/>
      <c r="M887" s="165"/>
      <c r="T887" s="166"/>
      <c r="AT887" s="161" t="s">
        <v>152</v>
      </c>
      <c r="AU887" s="161" t="s">
        <v>83</v>
      </c>
      <c r="AV887" s="14" t="s">
        <v>146</v>
      </c>
      <c r="AW887" s="14" t="s">
        <v>35</v>
      </c>
      <c r="AX887" s="14" t="s">
        <v>81</v>
      </c>
      <c r="AY887" s="161" t="s">
        <v>138</v>
      </c>
    </row>
    <row r="888" spans="2:65" s="1" customFormat="1" ht="24.2" customHeight="1">
      <c r="B888" s="33"/>
      <c r="C888" s="128" t="s">
        <v>1052</v>
      </c>
      <c r="D888" s="128" t="s">
        <v>141</v>
      </c>
      <c r="E888" s="129" t="s">
        <v>1053</v>
      </c>
      <c r="F888" s="130" t="s">
        <v>1054</v>
      </c>
      <c r="G888" s="131" t="s">
        <v>220</v>
      </c>
      <c r="H888" s="132">
        <v>4</v>
      </c>
      <c r="I888" s="133"/>
      <c r="J888" s="134">
        <f>ROUND(I888*H888,2)</f>
        <v>0</v>
      </c>
      <c r="K888" s="130" t="s">
        <v>145</v>
      </c>
      <c r="L888" s="33"/>
      <c r="M888" s="135" t="s">
        <v>19</v>
      </c>
      <c r="N888" s="136" t="s">
        <v>44</v>
      </c>
      <c r="P888" s="137">
        <f>O888*H888</f>
        <v>0</v>
      </c>
      <c r="Q888" s="137">
        <v>1.9000000000000001E-4</v>
      </c>
      <c r="R888" s="137">
        <f>Q888*H888</f>
        <v>7.6000000000000004E-4</v>
      </c>
      <c r="S888" s="137">
        <v>0</v>
      </c>
      <c r="T888" s="138">
        <f>S888*H888</f>
        <v>0</v>
      </c>
      <c r="AR888" s="139" t="s">
        <v>268</v>
      </c>
      <c r="AT888" s="139" t="s">
        <v>141</v>
      </c>
      <c r="AU888" s="139" t="s">
        <v>83</v>
      </c>
      <c r="AY888" s="18" t="s">
        <v>138</v>
      </c>
      <c r="BE888" s="140">
        <f>IF(N888="základní",J888,0)</f>
        <v>0</v>
      </c>
      <c r="BF888" s="140">
        <f>IF(N888="snížená",J888,0)</f>
        <v>0</v>
      </c>
      <c r="BG888" s="140">
        <f>IF(N888="zákl. přenesená",J888,0)</f>
        <v>0</v>
      </c>
      <c r="BH888" s="140">
        <f>IF(N888="sníž. přenesená",J888,0)</f>
        <v>0</v>
      </c>
      <c r="BI888" s="140">
        <f>IF(N888="nulová",J888,0)</f>
        <v>0</v>
      </c>
      <c r="BJ888" s="18" t="s">
        <v>81</v>
      </c>
      <c r="BK888" s="140">
        <f>ROUND(I888*H888,2)</f>
        <v>0</v>
      </c>
      <c r="BL888" s="18" t="s">
        <v>268</v>
      </c>
      <c r="BM888" s="139" t="s">
        <v>1055</v>
      </c>
    </row>
    <row r="889" spans="2:65" s="1" customFormat="1" ht="19.5">
      <c r="B889" s="33"/>
      <c r="D889" s="141" t="s">
        <v>148</v>
      </c>
      <c r="F889" s="142" t="s">
        <v>1056</v>
      </c>
      <c r="I889" s="143"/>
      <c r="L889" s="33"/>
      <c r="M889" s="144"/>
      <c r="T889" s="54"/>
      <c r="AT889" s="18" t="s">
        <v>148</v>
      </c>
      <c r="AU889" s="18" t="s">
        <v>83</v>
      </c>
    </row>
    <row r="890" spans="2:65" s="1" customFormat="1" ht="11.25">
      <c r="B890" s="33"/>
      <c r="D890" s="145" t="s">
        <v>150</v>
      </c>
      <c r="F890" s="146" t="s">
        <v>1057</v>
      </c>
      <c r="I890" s="143"/>
      <c r="L890" s="33"/>
      <c r="M890" s="144"/>
      <c r="T890" s="54"/>
      <c r="AT890" s="18" t="s">
        <v>150</v>
      </c>
      <c r="AU890" s="18" t="s">
        <v>83</v>
      </c>
    </row>
    <row r="891" spans="2:65" s="12" customFormat="1" ht="22.5">
      <c r="B891" s="147"/>
      <c r="D891" s="141" t="s">
        <v>152</v>
      </c>
      <c r="E891" s="148" t="s">
        <v>19</v>
      </c>
      <c r="F891" s="149" t="s">
        <v>899</v>
      </c>
      <c r="H891" s="148" t="s">
        <v>19</v>
      </c>
      <c r="I891" s="150"/>
      <c r="L891" s="147"/>
      <c r="M891" s="151"/>
      <c r="T891" s="152"/>
      <c r="AT891" s="148" t="s">
        <v>152</v>
      </c>
      <c r="AU891" s="148" t="s">
        <v>83</v>
      </c>
      <c r="AV891" s="12" t="s">
        <v>81</v>
      </c>
      <c r="AW891" s="12" t="s">
        <v>35</v>
      </c>
      <c r="AX891" s="12" t="s">
        <v>73</v>
      </c>
      <c r="AY891" s="148" t="s">
        <v>138</v>
      </c>
    </row>
    <row r="892" spans="2:65" s="12" customFormat="1" ht="11.25">
      <c r="B892" s="147"/>
      <c r="D892" s="141" t="s">
        <v>152</v>
      </c>
      <c r="E892" s="148" t="s">
        <v>19</v>
      </c>
      <c r="F892" s="149" t="s">
        <v>1044</v>
      </c>
      <c r="H892" s="148" t="s">
        <v>19</v>
      </c>
      <c r="I892" s="150"/>
      <c r="L892" s="147"/>
      <c r="M892" s="151"/>
      <c r="T892" s="152"/>
      <c r="AT892" s="148" t="s">
        <v>152</v>
      </c>
      <c r="AU892" s="148" t="s">
        <v>83</v>
      </c>
      <c r="AV892" s="12" t="s">
        <v>81</v>
      </c>
      <c r="AW892" s="12" t="s">
        <v>35</v>
      </c>
      <c r="AX892" s="12" t="s">
        <v>73</v>
      </c>
      <c r="AY892" s="148" t="s">
        <v>138</v>
      </c>
    </row>
    <row r="893" spans="2:65" s="13" customFormat="1" ht="11.25">
      <c r="B893" s="153"/>
      <c r="D893" s="141" t="s">
        <v>152</v>
      </c>
      <c r="E893" s="154" t="s">
        <v>19</v>
      </c>
      <c r="F893" s="155" t="s">
        <v>512</v>
      </c>
      <c r="H893" s="156">
        <v>2</v>
      </c>
      <c r="I893" s="157"/>
      <c r="L893" s="153"/>
      <c r="M893" s="158"/>
      <c r="T893" s="159"/>
      <c r="AT893" s="154" t="s">
        <v>152</v>
      </c>
      <c r="AU893" s="154" t="s">
        <v>83</v>
      </c>
      <c r="AV893" s="13" t="s">
        <v>83</v>
      </c>
      <c r="AW893" s="13" t="s">
        <v>35</v>
      </c>
      <c r="AX893" s="13" t="s">
        <v>73</v>
      </c>
      <c r="AY893" s="154" t="s">
        <v>138</v>
      </c>
    </row>
    <row r="894" spans="2:65" s="13" customFormat="1" ht="11.25">
      <c r="B894" s="153"/>
      <c r="D894" s="141" t="s">
        <v>152</v>
      </c>
      <c r="E894" s="154" t="s">
        <v>19</v>
      </c>
      <c r="F894" s="155" t="s">
        <v>1051</v>
      </c>
      <c r="H894" s="156">
        <v>2</v>
      </c>
      <c r="I894" s="157"/>
      <c r="L894" s="153"/>
      <c r="M894" s="158"/>
      <c r="T894" s="159"/>
      <c r="AT894" s="154" t="s">
        <v>152</v>
      </c>
      <c r="AU894" s="154" t="s">
        <v>83</v>
      </c>
      <c r="AV894" s="13" t="s">
        <v>83</v>
      </c>
      <c r="AW894" s="13" t="s">
        <v>35</v>
      </c>
      <c r="AX894" s="13" t="s">
        <v>73</v>
      </c>
      <c r="AY894" s="154" t="s">
        <v>138</v>
      </c>
    </row>
    <row r="895" spans="2:65" s="14" customFormat="1" ht="11.25">
      <c r="B895" s="160"/>
      <c r="D895" s="141" t="s">
        <v>152</v>
      </c>
      <c r="E895" s="161" t="s">
        <v>19</v>
      </c>
      <c r="F895" s="162" t="s">
        <v>170</v>
      </c>
      <c r="H895" s="163">
        <v>4</v>
      </c>
      <c r="I895" s="164"/>
      <c r="L895" s="160"/>
      <c r="M895" s="165"/>
      <c r="T895" s="166"/>
      <c r="AT895" s="161" t="s">
        <v>152</v>
      </c>
      <c r="AU895" s="161" t="s">
        <v>83</v>
      </c>
      <c r="AV895" s="14" t="s">
        <v>146</v>
      </c>
      <c r="AW895" s="14" t="s">
        <v>35</v>
      </c>
      <c r="AX895" s="14" t="s">
        <v>81</v>
      </c>
      <c r="AY895" s="161" t="s">
        <v>138</v>
      </c>
    </row>
    <row r="896" spans="2:65" s="1" customFormat="1" ht="24.2" customHeight="1">
      <c r="B896" s="33"/>
      <c r="C896" s="128" t="s">
        <v>1058</v>
      </c>
      <c r="D896" s="128" t="s">
        <v>141</v>
      </c>
      <c r="E896" s="129" t="s">
        <v>1059</v>
      </c>
      <c r="F896" s="130" t="s">
        <v>1060</v>
      </c>
      <c r="G896" s="131" t="s">
        <v>292</v>
      </c>
      <c r="H896" s="132">
        <v>452</v>
      </c>
      <c r="I896" s="133"/>
      <c r="J896" s="134">
        <f>ROUND(I896*H896,2)</f>
        <v>0</v>
      </c>
      <c r="K896" s="130" t="s">
        <v>145</v>
      </c>
      <c r="L896" s="33"/>
      <c r="M896" s="135" t="s">
        <v>19</v>
      </c>
      <c r="N896" s="136" t="s">
        <v>44</v>
      </c>
      <c r="P896" s="137">
        <f>O896*H896</f>
        <v>0</v>
      </c>
      <c r="Q896" s="137">
        <v>2.8800000000000002E-3</v>
      </c>
      <c r="R896" s="137">
        <f>Q896*H896</f>
        <v>1.30176</v>
      </c>
      <c r="S896" s="137">
        <v>0</v>
      </c>
      <c r="T896" s="138">
        <f>S896*H896</f>
        <v>0</v>
      </c>
      <c r="AR896" s="139" t="s">
        <v>268</v>
      </c>
      <c r="AT896" s="139" t="s">
        <v>141</v>
      </c>
      <c r="AU896" s="139" t="s">
        <v>83</v>
      </c>
      <c r="AY896" s="18" t="s">
        <v>138</v>
      </c>
      <c r="BE896" s="140">
        <f>IF(N896="základní",J896,0)</f>
        <v>0</v>
      </c>
      <c r="BF896" s="140">
        <f>IF(N896="snížená",J896,0)</f>
        <v>0</v>
      </c>
      <c r="BG896" s="140">
        <f>IF(N896="zákl. přenesená",J896,0)</f>
        <v>0</v>
      </c>
      <c r="BH896" s="140">
        <f>IF(N896="sníž. přenesená",J896,0)</f>
        <v>0</v>
      </c>
      <c r="BI896" s="140">
        <f>IF(N896="nulová",J896,0)</f>
        <v>0</v>
      </c>
      <c r="BJ896" s="18" t="s">
        <v>81</v>
      </c>
      <c r="BK896" s="140">
        <f>ROUND(I896*H896,2)</f>
        <v>0</v>
      </c>
      <c r="BL896" s="18" t="s">
        <v>268</v>
      </c>
      <c r="BM896" s="139" t="s">
        <v>1061</v>
      </c>
    </row>
    <row r="897" spans="2:65" s="1" customFormat="1" ht="19.5">
      <c r="B897" s="33"/>
      <c r="D897" s="141" t="s">
        <v>148</v>
      </c>
      <c r="F897" s="142" t="s">
        <v>1062</v>
      </c>
      <c r="I897" s="143"/>
      <c r="L897" s="33"/>
      <c r="M897" s="144"/>
      <c r="T897" s="54"/>
      <c r="AT897" s="18" t="s">
        <v>148</v>
      </c>
      <c r="AU897" s="18" t="s">
        <v>83</v>
      </c>
    </row>
    <row r="898" spans="2:65" s="1" customFormat="1" ht="11.25">
      <c r="B898" s="33"/>
      <c r="D898" s="145" t="s">
        <v>150</v>
      </c>
      <c r="F898" s="146" t="s">
        <v>1063</v>
      </c>
      <c r="I898" s="143"/>
      <c r="L898" s="33"/>
      <c r="M898" s="144"/>
      <c r="T898" s="54"/>
      <c r="AT898" s="18" t="s">
        <v>150</v>
      </c>
      <c r="AU898" s="18" t="s">
        <v>83</v>
      </c>
    </row>
    <row r="899" spans="2:65" s="12" customFormat="1" ht="22.5">
      <c r="B899" s="147"/>
      <c r="D899" s="141" t="s">
        <v>152</v>
      </c>
      <c r="E899" s="148" t="s">
        <v>19</v>
      </c>
      <c r="F899" s="149" t="s">
        <v>899</v>
      </c>
      <c r="H899" s="148" t="s">
        <v>19</v>
      </c>
      <c r="I899" s="150"/>
      <c r="L899" s="147"/>
      <c r="M899" s="151"/>
      <c r="T899" s="152"/>
      <c r="AT899" s="148" t="s">
        <v>152</v>
      </c>
      <c r="AU899" s="148" t="s">
        <v>83</v>
      </c>
      <c r="AV899" s="12" t="s">
        <v>81</v>
      </c>
      <c r="AW899" s="12" t="s">
        <v>35</v>
      </c>
      <c r="AX899" s="12" t="s">
        <v>73</v>
      </c>
      <c r="AY899" s="148" t="s">
        <v>138</v>
      </c>
    </row>
    <row r="900" spans="2:65" s="12" customFormat="1" ht="11.25">
      <c r="B900" s="147"/>
      <c r="D900" s="141" t="s">
        <v>152</v>
      </c>
      <c r="E900" s="148" t="s">
        <v>19</v>
      </c>
      <c r="F900" s="149" t="s">
        <v>1064</v>
      </c>
      <c r="H900" s="148" t="s">
        <v>19</v>
      </c>
      <c r="I900" s="150"/>
      <c r="L900" s="147"/>
      <c r="M900" s="151"/>
      <c r="T900" s="152"/>
      <c r="AT900" s="148" t="s">
        <v>152</v>
      </c>
      <c r="AU900" s="148" t="s">
        <v>83</v>
      </c>
      <c r="AV900" s="12" t="s">
        <v>81</v>
      </c>
      <c r="AW900" s="12" t="s">
        <v>35</v>
      </c>
      <c r="AX900" s="12" t="s">
        <v>73</v>
      </c>
      <c r="AY900" s="148" t="s">
        <v>138</v>
      </c>
    </row>
    <row r="901" spans="2:65" s="13" customFormat="1" ht="11.25">
      <c r="B901" s="153"/>
      <c r="D901" s="141" t="s">
        <v>152</v>
      </c>
      <c r="E901" s="154" t="s">
        <v>19</v>
      </c>
      <c r="F901" s="155" t="s">
        <v>771</v>
      </c>
      <c r="H901" s="156">
        <v>56</v>
      </c>
      <c r="I901" s="157"/>
      <c r="L901" s="153"/>
      <c r="M901" s="158"/>
      <c r="T901" s="159"/>
      <c r="AT901" s="154" t="s">
        <v>152</v>
      </c>
      <c r="AU901" s="154" t="s">
        <v>83</v>
      </c>
      <c r="AV901" s="13" t="s">
        <v>83</v>
      </c>
      <c r="AW901" s="13" t="s">
        <v>35</v>
      </c>
      <c r="AX901" s="13" t="s">
        <v>73</v>
      </c>
      <c r="AY901" s="154" t="s">
        <v>138</v>
      </c>
    </row>
    <row r="902" spans="2:65" s="13" customFormat="1" ht="11.25">
      <c r="B902" s="153"/>
      <c r="D902" s="141" t="s">
        <v>152</v>
      </c>
      <c r="E902" s="154" t="s">
        <v>19</v>
      </c>
      <c r="F902" s="155" t="s">
        <v>772</v>
      </c>
      <c r="H902" s="156">
        <v>276</v>
      </c>
      <c r="I902" s="157"/>
      <c r="L902" s="153"/>
      <c r="M902" s="158"/>
      <c r="T902" s="159"/>
      <c r="AT902" s="154" t="s">
        <v>152</v>
      </c>
      <c r="AU902" s="154" t="s">
        <v>83</v>
      </c>
      <c r="AV902" s="13" t="s">
        <v>83</v>
      </c>
      <c r="AW902" s="13" t="s">
        <v>35</v>
      </c>
      <c r="AX902" s="13" t="s">
        <v>73</v>
      </c>
      <c r="AY902" s="154" t="s">
        <v>138</v>
      </c>
    </row>
    <row r="903" spans="2:65" s="13" customFormat="1" ht="11.25">
      <c r="B903" s="153"/>
      <c r="D903" s="141" t="s">
        <v>152</v>
      </c>
      <c r="E903" s="154" t="s">
        <v>19</v>
      </c>
      <c r="F903" s="155" t="s">
        <v>773</v>
      </c>
      <c r="H903" s="156">
        <v>120</v>
      </c>
      <c r="I903" s="157"/>
      <c r="L903" s="153"/>
      <c r="M903" s="158"/>
      <c r="T903" s="159"/>
      <c r="AT903" s="154" t="s">
        <v>152</v>
      </c>
      <c r="AU903" s="154" t="s">
        <v>83</v>
      </c>
      <c r="AV903" s="13" t="s">
        <v>83</v>
      </c>
      <c r="AW903" s="13" t="s">
        <v>35</v>
      </c>
      <c r="AX903" s="13" t="s">
        <v>73</v>
      </c>
      <c r="AY903" s="154" t="s">
        <v>138</v>
      </c>
    </row>
    <row r="904" spans="2:65" s="14" customFormat="1" ht="11.25">
      <c r="B904" s="160"/>
      <c r="D904" s="141" t="s">
        <v>152</v>
      </c>
      <c r="E904" s="161" t="s">
        <v>19</v>
      </c>
      <c r="F904" s="162" t="s">
        <v>170</v>
      </c>
      <c r="H904" s="163">
        <v>452</v>
      </c>
      <c r="I904" s="164"/>
      <c r="L904" s="160"/>
      <c r="M904" s="165"/>
      <c r="T904" s="166"/>
      <c r="AT904" s="161" t="s">
        <v>152</v>
      </c>
      <c r="AU904" s="161" t="s">
        <v>83</v>
      </c>
      <c r="AV904" s="14" t="s">
        <v>146</v>
      </c>
      <c r="AW904" s="14" t="s">
        <v>35</v>
      </c>
      <c r="AX904" s="14" t="s">
        <v>81</v>
      </c>
      <c r="AY904" s="161" t="s">
        <v>138</v>
      </c>
    </row>
    <row r="905" spans="2:65" s="1" customFormat="1" ht="33" customHeight="1">
      <c r="B905" s="33"/>
      <c r="C905" s="128" t="s">
        <v>1065</v>
      </c>
      <c r="D905" s="128" t="s">
        <v>141</v>
      </c>
      <c r="E905" s="129" t="s">
        <v>1066</v>
      </c>
      <c r="F905" s="130" t="s">
        <v>1067</v>
      </c>
      <c r="G905" s="131" t="s">
        <v>220</v>
      </c>
      <c r="H905" s="132">
        <v>26</v>
      </c>
      <c r="I905" s="133"/>
      <c r="J905" s="134">
        <f>ROUND(I905*H905,2)</f>
        <v>0</v>
      </c>
      <c r="K905" s="130" t="s">
        <v>145</v>
      </c>
      <c r="L905" s="33"/>
      <c r="M905" s="135" t="s">
        <v>19</v>
      </c>
      <c r="N905" s="136" t="s">
        <v>44</v>
      </c>
      <c r="P905" s="137">
        <f>O905*H905</f>
        <v>0</v>
      </c>
      <c r="Q905" s="137">
        <v>9.0000000000000006E-5</v>
      </c>
      <c r="R905" s="137">
        <f>Q905*H905</f>
        <v>2.3400000000000001E-3</v>
      </c>
      <c r="S905" s="137">
        <v>0</v>
      </c>
      <c r="T905" s="138">
        <f>S905*H905</f>
        <v>0</v>
      </c>
      <c r="AR905" s="139" t="s">
        <v>268</v>
      </c>
      <c r="AT905" s="139" t="s">
        <v>141</v>
      </c>
      <c r="AU905" s="139" t="s">
        <v>83</v>
      </c>
      <c r="AY905" s="18" t="s">
        <v>138</v>
      </c>
      <c r="BE905" s="140">
        <f>IF(N905="základní",J905,0)</f>
        <v>0</v>
      </c>
      <c r="BF905" s="140">
        <f>IF(N905="snížená",J905,0)</f>
        <v>0</v>
      </c>
      <c r="BG905" s="140">
        <f>IF(N905="zákl. přenesená",J905,0)</f>
        <v>0</v>
      </c>
      <c r="BH905" s="140">
        <f>IF(N905="sníž. přenesená",J905,0)</f>
        <v>0</v>
      </c>
      <c r="BI905" s="140">
        <f>IF(N905="nulová",J905,0)</f>
        <v>0</v>
      </c>
      <c r="BJ905" s="18" t="s">
        <v>81</v>
      </c>
      <c r="BK905" s="140">
        <f>ROUND(I905*H905,2)</f>
        <v>0</v>
      </c>
      <c r="BL905" s="18" t="s">
        <v>268</v>
      </c>
      <c r="BM905" s="139" t="s">
        <v>1068</v>
      </c>
    </row>
    <row r="906" spans="2:65" s="1" customFormat="1" ht="19.5">
      <c r="B906" s="33"/>
      <c r="D906" s="141" t="s">
        <v>148</v>
      </c>
      <c r="F906" s="142" t="s">
        <v>1069</v>
      </c>
      <c r="I906" s="143"/>
      <c r="L906" s="33"/>
      <c r="M906" s="144"/>
      <c r="T906" s="54"/>
      <c r="AT906" s="18" t="s">
        <v>148</v>
      </c>
      <c r="AU906" s="18" t="s">
        <v>83</v>
      </c>
    </row>
    <row r="907" spans="2:65" s="1" customFormat="1" ht="11.25">
      <c r="B907" s="33"/>
      <c r="D907" s="145" t="s">
        <v>150</v>
      </c>
      <c r="F907" s="146" t="s">
        <v>1070</v>
      </c>
      <c r="I907" s="143"/>
      <c r="L907" s="33"/>
      <c r="M907" s="144"/>
      <c r="T907" s="54"/>
      <c r="AT907" s="18" t="s">
        <v>150</v>
      </c>
      <c r="AU907" s="18" t="s">
        <v>83</v>
      </c>
    </row>
    <row r="908" spans="2:65" s="12" customFormat="1" ht="22.5">
      <c r="B908" s="147"/>
      <c r="D908" s="141" t="s">
        <v>152</v>
      </c>
      <c r="E908" s="148" t="s">
        <v>19</v>
      </c>
      <c r="F908" s="149" t="s">
        <v>899</v>
      </c>
      <c r="H908" s="148" t="s">
        <v>19</v>
      </c>
      <c r="I908" s="150"/>
      <c r="L908" s="147"/>
      <c r="M908" s="151"/>
      <c r="T908" s="152"/>
      <c r="AT908" s="148" t="s">
        <v>152</v>
      </c>
      <c r="AU908" s="148" t="s">
        <v>83</v>
      </c>
      <c r="AV908" s="12" t="s">
        <v>81</v>
      </c>
      <c r="AW908" s="12" t="s">
        <v>35</v>
      </c>
      <c r="AX908" s="12" t="s">
        <v>73</v>
      </c>
      <c r="AY908" s="148" t="s">
        <v>138</v>
      </c>
    </row>
    <row r="909" spans="2:65" s="12" customFormat="1" ht="11.25">
      <c r="B909" s="147"/>
      <c r="D909" s="141" t="s">
        <v>152</v>
      </c>
      <c r="E909" s="148" t="s">
        <v>19</v>
      </c>
      <c r="F909" s="149" t="s">
        <v>1064</v>
      </c>
      <c r="H909" s="148" t="s">
        <v>19</v>
      </c>
      <c r="I909" s="150"/>
      <c r="L909" s="147"/>
      <c r="M909" s="151"/>
      <c r="T909" s="152"/>
      <c r="AT909" s="148" t="s">
        <v>152</v>
      </c>
      <c r="AU909" s="148" t="s">
        <v>83</v>
      </c>
      <c r="AV909" s="12" t="s">
        <v>81</v>
      </c>
      <c r="AW909" s="12" t="s">
        <v>35</v>
      </c>
      <c r="AX909" s="12" t="s">
        <v>73</v>
      </c>
      <c r="AY909" s="148" t="s">
        <v>138</v>
      </c>
    </row>
    <row r="910" spans="2:65" s="13" customFormat="1" ht="11.25">
      <c r="B910" s="153"/>
      <c r="D910" s="141" t="s">
        <v>152</v>
      </c>
      <c r="E910" s="154" t="s">
        <v>19</v>
      </c>
      <c r="F910" s="155" t="s">
        <v>867</v>
      </c>
      <c r="H910" s="156">
        <v>4</v>
      </c>
      <c r="I910" s="157"/>
      <c r="L910" s="153"/>
      <c r="M910" s="158"/>
      <c r="T910" s="159"/>
      <c r="AT910" s="154" t="s">
        <v>152</v>
      </c>
      <c r="AU910" s="154" t="s">
        <v>83</v>
      </c>
      <c r="AV910" s="13" t="s">
        <v>83</v>
      </c>
      <c r="AW910" s="13" t="s">
        <v>35</v>
      </c>
      <c r="AX910" s="13" t="s">
        <v>73</v>
      </c>
      <c r="AY910" s="154" t="s">
        <v>138</v>
      </c>
    </row>
    <row r="911" spans="2:65" s="13" customFormat="1" ht="11.25">
      <c r="B911" s="153"/>
      <c r="D911" s="141" t="s">
        <v>152</v>
      </c>
      <c r="E911" s="154" t="s">
        <v>19</v>
      </c>
      <c r="F911" s="155" t="s">
        <v>1071</v>
      </c>
      <c r="H911" s="156">
        <v>12</v>
      </c>
      <c r="I911" s="157"/>
      <c r="L911" s="153"/>
      <c r="M911" s="158"/>
      <c r="T911" s="159"/>
      <c r="AT911" s="154" t="s">
        <v>152</v>
      </c>
      <c r="AU911" s="154" t="s">
        <v>83</v>
      </c>
      <c r="AV911" s="13" t="s">
        <v>83</v>
      </c>
      <c r="AW911" s="13" t="s">
        <v>35</v>
      </c>
      <c r="AX911" s="13" t="s">
        <v>73</v>
      </c>
      <c r="AY911" s="154" t="s">
        <v>138</v>
      </c>
    </row>
    <row r="912" spans="2:65" s="13" customFormat="1" ht="11.25">
      <c r="B912" s="153"/>
      <c r="D912" s="141" t="s">
        <v>152</v>
      </c>
      <c r="E912" s="154" t="s">
        <v>19</v>
      </c>
      <c r="F912" s="155" t="s">
        <v>1072</v>
      </c>
      <c r="H912" s="156">
        <v>10</v>
      </c>
      <c r="I912" s="157"/>
      <c r="L912" s="153"/>
      <c r="M912" s="158"/>
      <c r="T912" s="159"/>
      <c r="AT912" s="154" t="s">
        <v>152</v>
      </c>
      <c r="AU912" s="154" t="s">
        <v>83</v>
      </c>
      <c r="AV912" s="13" t="s">
        <v>83</v>
      </c>
      <c r="AW912" s="13" t="s">
        <v>35</v>
      </c>
      <c r="AX912" s="13" t="s">
        <v>73</v>
      </c>
      <c r="AY912" s="154" t="s">
        <v>138</v>
      </c>
    </row>
    <row r="913" spans="2:65" s="14" customFormat="1" ht="11.25">
      <c r="B913" s="160"/>
      <c r="D913" s="141" t="s">
        <v>152</v>
      </c>
      <c r="E913" s="161" t="s">
        <v>19</v>
      </c>
      <c r="F913" s="162" t="s">
        <v>170</v>
      </c>
      <c r="H913" s="163">
        <v>26</v>
      </c>
      <c r="I913" s="164"/>
      <c r="L913" s="160"/>
      <c r="M913" s="165"/>
      <c r="T913" s="166"/>
      <c r="AT913" s="161" t="s">
        <v>152</v>
      </c>
      <c r="AU913" s="161" t="s">
        <v>83</v>
      </c>
      <c r="AV913" s="14" t="s">
        <v>146</v>
      </c>
      <c r="AW913" s="14" t="s">
        <v>35</v>
      </c>
      <c r="AX913" s="14" t="s">
        <v>81</v>
      </c>
      <c r="AY913" s="161" t="s">
        <v>138</v>
      </c>
    </row>
    <row r="914" spans="2:65" s="1" customFormat="1" ht="24.2" customHeight="1">
      <c r="B914" s="33"/>
      <c r="C914" s="128" t="s">
        <v>1073</v>
      </c>
      <c r="D914" s="128" t="s">
        <v>141</v>
      </c>
      <c r="E914" s="129" t="s">
        <v>1074</v>
      </c>
      <c r="F914" s="130" t="s">
        <v>1075</v>
      </c>
      <c r="G914" s="131" t="s">
        <v>292</v>
      </c>
      <c r="H914" s="132">
        <v>80</v>
      </c>
      <c r="I914" s="133"/>
      <c r="J914" s="134">
        <f>ROUND(I914*H914,2)</f>
        <v>0</v>
      </c>
      <c r="K914" s="130" t="s">
        <v>145</v>
      </c>
      <c r="L914" s="33"/>
      <c r="M914" s="135" t="s">
        <v>19</v>
      </c>
      <c r="N914" s="136" t="s">
        <v>44</v>
      </c>
      <c r="P914" s="137">
        <f>O914*H914</f>
        <v>0</v>
      </c>
      <c r="Q914" s="137">
        <v>1.3799999999999999E-3</v>
      </c>
      <c r="R914" s="137">
        <f>Q914*H914</f>
        <v>0.1104</v>
      </c>
      <c r="S914" s="137">
        <v>0</v>
      </c>
      <c r="T914" s="138">
        <f>S914*H914</f>
        <v>0</v>
      </c>
      <c r="AR914" s="139" t="s">
        <v>268</v>
      </c>
      <c r="AT914" s="139" t="s">
        <v>141</v>
      </c>
      <c r="AU914" s="139" t="s">
        <v>83</v>
      </c>
      <c r="AY914" s="18" t="s">
        <v>138</v>
      </c>
      <c r="BE914" s="140">
        <f>IF(N914="základní",J914,0)</f>
        <v>0</v>
      </c>
      <c r="BF914" s="140">
        <f>IF(N914="snížená",J914,0)</f>
        <v>0</v>
      </c>
      <c r="BG914" s="140">
        <f>IF(N914="zákl. přenesená",J914,0)</f>
        <v>0</v>
      </c>
      <c r="BH914" s="140">
        <f>IF(N914="sníž. přenesená",J914,0)</f>
        <v>0</v>
      </c>
      <c r="BI914" s="140">
        <f>IF(N914="nulová",J914,0)</f>
        <v>0</v>
      </c>
      <c r="BJ914" s="18" t="s">
        <v>81</v>
      </c>
      <c r="BK914" s="140">
        <f>ROUND(I914*H914,2)</f>
        <v>0</v>
      </c>
      <c r="BL914" s="18" t="s">
        <v>268</v>
      </c>
      <c r="BM914" s="139" t="s">
        <v>1076</v>
      </c>
    </row>
    <row r="915" spans="2:65" s="1" customFormat="1" ht="19.5">
      <c r="B915" s="33"/>
      <c r="D915" s="141" t="s">
        <v>148</v>
      </c>
      <c r="F915" s="142" t="s">
        <v>1077</v>
      </c>
      <c r="I915" s="143"/>
      <c r="L915" s="33"/>
      <c r="M915" s="144"/>
      <c r="T915" s="54"/>
      <c r="AT915" s="18" t="s">
        <v>148</v>
      </c>
      <c r="AU915" s="18" t="s">
        <v>83</v>
      </c>
    </row>
    <row r="916" spans="2:65" s="1" customFormat="1" ht="11.25">
      <c r="B916" s="33"/>
      <c r="D916" s="145" t="s">
        <v>150</v>
      </c>
      <c r="F916" s="146" t="s">
        <v>1078</v>
      </c>
      <c r="I916" s="143"/>
      <c r="L916" s="33"/>
      <c r="M916" s="144"/>
      <c r="T916" s="54"/>
      <c r="AT916" s="18" t="s">
        <v>150</v>
      </c>
      <c r="AU916" s="18" t="s">
        <v>83</v>
      </c>
    </row>
    <row r="917" spans="2:65" s="12" customFormat="1" ht="22.5">
      <c r="B917" s="147"/>
      <c r="D917" s="141" t="s">
        <v>152</v>
      </c>
      <c r="E917" s="148" t="s">
        <v>19</v>
      </c>
      <c r="F917" s="149" t="s">
        <v>899</v>
      </c>
      <c r="H917" s="148" t="s">
        <v>19</v>
      </c>
      <c r="I917" s="150"/>
      <c r="L917" s="147"/>
      <c r="M917" s="151"/>
      <c r="T917" s="152"/>
      <c r="AT917" s="148" t="s">
        <v>152</v>
      </c>
      <c r="AU917" s="148" t="s">
        <v>83</v>
      </c>
      <c r="AV917" s="12" t="s">
        <v>81</v>
      </c>
      <c r="AW917" s="12" t="s">
        <v>35</v>
      </c>
      <c r="AX917" s="12" t="s">
        <v>73</v>
      </c>
      <c r="AY917" s="148" t="s">
        <v>138</v>
      </c>
    </row>
    <row r="918" spans="2:65" s="12" customFormat="1" ht="22.5">
      <c r="B918" s="147"/>
      <c r="D918" s="141" t="s">
        <v>152</v>
      </c>
      <c r="E918" s="148" t="s">
        <v>19</v>
      </c>
      <c r="F918" s="149" t="s">
        <v>1079</v>
      </c>
      <c r="H918" s="148" t="s">
        <v>19</v>
      </c>
      <c r="I918" s="150"/>
      <c r="L918" s="147"/>
      <c r="M918" s="151"/>
      <c r="T918" s="152"/>
      <c r="AT918" s="148" t="s">
        <v>152</v>
      </c>
      <c r="AU918" s="148" t="s">
        <v>83</v>
      </c>
      <c r="AV918" s="12" t="s">
        <v>81</v>
      </c>
      <c r="AW918" s="12" t="s">
        <v>35</v>
      </c>
      <c r="AX918" s="12" t="s">
        <v>73</v>
      </c>
      <c r="AY918" s="148" t="s">
        <v>138</v>
      </c>
    </row>
    <row r="919" spans="2:65" s="12" customFormat="1" ht="11.25">
      <c r="B919" s="147"/>
      <c r="D919" s="141" t="s">
        <v>152</v>
      </c>
      <c r="E919" s="148" t="s">
        <v>19</v>
      </c>
      <c r="F919" s="149" t="s">
        <v>1080</v>
      </c>
      <c r="H919" s="148" t="s">
        <v>19</v>
      </c>
      <c r="I919" s="150"/>
      <c r="L919" s="147"/>
      <c r="M919" s="151"/>
      <c r="T919" s="152"/>
      <c r="AT919" s="148" t="s">
        <v>152</v>
      </c>
      <c r="AU919" s="148" t="s">
        <v>83</v>
      </c>
      <c r="AV919" s="12" t="s">
        <v>81</v>
      </c>
      <c r="AW919" s="12" t="s">
        <v>35</v>
      </c>
      <c r="AX919" s="12" t="s">
        <v>73</v>
      </c>
      <c r="AY919" s="148" t="s">
        <v>138</v>
      </c>
    </row>
    <row r="920" spans="2:65" s="13" customFormat="1" ht="11.25">
      <c r="B920" s="153"/>
      <c r="D920" s="141" t="s">
        <v>152</v>
      </c>
      <c r="E920" s="154" t="s">
        <v>19</v>
      </c>
      <c r="F920" s="155" t="s">
        <v>763</v>
      </c>
      <c r="H920" s="156">
        <v>16</v>
      </c>
      <c r="I920" s="157"/>
      <c r="L920" s="153"/>
      <c r="M920" s="158"/>
      <c r="T920" s="159"/>
      <c r="AT920" s="154" t="s">
        <v>152</v>
      </c>
      <c r="AU920" s="154" t="s">
        <v>83</v>
      </c>
      <c r="AV920" s="13" t="s">
        <v>83</v>
      </c>
      <c r="AW920" s="13" t="s">
        <v>35</v>
      </c>
      <c r="AX920" s="13" t="s">
        <v>73</v>
      </c>
      <c r="AY920" s="154" t="s">
        <v>138</v>
      </c>
    </row>
    <row r="921" spans="2:65" s="13" customFormat="1" ht="11.25">
      <c r="B921" s="153"/>
      <c r="D921" s="141" t="s">
        <v>152</v>
      </c>
      <c r="E921" s="154" t="s">
        <v>19</v>
      </c>
      <c r="F921" s="155" t="s">
        <v>780</v>
      </c>
      <c r="H921" s="156">
        <v>36</v>
      </c>
      <c r="I921" s="157"/>
      <c r="L921" s="153"/>
      <c r="M921" s="158"/>
      <c r="T921" s="159"/>
      <c r="AT921" s="154" t="s">
        <v>152</v>
      </c>
      <c r="AU921" s="154" t="s">
        <v>83</v>
      </c>
      <c r="AV921" s="13" t="s">
        <v>83</v>
      </c>
      <c r="AW921" s="13" t="s">
        <v>35</v>
      </c>
      <c r="AX921" s="13" t="s">
        <v>73</v>
      </c>
      <c r="AY921" s="154" t="s">
        <v>138</v>
      </c>
    </row>
    <row r="922" spans="2:65" s="13" customFormat="1" ht="11.25">
      <c r="B922" s="153"/>
      <c r="D922" s="141" t="s">
        <v>152</v>
      </c>
      <c r="E922" s="154" t="s">
        <v>19</v>
      </c>
      <c r="F922" s="155" t="s">
        <v>781</v>
      </c>
      <c r="H922" s="156">
        <v>28</v>
      </c>
      <c r="I922" s="157"/>
      <c r="L922" s="153"/>
      <c r="M922" s="158"/>
      <c r="T922" s="159"/>
      <c r="AT922" s="154" t="s">
        <v>152</v>
      </c>
      <c r="AU922" s="154" t="s">
        <v>83</v>
      </c>
      <c r="AV922" s="13" t="s">
        <v>83</v>
      </c>
      <c r="AW922" s="13" t="s">
        <v>35</v>
      </c>
      <c r="AX922" s="13" t="s">
        <v>73</v>
      </c>
      <c r="AY922" s="154" t="s">
        <v>138</v>
      </c>
    </row>
    <row r="923" spans="2:65" s="14" customFormat="1" ht="11.25">
      <c r="B923" s="160"/>
      <c r="D923" s="141" t="s">
        <v>152</v>
      </c>
      <c r="E923" s="161" t="s">
        <v>19</v>
      </c>
      <c r="F923" s="162" t="s">
        <v>170</v>
      </c>
      <c r="H923" s="163">
        <v>80</v>
      </c>
      <c r="I923" s="164"/>
      <c r="L923" s="160"/>
      <c r="M923" s="165"/>
      <c r="T923" s="166"/>
      <c r="AT923" s="161" t="s">
        <v>152</v>
      </c>
      <c r="AU923" s="161" t="s">
        <v>83</v>
      </c>
      <c r="AV923" s="14" t="s">
        <v>146</v>
      </c>
      <c r="AW923" s="14" t="s">
        <v>35</v>
      </c>
      <c r="AX923" s="14" t="s">
        <v>81</v>
      </c>
      <c r="AY923" s="161" t="s">
        <v>138</v>
      </c>
    </row>
    <row r="924" spans="2:65" s="1" customFormat="1" ht="33" customHeight="1">
      <c r="B924" s="33"/>
      <c r="C924" s="128" t="s">
        <v>1081</v>
      </c>
      <c r="D924" s="128" t="s">
        <v>141</v>
      </c>
      <c r="E924" s="129" t="s">
        <v>1082</v>
      </c>
      <c r="F924" s="130" t="s">
        <v>1083</v>
      </c>
      <c r="G924" s="131" t="s">
        <v>361</v>
      </c>
      <c r="H924" s="132">
        <v>16.03</v>
      </c>
      <c r="I924" s="133"/>
      <c r="J924" s="134">
        <f>ROUND(I924*H924,2)</f>
        <v>0</v>
      </c>
      <c r="K924" s="130" t="s">
        <v>145</v>
      </c>
      <c r="L924" s="33"/>
      <c r="M924" s="135" t="s">
        <v>19</v>
      </c>
      <c r="N924" s="136" t="s">
        <v>44</v>
      </c>
      <c r="P924" s="137">
        <f>O924*H924</f>
        <v>0</v>
      </c>
      <c r="Q924" s="137">
        <v>0</v>
      </c>
      <c r="R924" s="137">
        <f>Q924*H924</f>
        <v>0</v>
      </c>
      <c r="S924" s="137">
        <v>0</v>
      </c>
      <c r="T924" s="138">
        <f>S924*H924</f>
        <v>0</v>
      </c>
      <c r="AR924" s="139" t="s">
        <v>268</v>
      </c>
      <c r="AT924" s="139" t="s">
        <v>141</v>
      </c>
      <c r="AU924" s="139" t="s">
        <v>83</v>
      </c>
      <c r="AY924" s="18" t="s">
        <v>138</v>
      </c>
      <c r="BE924" s="140">
        <f>IF(N924="základní",J924,0)</f>
        <v>0</v>
      </c>
      <c r="BF924" s="140">
        <f>IF(N924="snížená",J924,0)</f>
        <v>0</v>
      </c>
      <c r="BG924" s="140">
        <f>IF(N924="zákl. přenesená",J924,0)</f>
        <v>0</v>
      </c>
      <c r="BH924" s="140">
        <f>IF(N924="sníž. přenesená",J924,0)</f>
        <v>0</v>
      </c>
      <c r="BI924" s="140">
        <f>IF(N924="nulová",J924,0)</f>
        <v>0</v>
      </c>
      <c r="BJ924" s="18" t="s">
        <v>81</v>
      </c>
      <c r="BK924" s="140">
        <f>ROUND(I924*H924,2)</f>
        <v>0</v>
      </c>
      <c r="BL924" s="18" t="s">
        <v>268</v>
      </c>
      <c r="BM924" s="139" t="s">
        <v>1084</v>
      </c>
    </row>
    <row r="925" spans="2:65" s="1" customFormat="1" ht="29.25">
      <c r="B925" s="33"/>
      <c r="D925" s="141" t="s">
        <v>148</v>
      </c>
      <c r="F925" s="142" t="s">
        <v>1085</v>
      </c>
      <c r="I925" s="143"/>
      <c r="L925" s="33"/>
      <c r="M925" s="144"/>
      <c r="T925" s="54"/>
      <c r="AT925" s="18" t="s">
        <v>148</v>
      </c>
      <c r="AU925" s="18" t="s">
        <v>83</v>
      </c>
    </row>
    <row r="926" spans="2:65" s="1" customFormat="1" ht="11.25">
      <c r="B926" s="33"/>
      <c r="D926" s="145" t="s">
        <v>150</v>
      </c>
      <c r="F926" s="146" t="s">
        <v>1086</v>
      </c>
      <c r="I926" s="143"/>
      <c r="L926" s="33"/>
      <c r="M926" s="144"/>
      <c r="T926" s="54"/>
      <c r="AT926" s="18" t="s">
        <v>150</v>
      </c>
      <c r="AU926" s="18" t="s">
        <v>83</v>
      </c>
    </row>
    <row r="927" spans="2:65" s="11" customFormat="1" ht="22.9" customHeight="1">
      <c r="B927" s="116"/>
      <c r="D927" s="117" t="s">
        <v>72</v>
      </c>
      <c r="E927" s="126" t="s">
        <v>1087</v>
      </c>
      <c r="F927" s="126" t="s">
        <v>1088</v>
      </c>
      <c r="I927" s="119"/>
      <c r="J927" s="127">
        <f>BK927</f>
        <v>0</v>
      </c>
      <c r="L927" s="116"/>
      <c r="M927" s="121"/>
      <c r="P927" s="122">
        <f>SUM(P928:P965)</f>
        <v>0</v>
      </c>
      <c r="R927" s="122">
        <f>SUM(R928:R965)</f>
        <v>0.79727701999999989</v>
      </c>
      <c r="T927" s="123">
        <f>SUM(T928:T965)</f>
        <v>0.90750000000000008</v>
      </c>
      <c r="AR927" s="117" t="s">
        <v>83</v>
      </c>
      <c r="AT927" s="124" t="s">
        <v>72</v>
      </c>
      <c r="AU927" s="124" t="s">
        <v>81</v>
      </c>
      <c r="AY927" s="117" t="s">
        <v>138</v>
      </c>
      <c r="BK927" s="125">
        <f>SUM(BK928:BK965)</f>
        <v>0</v>
      </c>
    </row>
    <row r="928" spans="2:65" s="1" customFormat="1" ht="16.5" customHeight="1">
      <c r="B928" s="33"/>
      <c r="C928" s="128" t="s">
        <v>1089</v>
      </c>
      <c r="D928" s="128" t="s">
        <v>141</v>
      </c>
      <c r="E928" s="129" t="s">
        <v>1090</v>
      </c>
      <c r="F928" s="130" t="s">
        <v>1091</v>
      </c>
      <c r="G928" s="131" t="s">
        <v>220</v>
      </c>
      <c r="H928" s="132">
        <v>33</v>
      </c>
      <c r="I928" s="133"/>
      <c r="J928" s="134">
        <f>ROUND(I928*H928,2)</f>
        <v>0</v>
      </c>
      <c r="K928" s="130" t="s">
        <v>19</v>
      </c>
      <c r="L928" s="33"/>
      <c r="M928" s="135" t="s">
        <v>19</v>
      </c>
      <c r="N928" s="136" t="s">
        <v>44</v>
      </c>
      <c r="P928" s="137">
        <f>O928*H928</f>
        <v>0</v>
      </c>
      <c r="Q928" s="137">
        <v>0</v>
      </c>
      <c r="R928" s="137">
        <f>Q928*H928</f>
        <v>0</v>
      </c>
      <c r="S928" s="137">
        <v>0</v>
      </c>
      <c r="T928" s="138">
        <f>S928*H928</f>
        <v>0</v>
      </c>
      <c r="AR928" s="139" t="s">
        <v>268</v>
      </c>
      <c r="AT928" s="139" t="s">
        <v>141</v>
      </c>
      <c r="AU928" s="139" t="s">
        <v>83</v>
      </c>
      <c r="AY928" s="18" t="s">
        <v>138</v>
      </c>
      <c r="BE928" s="140">
        <f>IF(N928="základní",J928,0)</f>
        <v>0</v>
      </c>
      <c r="BF928" s="140">
        <f>IF(N928="snížená",J928,0)</f>
        <v>0</v>
      </c>
      <c r="BG928" s="140">
        <f>IF(N928="zákl. přenesená",J928,0)</f>
        <v>0</v>
      </c>
      <c r="BH928" s="140">
        <f>IF(N928="sníž. přenesená",J928,0)</f>
        <v>0</v>
      </c>
      <c r="BI928" s="140">
        <f>IF(N928="nulová",J928,0)</f>
        <v>0</v>
      </c>
      <c r="BJ928" s="18" t="s">
        <v>81</v>
      </c>
      <c r="BK928" s="140">
        <f>ROUND(I928*H928,2)</f>
        <v>0</v>
      </c>
      <c r="BL928" s="18" t="s">
        <v>268</v>
      </c>
      <c r="BM928" s="139" t="s">
        <v>1092</v>
      </c>
    </row>
    <row r="929" spans="2:65" s="1" customFormat="1" ht="11.25">
      <c r="B929" s="33"/>
      <c r="D929" s="141" t="s">
        <v>148</v>
      </c>
      <c r="F929" s="142" t="s">
        <v>1091</v>
      </c>
      <c r="I929" s="143"/>
      <c r="L929" s="33"/>
      <c r="M929" s="144"/>
      <c r="T929" s="54"/>
      <c r="AT929" s="18" t="s">
        <v>148</v>
      </c>
      <c r="AU929" s="18" t="s">
        <v>83</v>
      </c>
    </row>
    <row r="930" spans="2:65" s="13" customFormat="1" ht="11.25">
      <c r="B930" s="153"/>
      <c r="D930" s="141" t="s">
        <v>152</v>
      </c>
      <c r="E930" s="154" t="s">
        <v>19</v>
      </c>
      <c r="F930" s="155" t="s">
        <v>867</v>
      </c>
      <c r="H930" s="156">
        <v>4</v>
      </c>
      <c r="I930" s="157"/>
      <c r="L930" s="153"/>
      <c r="M930" s="158"/>
      <c r="T930" s="159"/>
      <c r="AT930" s="154" t="s">
        <v>152</v>
      </c>
      <c r="AU930" s="154" t="s">
        <v>83</v>
      </c>
      <c r="AV930" s="13" t="s">
        <v>83</v>
      </c>
      <c r="AW930" s="13" t="s">
        <v>35</v>
      </c>
      <c r="AX930" s="13" t="s">
        <v>73</v>
      </c>
      <c r="AY930" s="154" t="s">
        <v>138</v>
      </c>
    </row>
    <row r="931" spans="2:65" s="13" customFormat="1" ht="11.25">
      <c r="B931" s="153"/>
      <c r="D931" s="141" t="s">
        <v>152</v>
      </c>
      <c r="E931" s="154" t="s">
        <v>19</v>
      </c>
      <c r="F931" s="155" t="s">
        <v>868</v>
      </c>
      <c r="H931" s="156">
        <v>17</v>
      </c>
      <c r="I931" s="157"/>
      <c r="L931" s="153"/>
      <c r="M931" s="158"/>
      <c r="T931" s="159"/>
      <c r="AT931" s="154" t="s">
        <v>152</v>
      </c>
      <c r="AU931" s="154" t="s">
        <v>83</v>
      </c>
      <c r="AV931" s="13" t="s">
        <v>83</v>
      </c>
      <c r="AW931" s="13" t="s">
        <v>35</v>
      </c>
      <c r="AX931" s="13" t="s">
        <v>73</v>
      </c>
      <c r="AY931" s="154" t="s">
        <v>138</v>
      </c>
    </row>
    <row r="932" spans="2:65" s="13" customFormat="1" ht="11.25">
      <c r="B932" s="153"/>
      <c r="D932" s="141" t="s">
        <v>152</v>
      </c>
      <c r="E932" s="154" t="s">
        <v>19</v>
      </c>
      <c r="F932" s="155" t="s">
        <v>806</v>
      </c>
      <c r="H932" s="156">
        <v>12</v>
      </c>
      <c r="I932" s="157"/>
      <c r="L932" s="153"/>
      <c r="M932" s="158"/>
      <c r="T932" s="159"/>
      <c r="AT932" s="154" t="s">
        <v>152</v>
      </c>
      <c r="AU932" s="154" t="s">
        <v>83</v>
      </c>
      <c r="AV932" s="13" t="s">
        <v>83</v>
      </c>
      <c r="AW932" s="13" t="s">
        <v>35</v>
      </c>
      <c r="AX932" s="13" t="s">
        <v>73</v>
      </c>
      <c r="AY932" s="154" t="s">
        <v>138</v>
      </c>
    </row>
    <row r="933" spans="2:65" s="14" customFormat="1" ht="11.25">
      <c r="B933" s="160"/>
      <c r="D933" s="141" t="s">
        <v>152</v>
      </c>
      <c r="E933" s="161" t="s">
        <v>19</v>
      </c>
      <c r="F933" s="162" t="s">
        <v>170</v>
      </c>
      <c r="H933" s="163">
        <v>33</v>
      </c>
      <c r="I933" s="164"/>
      <c r="L933" s="160"/>
      <c r="M933" s="165"/>
      <c r="T933" s="166"/>
      <c r="AT933" s="161" t="s">
        <v>152</v>
      </c>
      <c r="AU933" s="161" t="s">
        <v>83</v>
      </c>
      <c r="AV933" s="14" t="s">
        <v>146</v>
      </c>
      <c r="AW933" s="14" t="s">
        <v>35</v>
      </c>
      <c r="AX933" s="14" t="s">
        <v>81</v>
      </c>
      <c r="AY933" s="161" t="s">
        <v>138</v>
      </c>
    </row>
    <row r="934" spans="2:65" s="1" customFormat="1" ht="24.2" customHeight="1">
      <c r="B934" s="33"/>
      <c r="C934" s="175" t="s">
        <v>1093</v>
      </c>
      <c r="D934" s="175" t="s">
        <v>439</v>
      </c>
      <c r="E934" s="176" t="s">
        <v>1094</v>
      </c>
      <c r="F934" s="177" t="s">
        <v>1095</v>
      </c>
      <c r="G934" s="178" t="s">
        <v>220</v>
      </c>
      <c r="H934" s="179">
        <v>33</v>
      </c>
      <c r="I934" s="180"/>
      <c r="J934" s="181">
        <f>ROUND(I934*H934,2)</f>
        <v>0</v>
      </c>
      <c r="K934" s="177" t="s">
        <v>145</v>
      </c>
      <c r="L934" s="182"/>
      <c r="M934" s="183" t="s">
        <v>19</v>
      </c>
      <c r="N934" s="184" t="s">
        <v>44</v>
      </c>
      <c r="P934" s="137">
        <f>O934*H934</f>
        <v>0</v>
      </c>
      <c r="Q934" s="137">
        <v>9.7000000000000005E-4</v>
      </c>
      <c r="R934" s="137">
        <f>Q934*H934</f>
        <v>3.2010000000000004E-2</v>
      </c>
      <c r="S934" s="137">
        <v>0</v>
      </c>
      <c r="T934" s="138">
        <f>S934*H934</f>
        <v>0</v>
      </c>
      <c r="AR934" s="139" t="s">
        <v>397</v>
      </c>
      <c r="AT934" s="139" t="s">
        <v>439</v>
      </c>
      <c r="AU934" s="139" t="s">
        <v>83</v>
      </c>
      <c r="AY934" s="18" t="s">
        <v>138</v>
      </c>
      <c r="BE934" s="140">
        <f>IF(N934="základní",J934,0)</f>
        <v>0</v>
      </c>
      <c r="BF934" s="140">
        <f>IF(N934="snížená",J934,0)</f>
        <v>0</v>
      </c>
      <c r="BG934" s="140">
        <f>IF(N934="zákl. přenesená",J934,0)</f>
        <v>0</v>
      </c>
      <c r="BH934" s="140">
        <f>IF(N934="sníž. přenesená",J934,0)</f>
        <v>0</v>
      </c>
      <c r="BI934" s="140">
        <f>IF(N934="nulová",J934,0)</f>
        <v>0</v>
      </c>
      <c r="BJ934" s="18" t="s">
        <v>81</v>
      </c>
      <c r="BK934" s="140">
        <f>ROUND(I934*H934,2)</f>
        <v>0</v>
      </c>
      <c r="BL934" s="18" t="s">
        <v>268</v>
      </c>
      <c r="BM934" s="139" t="s">
        <v>1096</v>
      </c>
    </row>
    <row r="935" spans="2:65" s="1" customFormat="1" ht="19.5">
      <c r="B935" s="33"/>
      <c r="D935" s="141" t="s">
        <v>148</v>
      </c>
      <c r="F935" s="142" t="s">
        <v>1095</v>
      </c>
      <c r="I935" s="143"/>
      <c r="L935" s="33"/>
      <c r="M935" s="144"/>
      <c r="T935" s="54"/>
      <c r="AT935" s="18" t="s">
        <v>148</v>
      </c>
      <c r="AU935" s="18" t="s">
        <v>83</v>
      </c>
    </row>
    <row r="936" spans="2:65" s="1" customFormat="1" ht="37.9" customHeight="1">
      <c r="B936" s="33"/>
      <c r="C936" s="128" t="s">
        <v>1097</v>
      </c>
      <c r="D936" s="128" t="s">
        <v>141</v>
      </c>
      <c r="E936" s="129" t="s">
        <v>1098</v>
      </c>
      <c r="F936" s="130" t="s">
        <v>1099</v>
      </c>
      <c r="G936" s="131" t="s">
        <v>158</v>
      </c>
      <c r="H936" s="132">
        <v>2327.63</v>
      </c>
      <c r="I936" s="133"/>
      <c r="J936" s="134">
        <f>ROUND(I936*H936,2)</f>
        <v>0</v>
      </c>
      <c r="K936" s="130" t="s">
        <v>145</v>
      </c>
      <c r="L936" s="33"/>
      <c r="M936" s="135" t="s">
        <v>19</v>
      </c>
      <c r="N936" s="136" t="s">
        <v>44</v>
      </c>
      <c r="P936" s="137">
        <f>O936*H936</f>
        <v>0</v>
      </c>
      <c r="Q936" s="137">
        <v>0</v>
      </c>
      <c r="R936" s="137">
        <f>Q936*H936</f>
        <v>0</v>
      </c>
      <c r="S936" s="137">
        <v>0</v>
      </c>
      <c r="T936" s="138">
        <f>S936*H936</f>
        <v>0</v>
      </c>
      <c r="AR936" s="139" t="s">
        <v>268</v>
      </c>
      <c r="AT936" s="139" t="s">
        <v>141</v>
      </c>
      <c r="AU936" s="139" t="s">
        <v>83</v>
      </c>
      <c r="AY936" s="18" t="s">
        <v>138</v>
      </c>
      <c r="BE936" s="140">
        <f>IF(N936="základní",J936,0)</f>
        <v>0</v>
      </c>
      <c r="BF936" s="140">
        <f>IF(N936="snížená",J936,0)</f>
        <v>0</v>
      </c>
      <c r="BG936" s="140">
        <f>IF(N936="zákl. přenesená",J936,0)</f>
        <v>0</v>
      </c>
      <c r="BH936" s="140">
        <f>IF(N936="sníž. přenesená",J936,0)</f>
        <v>0</v>
      </c>
      <c r="BI936" s="140">
        <f>IF(N936="nulová",J936,0)</f>
        <v>0</v>
      </c>
      <c r="BJ936" s="18" t="s">
        <v>81</v>
      </c>
      <c r="BK936" s="140">
        <f>ROUND(I936*H936,2)</f>
        <v>0</v>
      </c>
      <c r="BL936" s="18" t="s">
        <v>268</v>
      </c>
      <c r="BM936" s="139" t="s">
        <v>1100</v>
      </c>
    </row>
    <row r="937" spans="2:65" s="1" customFormat="1" ht="19.5">
      <c r="B937" s="33"/>
      <c r="D937" s="141" t="s">
        <v>148</v>
      </c>
      <c r="F937" s="142" t="s">
        <v>1101</v>
      </c>
      <c r="I937" s="143"/>
      <c r="L937" s="33"/>
      <c r="M937" s="144"/>
      <c r="T937" s="54"/>
      <c r="AT937" s="18" t="s">
        <v>148</v>
      </c>
      <c r="AU937" s="18" t="s">
        <v>83</v>
      </c>
    </row>
    <row r="938" spans="2:65" s="1" customFormat="1" ht="11.25">
      <c r="B938" s="33"/>
      <c r="D938" s="145" t="s">
        <v>150</v>
      </c>
      <c r="F938" s="146" t="s">
        <v>1102</v>
      </c>
      <c r="I938" s="143"/>
      <c r="L938" s="33"/>
      <c r="M938" s="144"/>
      <c r="T938" s="54"/>
      <c r="AT938" s="18" t="s">
        <v>150</v>
      </c>
      <c r="AU938" s="18" t="s">
        <v>83</v>
      </c>
    </row>
    <row r="939" spans="2:65" s="12" customFormat="1" ht="11.25">
      <c r="B939" s="147"/>
      <c r="D939" s="141" t="s">
        <v>152</v>
      </c>
      <c r="E939" s="148" t="s">
        <v>19</v>
      </c>
      <c r="F939" s="149" t="s">
        <v>1103</v>
      </c>
      <c r="H939" s="148" t="s">
        <v>19</v>
      </c>
      <c r="I939" s="150"/>
      <c r="L939" s="147"/>
      <c r="M939" s="151"/>
      <c r="T939" s="152"/>
      <c r="AT939" s="148" t="s">
        <v>152</v>
      </c>
      <c r="AU939" s="148" t="s">
        <v>83</v>
      </c>
      <c r="AV939" s="12" t="s">
        <v>81</v>
      </c>
      <c r="AW939" s="12" t="s">
        <v>35</v>
      </c>
      <c r="AX939" s="12" t="s">
        <v>73</v>
      </c>
      <c r="AY939" s="148" t="s">
        <v>138</v>
      </c>
    </row>
    <row r="940" spans="2:65" s="13" customFormat="1" ht="11.25">
      <c r="B940" s="153"/>
      <c r="D940" s="141" t="s">
        <v>152</v>
      </c>
      <c r="E940" s="154" t="s">
        <v>19</v>
      </c>
      <c r="F940" s="155" t="s">
        <v>468</v>
      </c>
      <c r="H940" s="156">
        <v>375</v>
      </c>
      <c r="I940" s="157"/>
      <c r="L940" s="153"/>
      <c r="M940" s="158"/>
      <c r="T940" s="159"/>
      <c r="AT940" s="154" t="s">
        <v>152</v>
      </c>
      <c r="AU940" s="154" t="s">
        <v>83</v>
      </c>
      <c r="AV940" s="13" t="s">
        <v>83</v>
      </c>
      <c r="AW940" s="13" t="s">
        <v>35</v>
      </c>
      <c r="AX940" s="13" t="s">
        <v>73</v>
      </c>
      <c r="AY940" s="154" t="s">
        <v>138</v>
      </c>
    </row>
    <row r="941" spans="2:65" s="13" customFormat="1" ht="11.25">
      <c r="B941" s="153"/>
      <c r="D941" s="141" t="s">
        <v>152</v>
      </c>
      <c r="E941" s="154" t="s">
        <v>19</v>
      </c>
      <c r="F941" s="155" t="s">
        <v>429</v>
      </c>
      <c r="H941" s="156">
        <v>23</v>
      </c>
      <c r="I941" s="157"/>
      <c r="L941" s="153"/>
      <c r="M941" s="158"/>
      <c r="T941" s="159"/>
      <c r="AT941" s="154" t="s">
        <v>152</v>
      </c>
      <c r="AU941" s="154" t="s">
        <v>83</v>
      </c>
      <c r="AV941" s="13" t="s">
        <v>83</v>
      </c>
      <c r="AW941" s="13" t="s">
        <v>35</v>
      </c>
      <c r="AX941" s="13" t="s">
        <v>73</v>
      </c>
      <c r="AY941" s="154" t="s">
        <v>138</v>
      </c>
    </row>
    <row r="942" spans="2:65" s="13" customFormat="1" ht="11.25">
      <c r="B942" s="153"/>
      <c r="D942" s="141" t="s">
        <v>152</v>
      </c>
      <c r="E942" s="154" t="s">
        <v>19</v>
      </c>
      <c r="F942" s="155" t="s">
        <v>469</v>
      </c>
      <c r="H942" s="156">
        <v>1868</v>
      </c>
      <c r="I942" s="157"/>
      <c r="L942" s="153"/>
      <c r="M942" s="158"/>
      <c r="T942" s="159"/>
      <c r="AT942" s="154" t="s">
        <v>152</v>
      </c>
      <c r="AU942" s="154" t="s">
        <v>83</v>
      </c>
      <c r="AV942" s="13" t="s">
        <v>83</v>
      </c>
      <c r="AW942" s="13" t="s">
        <v>35</v>
      </c>
      <c r="AX942" s="13" t="s">
        <v>73</v>
      </c>
      <c r="AY942" s="154" t="s">
        <v>138</v>
      </c>
    </row>
    <row r="943" spans="2:65" s="13" customFormat="1" ht="11.25">
      <c r="B943" s="153"/>
      <c r="D943" s="141" t="s">
        <v>152</v>
      </c>
      <c r="E943" s="154" t="s">
        <v>19</v>
      </c>
      <c r="F943" s="155" t="s">
        <v>470</v>
      </c>
      <c r="H943" s="156">
        <v>51.8</v>
      </c>
      <c r="I943" s="157"/>
      <c r="L943" s="153"/>
      <c r="M943" s="158"/>
      <c r="T943" s="159"/>
      <c r="AT943" s="154" t="s">
        <v>152</v>
      </c>
      <c r="AU943" s="154" t="s">
        <v>83</v>
      </c>
      <c r="AV943" s="13" t="s">
        <v>83</v>
      </c>
      <c r="AW943" s="13" t="s">
        <v>35</v>
      </c>
      <c r="AX943" s="13" t="s">
        <v>73</v>
      </c>
      <c r="AY943" s="154" t="s">
        <v>138</v>
      </c>
    </row>
    <row r="944" spans="2:65" s="13" customFormat="1" ht="11.25">
      <c r="B944" s="153"/>
      <c r="D944" s="141" t="s">
        <v>152</v>
      </c>
      <c r="E944" s="154" t="s">
        <v>19</v>
      </c>
      <c r="F944" s="155" t="s">
        <v>472</v>
      </c>
      <c r="H944" s="156">
        <v>9.83</v>
      </c>
      <c r="I944" s="157"/>
      <c r="L944" s="153"/>
      <c r="M944" s="158"/>
      <c r="T944" s="159"/>
      <c r="AT944" s="154" t="s">
        <v>152</v>
      </c>
      <c r="AU944" s="154" t="s">
        <v>83</v>
      </c>
      <c r="AV944" s="13" t="s">
        <v>83</v>
      </c>
      <c r="AW944" s="13" t="s">
        <v>35</v>
      </c>
      <c r="AX944" s="13" t="s">
        <v>73</v>
      </c>
      <c r="AY944" s="154" t="s">
        <v>138</v>
      </c>
    </row>
    <row r="945" spans="2:65" s="14" customFormat="1" ht="11.25">
      <c r="B945" s="160"/>
      <c r="D945" s="141" t="s">
        <v>152</v>
      </c>
      <c r="E945" s="161" t="s">
        <v>19</v>
      </c>
      <c r="F945" s="162" t="s">
        <v>170</v>
      </c>
      <c r="H945" s="163">
        <v>2327.63</v>
      </c>
      <c r="I945" s="164"/>
      <c r="L945" s="160"/>
      <c r="M945" s="165"/>
      <c r="T945" s="166"/>
      <c r="AT945" s="161" t="s">
        <v>152</v>
      </c>
      <c r="AU945" s="161" t="s">
        <v>83</v>
      </c>
      <c r="AV945" s="14" t="s">
        <v>146</v>
      </c>
      <c r="AW945" s="14" t="s">
        <v>35</v>
      </c>
      <c r="AX945" s="14" t="s">
        <v>81</v>
      </c>
      <c r="AY945" s="161" t="s">
        <v>138</v>
      </c>
    </row>
    <row r="946" spans="2:65" s="1" customFormat="1" ht="37.9" customHeight="1">
      <c r="B946" s="33"/>
      <c r="C946" s="175" t="s">
        <v>1104</v>
      </c>
      <c r="D946" s="175" t="s">
        <v>439</v>
      </c>
      <c r="E946" s="176" t="s">
        <v>1105</v>
      </c>
      <c r="F946" s="177" t="s">
        <v>1106</v>
      </c>
      <c r="G946" s="178" t="s">
        <v>158</v>
      </c>
      <c r="H946" s="179">
        <v>2560.393</v>
      </c>
      <c r="I946" s="180"/>
      <c r="J946" s="181">
        <f>ROUND(I946*H946,2)</f>
        <v>0</v>
      </c>
      <c r="K946" s="177" t="s">
        <v>145</v>
      </c>
      <c r="L946" s="182"/>
      <c r="M946" s="183" t="s">
        <v>19</v>
      </c>
      <c r="N946" s="184" t="s">
        <v>44</v>
      </c>
      <c r="P946" s="137">
        <f>O946*H946</f>
        <v>0</v>
      </c>
      <c r="Q946" s="137">
        <v>1.3999999999999999E-4</v>
      </c>
      <c r="R946" s="137">
        <f>Q946*H946</f>
        <v>0.35845501999999996</v>
      </c>
      <c r="S946" s="137">
        <v>0</v>
      </c>
      <c r="T946" s="138">
        <f>S946*H946</f>
        <v>0</v>
      </c>
      <c r="AR946" s="139" t="s">
        <v>397</v>
      </c>
      <c r="AT946" s="139" t="s">
        <v>439</v>
      </c>
      <c r="AU946" s="139" t="s">
        <v>83</v>
      </c>
      <c r="AY946" s="18" t="s">
        <v>138</v>
      </c>
      <c r="BE946" s="140">
        <f>IF(N946="základní",J946,0)</f>
        <v>0</v>
      </c>
      <c r="BF946" s="140">
        <f>IF(N946="snížená",J946,0)</f>
        <v>0</v>
      </c>
      <c r="BG946" s="140">
        <f>IF(N946="zákl. přenesená",J946,0)</f>
        <v>0</v>
      </c>
      <c r="BH946" s="140">
        <f>IF(N946="sníž. přenesená",J946,0)</f>
        <v>0</v>
      </c>
      <c r="BI946" s="140">
        <f>IF(N946="nulová",J946,0)</f>
        <v>0</v>
      </c>
      <c r="BJ946" s="18" t="s">
        <v>81</v>
      </c>
      <c r="BK946" s="140">
        <f>ROUND(I946*H946,2)</f>
        <v>0</v>
      </c>
      <c r="BL946" s="18" t="s">
        <v>268</v>
      </c>
      <c r="BM946" s="139" t="s">
        <v>1107</v>
      </c>
    </row>
    <row r="947" spans="2:65" s="1" customFormat="1" ht="29.25">
      <c r="B947" s="33"/>
      <c r="D947" s="141" t="s">
        <v>148</v>
      </c>
      <c r="F947" s="142" t="s">
        <v>1106</v>
      </c>
      <c r="I947" s="143"/>
      <c r="L947" s="33"/>
      <c r="M947" s="144"/>
      <c r="T947" s="54"/>
      <c r="AT947" s="18" t="s">
        <v>148</v>
      </c>
      <c r="AU947" s="18" t="s">
        <v>83</v>
      </c>
    </row>
    <row r="948" spans="2:65" s="13" customFormat="1" ht="11.25">
      <c r="B948" s="153"/>
      <c r="D948" s="141" t="s">
        <v>152</v>
      </c>
      <c r="F948" s="155" t="s">
        <v>1108</v>
      </c>
      <c r="H948" s="156">
        <v>2560.393</v>
      </c>
      <c r="I948" s="157"/>
      <c r="L948" s="153"/>
      <c r="M948" s="158"/>
      <c r="T948" s="159"/>
      <c r="AT948" s="154" t="s">
        <v>152</v>
      </c>
      <c r="AU948" s="154" t="s">
        <v>83</v>
      </c>
      <c r="AV948" s="13" t="s">
        <v>83</v>
      </c>
      <c r="AW948" s="13" t="s">
        <v>4</v>
      </c>
      <c r="AX948" s="13" t="s">
        <v>81</v>
      </c>
      <c r="AY948" s="154" t="s">
        <v>138</v>
      </c>
    </row>
    <row r="949" spans="2:65" s="1" customFormat="1" ht="16.5" customHeight="1">
      <c r="B949" s="33"/>
      <c r="C949" s="128" t="s">
        <v>1109</v>
      </c>
      <c r="D949" s="128" t="s">
        <v>141</v>
      </c>
      <c r="E949" s="129" t="s">
        <v>1110</v>
      </c>
      <c r="F949" s="130" t="s">
        <v>1111</v>
      </c>
      <c r="G949" s="131" t="s">
        <v>158</v>
      </c>
      <c r="H949" s="132">
        <v>2905.8</v>
      </c>
      <c r="I949" s="133"/>
      <c r="J949" s="134">
        <f>ROUND(I949*H949,2)</f>
        <v>0</v>
      </c>
      <c r="K949" s="130" t="s">
        <v>145</v>
      </c>
      <c r="L949" s="33"/>
      <c r="M949" s="135" t="s">
        <v>19</v>
      </c>
      <c r="N949" s="136" t="s">
        <v>44</v>
      </c>
      <c r="P949" s="137">
        <f>O949*H949</f>
        <v>0</v>
      </c>
      <c r="Q949" s="137">
        <v>1.3999999999999999E-4</v>
      </c>
      <c r="R949" s="137">
        <f>Q949*H949</f>
        <v>0.40681200000000001</v>
      </c>
      <c r="S949" s="137">
        <v>0</v>
      </c>
      <c r="T949" s="138">
        <f>S949*H949</f>
        <v>0</v>
      </c>
      <c r="AR949" s="139" t="s">
        <v>268</v>
      </c>
      <c r="AT949" s="139" t="s">
        <v>141</v>
      </c>
      <c r="AU949" s="139" t="s">
        <v>83</v>
      </c>
      <c r="AY949" s="18" t="s">
        <v>138</v>
      </c>
      <c r="BE949" s="140">
        <f>IF(N949="základní",J949,0)</f>
        <v>0</v>
      </c>
      <c r="BF949" s="140">
        <f>IF(N949="snížená",J949,0)</f>
        <v>0</v>
      </c>
      <c r="BG949" s="140">
        <f>IF(N949="zákl. přenesená",J949,0)</f>
        <v>0</v>
      </c>
      <c r="BH949" s="140">
        <f>IF(N949="sníž. přenesená",J949,0)</f>
        <v>0</v>
      </c>
      <c r="BI949" s="140">
        <f>IF(N949="nulová",J949,0)</f>
        <v>0</v>
      </c>
      <c r="BJ949" s="18" t="s">
        <v>81</v>
      </c>
      <c r="BK949" s="140">
        <f>ROUND(I949*H949,2)</f>
        <v>0</v>
      </c>
      <c r="BL949" s="18" t="s">
        <v>268</v>
      </c>
      <c r="BM949" s="139" t="s">
        <v>1112</v>
      </c>
    </row>
    <row r="950" spans="2:65" s="1" customFormat="1" ht="11.25">
      <c r="B950" s="33"/>
      <c r="D950" s="141" t="s">
        <v>148</v>
      </c>
      <c r="F950" s="142" t="s">
        <v>1113</v>
      </c>
      <c r="I950" s="143"/>
      <c r="L950" s="33"/>
      <c r="M950" s="144"/>
      <c r="T950" s="54"/>
      <c r="AT950" s="18" t="s">
        <v>148</v>
      </c>
      <c r="AU950" s="18" t="s">
        <v>83</v>
      </c>
    </row>
    <row r="951" spans="2:65" s="1" customFormat="1" ht="11.25">
      <c r="B951" s="33"/>
      <c r="D951" s="145" t="s">
        <v>150</v>
      </c>
      <c r="F951" s="146" t="s">
        <v>1114</v>
      </c>
      <c r="I951" s="143"/>
      <c r="L951" s="33"/>
      <c r="M951" s="144"/>
      <c r="T951" s="54"/>
      <c r="AT951" s="18" t="s">
        <v>150</v>
      </c>
      <c r="AU951" s="18" t="s">
        <v>83</v>
      </c>
    </row>
    <row r="952" spans="2:65" s="13" customFormat="1" ht="11.25">
      <c r="B952" s="153"/>
      <c r="D952" s="141" t="s">
        <v>152</v>
      </c>
      <c r="E952" s="154" t="s">
        <v>19</v>
      </c>
      <c r="F952" s="155" t="s">
        <v>1115</v>
      </c>
      <c r="H952" s="156">
        <v>398</v>
      </c>
      <c r="I952" s="157"/>
      <c r="L952" s="153"/>
      <c r="M952" s="158"/>
      <c r="T952" s="159"/>
      <c r="AT952" s="154" t="s">
        <v>152</v>
      </c>
      <c r="AU952" s="154" t="s">
        <v>83</v>
      </c>
      <c r="AV952" s="13" t="s">
        <v>83</v>
      </c>
      <c r="AW952" s="13" t="s">
        <v>35</v>
      </c>
      <c r="AX952" s="13" t="s">
        <v>73</v>
      </c>
      <c r="AY952" s="154" t="s">
        <v>138</v>
      </c>
    </row>
    <row r="953" spans="2:65" s="13" customFormat="1" ht="11.25">
      <c r="B953" s="153"/>
      <c r="D953" s="141" t="s">
        <v>152</v>
      </c>
      <c r="E953" s="154" t="s">
        <v>19</v>
      </c>
      <c r="F953" s="155" t="s">
        <v>1116</v>
      </c>
      <c r="H953" s="156">
        <v>1924.8</v>
      </c>
      <c r="I953" s="157"/>
      <c r="L953" s="153"/>
      <c r="M953" s="158"/>
      <c r="T953" s="159"/>
      <c r="AT953" s="154" t="s">
        <v>152</v>
      </c>
      <c r="AU953" s="154" t="s">
        <v>83</v>
      </c>
      <c r="AV953" s="13" t="s">
        <v>83</v>
      </c>
      <c r="AW953" s="13" t="s">
        <v>35</v>
      </c>
      <c r="AX953" s="13" t="s">
        <v>73</v>
      </c>
      <c r="AY953" s="154" t="s">
        <v>138</v>
      </c>
    </row>
    <row r="954" spans="2:65" s="13" customFormat="1" ht="11.25">
      <c r="B954" s="153"/>
      <c r="D954" s="141" t="s">
        <v>152</v>
      </c>
      <c r="E954" s="154" t="s">
        <v>19</v>
      </c>
      <c r="F954" s="155" t="s">
        <v>1117</v>
      </c>
      <c r="H954" s="156">
        <v>583</v>
      </c>
      <c r="I954" s="157"/>
      <c r="L954" s="153"/>
      <c r="M954" s="158"/>
      <c r="T954" s="159"/>
      <c r="AT954" s="154" t="s">
        <v>152</v>
      </c>
      <c r="AU954" s="154" t="s">
        <v>83</v>
      </c>
      <c r="AV954" s="13" t="s">
        <v>83</v>
      </c>
      <c r="AW954" s="13" t="s">
        <v>35</v>
      </c>
      <c r="AX954" s="13" t="s">
        <v>73</v>
      </c>
      <c r="AY954" s="154" t="s">
        <v>138</v>
      </c>
    </row>
    <row r="955" spans="2:65" s="14" customFormat="1" ht="11.25">
      <c r="B955" s="160"/>
      <c r="D955" s="141" t="s">
        <v>152</v>
      </c>
      <c r="E955" s="161" t="s">
        <v>19</v>
      </c>
      <c r="F955" s="162" t="s">
        <v>170</v>
      </c>
      <c r="H955" s="163">
        <v>2905.8</v>
      </c>
      <c r="I955" s="164"/>
      <c r="L955" s="160"/>
      <c r="M955" s="165"/>
      <c r="T955" s="166"/>
      <c r="AT955" s="161" t="s">
        <v>152</v>
      </c>
      <c r="AU955" s="161" t="s">
        <v>83</v>
      </c>
      <c r="AV955" s="14" t="s">
        <v>146</v>
      </c>
      <c r="AW955" s="14" t="s">
        <v>35</v>
      </c>
      <c r="AX955" s="14" t="s">
        <v>81</v>
      </c>
      <c r="AY955" s="161" t="s">
        <v>138</v>
      </c>
    </row>
    <row r="956" spans="2:65" s="1" customFormat="1" ht="16.5" customHeight="1">
      <c r="B956" s="33"/>
      <c r="C956" s="128" t="s">
        <v>1118</v>
      </c>
      <c r="D956" s="128" t="s">
        <v>141</v>
      </c>
      <c r="E956" s="129" t="s">
        <v>1119</v>
      </c>
      <c r="F956" s="130" t="s">
        <v>1120</v>
      </c>
      <c r="G956" s="131" t="s">
        <v>220</v>
      </c>
      <c r="H956" s="132">
        <v>55</v>
      </c>
      <c r="I956" s="133"/>
      <c r="J956" s="134">
        <f>ROUND(I956*H956,2)</f>
        <v>0</v>
      </c>
      <c r="K956" s="130" t="s">
        <v>145</v>
      </c>
      <c r="L956" s="33"/>
      <c r="M956" s="135" t="s">
        <v>19</v>
      </c>
      <c r="N956" s="136" t="s">
        <v>44</v>
      </c>
      <c r="P956" s="137">
        <f>O956*H956</f>
        <v>0</v>
      </c>
      <c r="Q956" s="137">
        <v>0</v>
      </c>
      <c r="R956" s="137">
        <f>Q956*H956</f>
        <v>0</v>
      </c>
      <c r="S956" s="137">
        <v>1.6500000000000001E-2</v>
      </c>
      <c r="T956" s="138">
        <f>S956*H956</f>
        <v>0.90750000000000008</v>
      </c>
      <c r="AR956" s="139" t="s">
        <v>268</v>
      </c>
      <c r="AT956" s="139" t="s">
        <v>141</v>
      </c>
      <c r="AU956" s="139" t="s">
        <v>83</v>
      </c>
      <c r="AY956" s="18" t="s">
        <v>138</v>
      </c>
      <c r="BE956" s="140">
        <f>IF(N956="základní",J956,0)</f>
        <v>0</v>
      </c>
      <c r="BF956" s="140">
        <f>IF(N956="snížená",J956,0)</f>
        <v>0</v>
      </c>
      <c r="BG956" s="140">
        <f>IF(N956="zákl. přenesená",J956,0)</f>
        <v>0</v>
      </c>
      <c r="BH956" s="140">
        <f>IF(N956="sníž. přenesená",J956,0)</f>
        <v>0</v>
      </c>
      <c r="BI956" s="140">
        <f>IF(N956="nulová",J956,0)</f>
        <v>0</v>
      </c>
      <c r="BJ956" s="18" t="s">
        <v>81</v>
      </c>
      <c r="BK956" s="140">
        <f>ROUND(I956*H956,2)</f>
        <v>0</v>
      </c>
      <c r="BL956" s="18" t="s">
        <v>268</v>
      </c>
      <c r="BM956" s="139" t="s">
        <v>1121</v>
      </c>
    </row>
    <row r="957" spans="2:65" s="1" customFormat="1" ht="11.25">
      <c r="B957" s="33"/>
      <c r="D957" s="141" t="s">
        <v>148</v>
      </c>
      <c r="F957" s="142" t="s">
        <v>1120</v>
      </c>
      <c r="I957" s="143"/>
      <c r="L957" s="33"/>
      <c r="M957" s="144"/>
      <c r="T957" s="54"/>
      <c r="AT957" s="18" t="s">
        <v>148</v>
      </c>
      <c r="AU957" s="18" t="s">
        <v>83</v>
      </c>
    </row>
    <row r="958" spans="2:65" s="1" customFormat="1" ht="11.25">
      <c r="B958" s="33"/>
      <c r="D958" s="145" t="s">
        <v>150</v>
      </c>
      <c r="F958" s="146" t="s">
        <v>1122</v>
      </c>
      <c r="I958" s="143"/>
      <c r="L958" s="33"/>
      <c r="M958" s="144"/>
      <c r="T958" s="54"/>
      <c r="AT958" s="18" t="s">
        <v>150</v>
      </c>
      <c r="AU958" s="18" t="s">
        <v>83</v>
      </c>
    </row>
    <row r="959" spans="2:65" s="13" customFormat="1" ht="11.25">
      <c r="B959" s="153"/>
      <c r="D959" s="141" t="s">
        <v>152</v>
      </c>
      <c r="E959" s="154" t="s">
        <v>19</v>
      </c>
      <c r="F959" s="155" t="s">
        <v>1123</v>
      </c>
      <c r="H959" s="156">
        <v>6</v>
      </c>
      <c r="I959" s="157"/>
      <c r="L959" s="153"/>
      <c r="M959" s="158"/>
      <c r="T959" s="159"/>
      <c r="AT959" s="154" t="s">
        <v>152</v>
      </c>
      <c r="AU959" s="154" t="s">
        <v>83</v>
      </c>
      <c r="AV959" s="13" t="s">
        <v>83</v>
      </c>
      <c r="AW959" s="13" t="s">
        <v>35</v>
      </c>
      <c r="AX959" s="13" t="s">
        <v>73</v>
      </c>
      <c r="AY959" s="154" t="s">
        <v>138</v>
      </c>
    </row>
    <row r="960" spans="2:65" s="13" customFormat="1" ht="11.25">
      <c r="B960" s="153"/>
      <c r="D960" s="141" t="s">
        <v>152</v>
      </c>
      <c r="E960" s="154" t="s">
        <v>19</v>
      </c>
      <c r="F960" s="155" t="s">
        <v>1124</v>
      </c>
      <c r="H960" s="156">
        <v>41</v>
      </c>
      <c r="I960" s="157"/>
      <c r="L960" s="153"/>
      <c r="M960" s="158"/>
      <c r="T960" s="159"/>
      <c r="AT960" s="154" t="s">
        <v>152</v>
      </c>
      <c r="AU960" s="154" t="s">
        <v>83</v>
      </c>
      <c r="AV960" s="13" t="s">
        <v>83</v>
      </c>
      <c r="AW960" s="13" t="s">
        <v>35</v>
      </c>
      <c r="AX960" s="13" t="s">
        <v>73</v>
      </c>
      <c r="AY960" s="154" t="s">
        <v>138</v>
      </c>
    </row>
    <row r="961" spans="2:65" s="13" customFormat="1" ht="11.25">
      <c r="B961" s="153"/>
      <c r="D961" s="141" t="s">
        <v>152</v>
      </c>
      <c r="E961" s="154" t="s">
        <v>19</v>
      </c>
      <c r="F961" s="155" t="s">
        <v>543</v>
      </c>
      <c r="H961" s="156">
        <v>8</v>
      </c>
      <c r="I961" s="157"/>
      <c r="L961" s="153"/>
      <c r="M961" s="158"/>
      <c r="T961" s="159"/>
      <c r="AT961" s="154" t="s">
        <v>152</v>
      </c>
      <c r="AU961" s="154" t="s">
        <v>83</v>
      </c>
      <c r="AV961" s="13" t="s">
        <v>83</v>
      </c>
      <c r="AW961" s="13" t="s">
        <v>35</v>
      </c>
      <c r="AX961" s="13" t="s">
        <v>73</v>
      </c>
      <c r="AY961" s="154" t="s">
        <v>138</v>
      </c>
    </row>
    <row r="962" spans="2:65" s="14" customFormat="1" ht="11.25">
      <c r="B962" s="160"/>
      <c r="D962" s="141" t="s">
        <v>152</v>
      </c>
      <c r="E962" s="161" t="s">
        <v>19</v>
      </c>
      <c r="F962" s="162" t="s">
        <v>170</v>
      </c>
      <c r="H962" s="163">
        <v>55</v>
      </c>
      <c r="I962" s="164"/>
      <c r="L962" s="160"/>
      <c r="M962" s="165"/>
      <c r="T962" s="166"/>
      <c r="AT962" s="161" t="s">
        <v>152</v>
      </c>
      <c r="AU962" s="161" t="s">
        <v>83</v>
      </c>
      <c r="AV962" s="14" t="s">
        <v>146</v>
      </c>
      <c r="AW962" s="14" t="s">
        <v>35</v>
      </c>
      <c r="AX962" s="14" t="s">
        <v>81</v>
      </c>
      <c r="AY962" s="161" t="s">
        <v>138</v>
      </c>
    </row>
    <row r="963" spans="2:65" s="1" customFormat="1" ht="33" customHeight="1">
      <c r="B963" s="33"/>
      <c r="C963" s="128" t="s">
        <v>1125</v>
      </c>
      <c r="D963" s="128" t="s">
        <v>141</v>
      </c>
      <c r="E963" s="129" t="s">
        <v>1126</v>
      </c>
      <c r="F963" s="130" t="s">
        <v>1127</v>
      </c>
      <c r="G963" s="131" t="s">
        <v>361</v>
      </c>
      <c r="H963" s="132">
        <v>0.79700000000000004</v>
      </c>
      <c r="I963" s="133"/>
      <c r="J963" s="134">
        <f>ROUND(I963*H963,2)</f>
        <v>0</v>
      </c>
      <c r="K963" s="130" t="s">
        <v>145</v>
      </c>
      <c r="L963" s="33"/>
      <c r="M963" s="135" t="s">
        <v>19</v>
      </c>
      <c r="N963" s="136" t="s">
        <v>44</v>
      </c>
      <c r="P963" s="137">
        <f>O963*H963</f>
        <v>0</v>
      </c>
      <c r="Q963" s="137">
        <v>0</v>
      </c>
      <c r="R963" s="137">
        <f>Q963*H963</f>
        <v>0</v>
      </c>
      <c r="S963" s="137">
        <v>0</v>
      </c>
      <c r="T963" s="138">
        <f>S963*H963</f>
        <v>0</v>
      </c>
      <c r="AR963" s="139" t="s">
        <v>268</v>
      </c>
      <c r="AT963" s="139" t="s">
        <v>141</v>
      </c>
      <c r="AU963" s="139" t="s">
        <v>83</v>
      </c>
      <c r="AY963" s="18" t="s">
        <v>138</v>
      </c>
      <c r="BE963" s="140">
        <f>IF(N963="základní",J963,0)</f>
        <v>0</v>
      </c>
      <c r="BF963" s="140">
        <f>IF(N963="snížená",J963,0)</f>
        <v>0</v>
      </c>
      <c r="BG963" s="140">
        <f>IF(N963="zákl. přenesená",J963,0)</f>
        <v>0</v>
      </c>
      <c r="BH963" s="140">
        <f>IF(N963="sníž. přenesená",J963,0)</f>
        <v>0</v>
      </c>
      <c r="BI963" s="140">
        <f>IF(N963="nulová",J963,0)</f>
        <v>0</v>
      </c>
      <c r="BJ963" s="18" t="s">
        <v>81</v>
      </c>
      <c r="BK963" s="140">
        <f>ROUND(I963*H963,2)</f>
        <v>0</v>
      </c>
      <c r="BL963" s="18" t="s">
        <v>268</v>
      </c>
      <c r="BM963" s="139" t="s">
        <v>1128</v>
      </c>
    </row>
    <row r="964" spans="2:65" s="1" customFormat="1" ht="29.25">
      <c r="B964" s="33"/>
      <c r="D964" s="141" t="s">
        <v>148</v>
      </c>
      <c r="F964" s="142" t="s">
        <v>1129</v>
      </c>
      <c r="I964" s="143"/>
      <c r="L964" s="33"/>
      <c r="M964" s="144"/>
      <c r="T964" s="54"/>
      <c r="AT964" s="18" t="s">
        <v>148</v>
      </c>
      <c r="AU964" s="18" t="s">
        <v>83</v>
      </c>
    </row>
    <row r="965" spans="2:65" s="1" customFormat="1" ht="11.25">
      <c r="B965" s="33"/>
      <c r="D965" s="145" t="s">
        <v>150</v>
      </c>
      <c r="F965" s="146" t="s">
        <v>1130</v>
      </c>
      <c r="I965" s="143"/>
      <c r="L965" s="33"/>
      <c r="M965" s="144"/>
      <c r="T965" s="54"/>
      <c r="AT965" s="18" t="s">
        <v>150</v>
      </c>
      <c r="AU965" s="18" t="s">
        <v>83</v>
      </c>
    </row>
    <row r="966" spans="2:65" s="11" customFormat="1" ht="22.9" customHeight="1">
      <c r="B966" s="116"/>
      <c r="D966" s="117" t="s">
        <v>72</v>
      </c>
      <c r="E966" s="126" t="s">
        <v>1131</v>
      </c>
      <c r="F966" s="126" t="s">
        <v>1132</v>
      </c>
      <c r="I966" s="119"/>
      <c r="J966" s="127">
        <f>BK966</f>
        <v>0</v>
      </c>
      <c r="L966" s="116"/>
      <c r="M966" s="121"/>
      <c r="P966" s="122">
        <f>SUM(P967:P993)</f>
        <v>0</v>
      </c>
      <c r="R966" s="122">
        <f>SUM(R967:R993)</f>
        <v>0.11175</v>
      </c>
      <c r="T966" s="123">
        <f>SUM(T967:T993)</f>
        <v>0.308502</v>
      </c>
      <c r="AR966" s="117" t="s">
        <v>83</v>
      </c>
      <c r="AT966" s="124" t="s">
        <v>72</v>
      </c>
      <c r="AU966" s="124" t="s">
        <v>81</v>
      </c>
      <c r="AY966" s="117" t="s">
        <v>138</v>
      </c>
      <c r="BK966" s="125">
        <f>SUM(BK967:BK993)</f>
        <v>0</v>
      </c>
    </row>
    <row r="967" spans="2:65" s="1" customFormat="1" ht="16.5" customHeight="1">
      <c r="B967" s="33"/>
      <c r="C967" s="128" t="s">
        <v>1133</v>
      </c>
      <c r="D967" s="128" t="s">
        <v>141</v>
      </c>
      <c r="E967" s="129" t="s">
        <v>1134</v>
      </c>
      <c r="F967" s="130" t="s">
        <v>1135</v>
      </c>
      <c r="G967" s="131" t="s">
        <v>158</v>
      </c>
      <c r="H967" s="132">
        <v>8.36</v>
      </c>
      <c r="I967" s="133"/>
      <c r="J967" s="134">
        <f>ROUND(I967*H967,2)</f>
        <v>0</v>
      </c>
      <c r="K967" s="130" t="s">
        <v>19</v>
      </c>
      <c r="L967" s="33"/>
      <c r="M967" s="135" t="s">
        <v>19</v>
      </c>
      <c r="N967" s="136" t="s">
        <v>44</v>
      </c>
      <c r="P967" s="137">
        <f>O967*H967</f>
        <v>0</v>
      </c>
      <c r="Q967" s="137">
        <v>0</v>
      </c>
      <c r="R967" s="137">
        <f>Q967*H967</f>
        <v>0</v>
      </c>
      <c r="S967" s="137">
        <v>1.695E-2</v>
      </c>
      <c r="T967" s="138">
        <f>S967*H967</f>
        <v>0.14170199999999999</v>
      </c>
      <c r="AR967" s="139" t="s">
        <v>268</v>
      </c>
      <c r="AT967" s="139" t="s">
        <v>141</v>
      </c>
      <c r="AU967" s="139" t="s">
        <v>83</v>
      </c>
      <c r="AY967" s="18" t="s">
        <v>138</v>
      </c>
      <c r="BE967" s="140">
        <f>IF(N967="základní",J967,0)</f>
        <v>0</v>
      </c>
      <c r="BF967" s="140">
        <f>IF(N967="snížená",J967,0)</f>
        <v>0</v>
      </c>
      <c r="BG967" s="140">
        <f>IF(N967="zákl. přenesená",J967,0)</f>
        <v>0</v>
      </c>
      <c r="BH967" s="140">
        <f>IF(N967="sníž. přenesená",J967,0)</f>
        <v>0</v>
      </c>
      <c r="BI967" s="140">
        <f>IF(N967="nulová",J967,0)</f>
        <v>0</v>
      </c>
      <c r="BJ967" s="18" t="s">
        <v>81</v>
      </c>
      <c r="BK967" s="140">
        <f>ROUND(I967*H967,2)</f>
        <v>0</v>
      </c>
      <c r="BL967" s="18" t="s">
        <v>268</v>
      </c>
      <c r="BM967" s="139" t="s">
        <v>1136</v>
      </c>
    </row>
    <row r="968" spans="2:65" s="1" customFormat="1" ht="11.25">
      <c r="B968" s="33"/>
      <c r="D968" s="141" t="s">
        <v>148</v>
      </c>
      <c r="F968" s="142" t="s">
        <v>1135</v>
      </c>
      <c r="I968" s="143"/>
      <c r="L968" s="33"/>
      <c r="M968" s="144"/>
      <c r="T968" s="54"/>
      <c r="AT968" s="18" t="s">
        <v>148</v>
      </c>
      <c r="AU968" s="18" t="s">
        <v>83</v>
      </c>
    </row>
    <row r="969" spans="2:65" s="1" customFormat="1" ht="19.5">
      <c r="B969" s="33"/>
      <c r="D969" s="141" t="s">
        <v>177</v>
      </c>
      <c r="F969" s="167" t="s">
        <v>1137</v>
      </c>
      <c r="I969" s="143"/>
      <c r="L969" s="33"/>
      <c r="M969" s="144"/>
      <c r="T969" s="54"/>
      <c r="AT969" s="18" t="s">
        <v>177</v>
      </c>
      <c r="AU969" s="18" t="s">
        <v>83</v>
      </c>
    </row>
    <row r="970" spans="2:65" s="13" customFormat="1" ht="11.25">
      <c r="B970" s="153"/>
      <c r="D970" s="141" t="s">
        <v>152</v>
      </c>
      <c r="E970" s="154" t="s">
        <v>19</v>
      </c>
      <c r="F970" s="155" t="s">
        <v>1138</v>
      </c>
      <c r="H970" s="156">
        <v>8.36</v>
      </c>
      <c r="I970" s="157"/>
      <c r="L970" s="153"/>
      <c r="M970" s="158"/>
      <c r="T970" s="159"/>
      <c r="AT970" s="154" t="s">
        <v>152</v>
      </c>
      <c r="AU970" s="154" t="s">
        <v>83</v>
      </c>
      <c r="AV970" s="13" t="s">
        <v>83</v>
      </c>
      <c r="AW970" s="13" t="s">
        <v>35</v>
      </c>
      <c r="AX970" s="13" t="s">
        <v>81</v>
      </c>
      <c r="AY970" s="154" t="s">
        <v>138</v>
      </c>
    </row>
    <row r="971" spans="2:65" s="1" customFormat="1" ht="21.75" customHeight="1">
      <c r="B971" s="33"/>
      <c r="C971" s="128" t="s">
        <v>1139</v>
      </c>
      <c r="D971" s="128" t="s">
        <v>141</v>
      </c>
      <c r="E971" s="129" t="s">
        <v>1140</v>
      </c>
      <c r="F971" s="130" t="s">
        <v>1141</v>
      </c>
      <c r="G971" s="131" t="s">
        <v>220</v>
      </c>
      <c r="H971" s="132">
        <v>1</v>
      </c>
      <c r="I971" s="133"/>
      <c r="J971" s="134">
        <f>ROUND(I971*H971,2)</f>
        <v>0</v>
      </c>
      <c r="K971" s="130" t="s">
        <v>145</v>
      </c>
      <c r="L971" s="33"/>
      <c r="M971" s="135" t="s">
        <v>19</v>
      </c>
      <c r="N971" s="136" t="s">
        <v>44</v>
      </c>
      <c r="P971" s="137">
        <f>O971*H971</f>
        <v>0</v>
      </c>
      <c r="Q971" s="137">
        <v>2.7E-4</v>
      </c>
      <c r="R971" s="137">
        <f>Q971*H971</f>
        <v>2.7E-4</v>
      </c>
      <c r="S971" s="137">
        <v>0</v>
      </c>
      <c r="T971" s="138">
        <f>S971*H971</f>
        <v>0</v>
      </c>
      <c r="AR971" s="139" t="s">
        <v>268</v>
      </c>
      <c r="AT971" s="139" t="s">
        <v>141</v>
      </c>
      <c r="AU971" s="139" t="s">
        <v>83</v>
      </c>
      <c r="AY971" s="18" t="s">
        <v>138</v>
      </c>
      <c r="BE971" s="140">
        <f>IF(N971="základní",J971,0)</f>
        <v>0</v>
      </c>
      <c r="BF971" s="140">
        <f>IF(N971="snížená",J971,0)</f>
        <v>0</v>
      </c>
      <c r="BG971" s="140">
        <f>IF(N971="zákl. přenesená",J971,0)</f>
        <v>0</v>
      </c>
      <c r="BH971" s="140">
        <f>IF(N971="sníž. přenesená",J971,0)</f>
        <v>0</v>
      </c>
      <c r="BI971" s="140">
        <f>IF(N971="nulová",J971,0)</f>
        <v>0</v>
      </c>
      <c r="BJ971" s="18" t="s">
        <v>81</v>
      </c>
      <c r="BK971" s="140">
        <f>ROUND(I971*H971,2)</f>
        <v>0</v>
      </c>
      <c r="BL971" s="18" t="s">
        <v>268</v>
      </c>
      <c r="BM971" s="139" t="s">
        <v>1142</v>
      </c>
    </row>
    <row r="972" spans="2:65" s="1" customFormat="1" ht="39">
      <c r="B972" s="33"/>
      <c r="D972" s="141" t="s">
        <v>148</v>
      </c>
      <c r="F972" s="142" t="s">
        <v>1143</v>
      </c>
      <c r="I972" s="143"/>
      <c r="L972" s="33"/>
      <c r="M972" s="144"/>
      <c r="T972" s="54"/>
      <c r="AT972" s="18" t="s">
        <v>148</v>
      </c>
      <c r="AU972" s="18" t="s">
        <v>83</v>
      </c>
    </row>
    <row r="973" spans="2:65" s="1" customFormat="1" ht="11.25">
      <c r="B973" s="33"/>
      <c r="D973" s="145" t="s">
        <v>150</v>
      </c>
      <c r="F973" s="146" t="s">
        <v>1144</v>
      </c>
      <c r="I973" s="143"/>
      <c r="L973" s="33"/>
      <c r="M973" s="144"/>
      <c r="T973" s="54"/>
      <c r="AT973" s="18" t="s">
        <v>150</v>
      </c>
      <c r="AU973" s="18" t="s">
        <v>83</v>
      </c>
    </row>
    <row r="974" spans="2:65" s="12" customFormat="1" ht="11.25">
      <c r="B974" s="147"/>
      <c r="D974" s="141" t="s">
        <v>152</v>
      </c>
      <c r="E974" s="148" t="s">
        <v>19</v>
      </c>
      <c r="F974" s="149" t="s">
        <v>1145</v>
      </c>
      <c r="H974" s="148" t="s">
        <v>19</v>
      </c>
      <c r="I974" s="150"/>
      <c r="L974" s="147"/>
      <c r="M974" s="151"/>
      <c r="T974" s="152"/>
      <c r="AT974" s="148" t="s">
        <v>152</v>
      </c>
      <c r="AU974" s="148" t="s">
        <v>83</v>
      </c>
      <c r="AV974" s="12" t="s">
        <v>81</v>
      </c>
      <c r="AW974" s="12" t="s">
        <v>35</v>
      </c>
      <c r="AX974" s="12" t="s">
        <v>73</v>
      </c>
      <c r="AY974" s="148" t="s">
        <v>138</v>
      </c>
    </row>
    <row r="975" spans="2:65" s="13" customFormat="1" ht="11.25">
      <c r="B975" s="153"/>
      <c r="D975" s="141" t="s">
        <v>152</v>
      </c>
      <c r="E975" s="154" t="s">
        <v>19</v>
      </c>
      <c r="F975" s="155" t="s">
        <v>224</v>
      </c>
      <c r="H975" s="156">
        <v>1</v>
      </c>
      <c r="I975" s="157"/>
      <c r="L975" s="153"/>
      <c r="M975" s="158"/>
      <c r="T975" s="159"/>
      <c r="AT975" s="154" t="s">
        <v>152</v>
      </c>
      <c r="AU975" s="154" t="s">
        <v>83</v>
      </c>
      <c r="AV975" s="13" t="s">
        <v>83</v>
      </c>
      <c r="AW975" s="13" t="s">
        <v>35</v>
      </c>
      <c r="AX975" s="13" t="s">
        <v>81</v>
      </c>
      <c r="AY975" s="154" t="s">
        <v>138</v>
      </c>
    </row>
    <row r="976" spans="2:65" s="1" customFormat="1" ht="24.2" customHeight="1">
      <c r="B976" s="33"/>
      <c r="C976" s="175" t="s">
        <v>1146</v>
      </c>
      <c r="D976" s="175" t="s">
        <v>439</v>
      </c>
      <c r="E976" s="176" t="s">
        <v>1147</v>
      </c>
      <c r="F976" s="177" t="s">
        <v>1148</v>
      </c>
      <c r="G976" s="178" t="s">
        <v>220</v>
      </c>
      <c r="H976" s="179">
        <v>1</v>
      </c>
      <c r="I976" s="180"/>
      <c r="J976" s="181">
        <f>ROUND(I976*H976,2)</f>
        <v>0</v>
      </c>
      <c r="K976" s="177" t="s">
        <v>145</v>
      </c>
      <c r="L976" s="182"/>
      <c r="M976" s="183" t="s">
        <v>19</v>
      </c>
      <c r="N976" s="184" t="s">
        <v>44</v>
      </c>
      <c r="P976" s="137">
        <f>O976*H976</f>
        <v>0</v>
      </c>
      <c r="Q976" s="137">
        <v>2.3699999999999999E-2</v>
      </c>
      <c r="R976" s="137">
        <f>Q976*H976</f>
        <v>2.3699999999999999E-2</v>
      </c>
      <c r="S976" s="137">
        <v>0</v>
      </c>
      <c r="T976" s="138">
        <f>S976*H976</f>
        <v>0</v>
      </c>
      <c r="AR976" s="139" t="s">
        <v>397</v>
      </c>
      <c r="AT976" s="139" t="s">
        <v>439</v>
      </c>
      <c r="AU976" s="139" t="s">
        <v>83</v>
      </c>
      <c r="AY976" s="18" t="s">
        <v>138</v>
      </c>
      <c r="BE976" s="140">
        <f>IF(N976="základní",J976,0)</f>
        <v>0</v>
      </c>
      <c r="BF976" s="140">
        <f>IF(N976="snížená",J976,0)</f>
        <v>0</v>
      </c>
      <c r="BG976" s="140">
        <f>IF(N976="zákl. přenesená",J976,0)</f>
        <v>0</v>
      </c>
      <c r="BH976" s="140">
        <f>IF(N976="sníž. přenesená",J976,0)</f>
        <v>0</v>
      </c>
      <c r="BI976" s="140">
        <f>IF(N976="nulová",J976,0)</f>
        <v>0</v>
      </c>
      <c r="BJ976" s="18" t="s">
        <v>81</v>
      </c>
      <c r="BK976" s="140">
        <f>ROUND(I976*H976,2)</f>
        <v>0</v>
      </c>
      <c r="BL976" s="18" t="s">
        <v>268</v>
      </c>
      <c r="BM976" s="139" t="s">
        <v>1149</v>
      </c>
    </row>
    <row r="977" spans="2:65" s="1" customFormat="1" ht="19.5">
      <c r="B977" s="33"/>
      <c r="D977" s="141" t="s">
        <v>148</v>
      </c>
      <c r="F977" s="142" t="s">
        <v>1148</v>
      </c>
      <c r="I977" s="143"/>
      <c r="L977" s="33"/>
      <c r="M977" s="144"/>
      <c r="T977" s="54"/>
      <c r="AT977" s="18" t="s">
        <v>148</v>
      </c>
      <c r="AU977" s="18" t="s">
        <v>83</v>
      </c>
    </row>
    <row r="978" spans="2:65" s="1" customFormat="1" ht="19.5">
      <c r="B978" s="33"/>
      <c r="D978" s="141" t="s">
        <v>177</v>
      </c>
      <c r="F978" s="167" t="s">
        <v>1150</v>
      </c>
      <c r="I978" s="143"/>
      <c r="L978" s="33"/>
      <c r="M978" s="144"/>
      <c r="T978" s="54"/>
      <c r="AT978" s="18" t="s">
        <v>177</v>
      </c>
      <c r="AU978" s="18" t="s">
        <v>83</v>
      </c>
    </row>
    <row r="979" spans="2:65" s="1" customFormat="1" ht="21.75" customHeight="1">
      <c r="B979" s="33"/>
      <c r="C979" s="128" t="s">
        <v>1151</v>
      </c>
      <c r="D979" s="128" t="s">
        <v>141</v>
      </c>
      <c r="E979" s="129" t="s">
        <v>1152</v>
      </c>
      <c r="F979" s="130" t="s">
        <v>1153</v>
      </c>
      <c r="G979" s="131" t="s">
        <v>220</v>
      </c>
      <c r="H979" s="132">
        <v>3</v>
      </c>
      <c r="I979" s="133"/>
      <c r="J979" s="134">
        <f>ROUND(I979*H979,2)</f>
        <v>0</v>
      </c>
      <c r="K979" s="130" t="s">
        <v>145</v>
      </c>
      <c r="L979" s="33"/>
      <c r="M979" s="135" t="s">
        <v>19</v>
      </c>
      <c r="N979" s="136" t="s">
        <v>44</v>
      </c>
      <c r="P979" s="137">
        <f>O979*H979</f>
        <v>0</v>
      </c>
      <c r="Q979" s="137">
        <v>2.5999999999999998E-4</v>
      </c>
      <c r="R979" s="137">
        <f>Q979*H979</f>
        <v>7.7999999999999988E-4</v>
      </c>
      <c r="S979" s="137">
        <v>0</v>
      </c>
      <c r="T979" s="138">
        <f>S979*H979</f>
        <v>0</v>
      </c>
      <c r="AR979" s="139" t="s">
        <v>268</v>
      </c>
      <c r="AT979" s="139" t="s">
        <v>141</v>
      </c>
      <c r="AU979" s="139" t="s">
        <v>83</v>
      </c>
      <c r="AY979" s="18" t="s">
        <v>138</v>
      </c>
      <c r="BE979" s="140">
        <f>IF(N979="základní",J979,0)</f>
        <v>0</v>
      </c>
      <c r="BF979" s="140">
        <f>IF(N979="snížená",J979,0)</f>
        <v>0</v>
      </c>
      <c r="BG979" s="140">
        <f>IF(N979="zákl. přenesená",J979,0)</f>
        <v>0</v>
      </c>
      <c r="BH979" s="140">
        <f>IF(N979="sníž. přenesená",J979,0)</f>
        <v>0</v>
      </c>
      <c r="BI979" s="140">
        <f>IF(N979="nulová",J979,0)</f>
        <v>0</v>
      </c>
      <c r="BJ979" s="18" t="s">
        <v>81</v>
      </c>
      <c r="BK979" s="140">
        <f>ROUND(I979*H979,2)</f>
        <v>0</v>
      </c>
      <c r="BL979" s="18" t="s">
        <v>268</v>
      </c>
      <c r="BM979" s="139" t="s">
        <v>1154</v>
      </c>
    </row>
    <row r="980" spans="2:65" s="1" customFormat="1" ht="39">
      <c r="B980" s="33"/>
      <c r="D980" s="141" t="s">
        <v>148</v>
      </c>
      <c r="F980" s="142" t="s">
        <v>1155</v>
      </c>
      <c r="I980" s="143"/>
      <c r="L980" s="33"/>
      <c r="M980" s="144"/>
      <c r="T980" s="54"/>
      <c r="AT980" s="18" t="s">
        <v>148</v>
      </c>
      <c r="AU980" s="18" t="s">
        <v>83</v>
      </c>
    </row>
    <row r="981" spans="2:65" s="1" customFormat="1" ht="11.25">
      <c r="B981" s="33"/>
      <c r="D981" s="145" t="s">
        <v>150</v>
      </c>
      <c r="F981" s="146" t="s">
        <v>1156</v>
      </c>
      <c r="I981" s="143"/>
      <c r="L981" s="33"/>
      <c r="M981" s="144"/>
      <c r="T981" s="54"/>
      <c r="AT981" s="18" t="s">
        <v>150</v>
      </c>
      <c r="AU981" s="18" t="s">
        <v>83</v>
      </c>
    </row>
    <row r="982" spans="2:65" s="12" customFormat="1" ht="11.25">
      <c r="B982" s="147"/>
      <c r="D982" s="141" t="s">
        <v>152</v>
      </c>
      <c r="E982" s="148" t="s">
        <v>19</v>
      </c>
      <c r="F982" s="149" t="s">
        <v>1157</v>
      </c>
      <c r="H982" s="148" t="s">
        <v>19</v>
      </c>
      <c r="I982" s="150"/>
      <c r="L982" s="147"/>
      <c r="M982" s="151"/>
      <c r="T982" s="152"/>
      <c r="AT982" s="148" t="s">
        <v>152</v>
      </c>
      <c r="AU982" s="148" t="s">
        <v>83</v>
      </c>
      <c r="AV982" s="12" t="s">
        <v>81</v>
      </c>
      <c r="AW982" s="12" t="s">
        <v>35</v>
      </c>
      <c r="AX982" s="12" t="s">
        <v>73</v>
      </c>
      <c r="AY982" s="148" t="s">
        <v>138</v>
      </c>
    </row>
    <row r="983" spans="2:65" s="13" customFormat="1" ht="11.25">
      <c r="B983" s="153"/>
      <c r="D983" s="141" t="s">
        <v>152</v>
      </c>
      <c r="E983" s="154" t="s">
        <v>19</v>
      </c>
      <c r="F983" s="155" t="s">
        <v>649</v>
      </c>
      <c r="H983" s="156">
        <v>3</v>
      </c>
      <c r="I983" s="157"/>
      <c r="L983" s="153"/>
      <c r="M983" s="158"/>
      <c r="T983" s="159"/>
      <c r="AT983" s="154" t="s">
        <v>152</v>
      </c>
      <c r="AU983" s="154" t="s">
        <v>83</v>
      </c>
      <c r="AV983" s="13" t="s">
        <v>83</v>
      </c>
      <c r="AW983" s="13" t="s">
        <v>35</v>
      </c>
      <c r="AX983" s="13" t="s">
        <v>81</v>
      </c>
      <c r="AY983" s="154" t="s">
        <v>138</v>
      </c>
    </row>
    <row r="984" spans="2:65" s="1" customFormat="1" ht="24.2" customHeight="1">
      <c r="B984" s="33"/>
      <c r="C984" s="175" t="s">
        <v>1158</v>
      </c>
      <c r="D984" s="175" t="s">
        <v>439</v>
      </c>
      <c r="E984" s="176" t="s">
        <v>1159</v>
      </c>
      <c r="F984" s="177" t="s">
        <v>1160</v>
      </c>
      <c r="G984" s="178" t="s">
        <v>220</v>
      </c>
      <c r="H984" s="179">
        <v>3</v>
      </c>
      <c r="I984" s="180"/>
      <c r="J984" s="181">
        <f>ROUND(I984*H984,2)</f>
        <v>0</v>
      </c>
      <c r="K984" s="177" t="s">
        <v>145</v>
      </c>
      <c r="L984" s="182"/>
      <c r="M984" s="183" t="s">
        <v>19</v>
      </c>
      <c r="N984" s="184" t="s">
        <v>44</v>
      </c>
      <c r="P984" s="137">
        <f>O984*H984</f>
        <v>0</v>
      </c>
      <c r="Q984" s="137">
        <v>2.9000000000000001E-2</v>
      </c>
      <c r="R984" s="137">
        <f>Q984*H984</f>
        <v>8.7000000000000008E-2</v>
      </c>
      <c r="S984" s="137">
        <v>0</v>
      </c>
      <c r="T984" s="138">
        <f>S984*H984</f>
        <v>0</v>
      </c>
      <c r="AR984" s="139" t="s">
        <v>397</v>
      </c>
      <c r="AT984" s="139" t="s">
        <v>439</v>
      </c>
      <c r="AU984" s="139" t="s">
        <v>83</v>
      </c>
      <c r="AY984" s="18" t="s">
        <v>138</v>
      </c>
      <c r="BE984" s="140">
        <f>IF(N984="základní",J984,0)</f>
        <v>0</v>
      </c>
      <c r="BF984" s="140">
        <f>IF(N984="snížená",J984,0)</f>
        <v>0</v>
      </c>
      <c r="BG984" s="140">
        <f>IF(N984="zákl. přenesená",J984,0)</f>
        <v>0</v>
      </c>
      <c r="BH984" s="140">
        <f>IF(N984="sníž. přenesená",J984,0)</f>
        <v>0</v>
      </c>
      <c r="BI984" s="140">
        <f>IF(N984="nulová",J984,0)</f>
        <v>0</v>
      </c>
      <c r="BJ984" s="18" t="s">
        <v>81</v>
      </c>
      <c r="BK984" s="140">
        <f>ROUND(I984*H984,2)</f>
        <v>0</v>
      </c>
      <c r="BL984" s="18" t="s">
        <v>268</v>
      </c>
      <c r="BM984" s="139" t="s">
        <v>1161</v>
      </c>
    </row>
    <row r="985" spans="2:65" s="1" customFormat="1" ht="19.5">
      <c r="B985" s="33"/>
      <c r="D985" s="141" t="s">
        <v>148</v>
      </c>
      <c r="F985" s="142" t="s">
        <v>1160</v>
      </c>
      <c r="I985" s="143"/>
      <c r="L985" s="33"/>
      <c r="M985" s="144"/>
      <c r="T985" s="54"/>
      <c r="AT985" s="18" t="s">
        <v>148</v>
      </c>
      <c r="AU985" s="18" t="s">
        <v>83</v>
      </c>
    </row>
    <row r="986" spans="2:65" s="1" customFormat="1" ht="19.5">
      <c r="B986" s="33"/>
      <c r="D986" s="141" t="s">
        <v>177</v>
      </c>
      <c r="F986" s="167" t="s">
        <v>1162</v>
      </c>
      <c r="I986" s="143"/>
      <c r="L986" s="33"/>
      <c r="M986" s="144"/>
      <c r="T986" s="54"/>
      <c r="AT986" s="18" t="s">
        <v>177</v>
      </c>
      <c r="AU986" s="18" t="s">
        <v>83</v>
      </c>
    </row>
    <row r="987" spans="2:65" s="1" customFormat="1" ht="21.75" customHeight="1">
      <c r="B987" s="33"/>
      <c r="C987" s="128" t="s">
        <v>1163</v>
      </c>
      <c r="D987" s="128" t="s">
        <v>141</v>
      </c>
      <c r="E987" s="129" t="s">
        <v>1164</v>
      </c>
      <c r="F987" s="130" t="s">
        <v>1165</v>
      </c>
      <c r="G987" s="131" t="s">
        <v>220</v>
      </c>
      <c r="H987" s="132">
        <v>4</v>
      </c>
      <c r="I987" s="133"/>
      <c r="J987" s="134">
        <f>ROUND(I987*H987,2)</f>
        <v>0</v>
      </c>
      <c r="K987" s="130" t="s">
        <v>145</v>
      </c>
      <c r="L987" s="33"/>
      <c r="M987" s="135" t="s">
        <v>19</v>
      </c>
      <c r="N987" s="136" t="s">
        <v>44</v>
      </c>
      <c r="P987" s="137">
        <f>O987*H987</f>
        <v>0</v>
      </c>
      <c r="Q987" s="137">
        <v>0</v>
      </c>
      <c r="R987" s="137">
        <f>Q987*H987</f>
        <v>0</v>
      </c>
      <c r="S987" s="137">
        <v>4.1700000000000001E-2</v>
      </c>
      <c r="T987" s="138">
        <f>S987*H987</f>
        <v>0.1668</v>
      </c>
      <c r="AR987" s="139" t="s">
        <v>268</v>
      </c>
      <c r="AT987" s="139" t="s">
        <v>141</v>
      </c>
      <c r="AU987" s="139" t="s">
        <v>83</v>
      </c>
      <c r="AY987" s="18" t="s">
        <v>138</v>
      </c>
      <c r="BE987" s="140">
        <f>IF(N987="základní",J987,0)</f>
        <v>0</v>
      </c>
      <c r="BF987" s="140">
        <f>IF(N987="snížená",J987,0)</f>
        <v>0</v>
      </c>
      <c r="BG987" s="140">
        <f>IF(N987="zákl. přenesená",J987,0)</f>
        <v>0</v>
      </c>
      <c r="BH987" s="140">
        <f>IF(N987="sníž. přenesená",J987,0)</f>
        <v>0</v>
      </c>
      <c r="BI987" s="140">
        <f>IF(N987="nulová",J987,0)</f>
        <v>0</v>
      </c>
      <c r="BJ987" s="18" t="s">
        <v>81</v>
      </c>
      <c r="BK987" s="140">
        <f>ROUND(I987*H987,2)</f>
        <v>0</v>
      </c>
      <c r="BL987" s="18" t="s">
        <v>268</v>
      </c>
      <c r="BM987" s="139" t="s">
        <v>1166</v>
      </c>
    </row>
    <row r="988" spans="2:65" s="1" customFormat="1" ht="19.5">
      <c r="B988" s="33"/>
      <c r="D988" s="141" t="s">
        <v>148</v>
      </c>
      <c r="F988" s="142" t="s">
        <v>1167</v>
      </c>
      <c r="I988" s="143"/>
      <c r="L988" s="33"/>
      <c r="M988" s="144"/>
      <c r="T988" s="54"/>
      <c r="AT988" s="18" t="s">
        <v>148</v>
      </c>
      <c r="AU988" s="18" t="s">
        <v>83</v>
      </c>
    </row>
    <row r="989" spans="2:65" s="1" customFormat="1" ht="11.25">
      <c r="B989" s="33"/>
      <c r="D989" s="145" t="s">
        <v>150</v>
      </c>
      <c r="F989" s="146" t="s">
        <v>1168</v>
      </c>
      <c r="I989" s="143"/>
      <c r="L989" s="33"/>
      <c r="M989" s="144"/>
      <c r="T989" s="54"/>
      <c r="AT989" s="18" t="s">
        <v>150</v>
      </c>
      <c r="AU989" s="18" t="s">
        <v>83</v>
      </c>
    </row>
    <row r="990" spans="2:65" s="13" customFormat="1" ht="11.25">
      <c r="B990" s="153"/>
      <c r="D990" s="141" t="s">
        <v>152</v>
      </c>
      <c r="E990" s="154" t="s">
        <v>19</v>
      </c>
      <c r="F990" s="155" t="s">
        <v>867</v>
      </c>
      <c r="H990" s="156">
        <v>4</v>
      </c>
      <c r="I990" s="157"/>
      <c r="L990" s="153"/>
      <c r="M990" s="158"/>
      <c r="T990" s="159"/>
      <c r="AT990" s="154" t="s">
        <v>152</v>
      </c>
      <c r="AU990" s="154" t="s">
        <v>83</v>
      </c>
      <c r="AV990" s="13" t="s">
        <v>83</v>
      </c>
      <c r="AW990" s="13" t="s">
        <v>35</v>
      </c>
      <c r="AX990" s="13" t="s">
        <v>81</v>
      </c>
      <c r="AY990" s="154" t="s">
        <v>138</v>
      </c>
    </row>
    <row r="991" spans="2:65" s="1" customFormat="1" ht="33" customHeight="1">
      <c r="B991" s="33"/>
      <c r="C991" s="128" t="s">
        <v>1169</v>
      </c>
      <c r="D991" s="128" t="s">
        <v>141</v>
      </c>
      <c r="E991" s="129" t="s">
        <v>1170</v>
      </c>
      <c r="F991" s="130" t="s">
        <v>1171</v>
      </c>
      <c r="G991" s="131" t="s">
        <v>361</v>
      </c>
      <c r="H991" s="132">
        <v>0.112</v>
      </c>
      <c r="I991" s="133"/>
      <c r="J991" s="134">
        <f>ROUND(I991*H991,2)</f>
        <v>0</v>
      </c>
      <c r="K991" s="130" t="s">
        <v>145</v>
      </c>
      <c r="L991" s="33"/>
      <c r="M991" s="135" t="s">
        <v>19</v>
      </c>
      <c r="N991" s="136" t="s">
        <v>44</v>
      </c>
      <c r="P991" s="137">
        <f>O991*H991</f>
        <v>0</v>
      </c>
      <c r="Q991" s="137">
        <v>0</v>
      </c>
      <c r="R991" s="137">
        <f>Q991*H991</f>
        <v>0</v>
      </c>
      <c r="S991" s="137">
        <v>0</v>
      </c>
      <c r="T991" s="138">
        <f>S991*H991</f>
        <v>0</v>
      </c>
      <c r="AR991" s="139" t="s">
        <v>268</v>
      </c>
      <c r="AT991" s="139" t="s">
        <v>141</v>
      </c>
      <c r="AU991" s="139" t="s">
        <v>83</v>
      </c>
      <c r="AY991" s="18" t="s">
        <v>138</v>
      </c>
      <c r="BE991" s="140">
        <f>IF(N991="základní",J991,0)</f>
        <v>0</v>
      </c>
      <c r="BF991" s="140">
        <f>IF(N991="snížená",J991,0)</f>
        <v>0</v>
      </c>
      <c r="BG991" s="140">
        <f>IF(N991="zákl. přenesená",J991,0)</f>
        <v>0</v>
      </c>
      <c r="BH991" s="140">
        <f>IF(N991="sníž. přenesená",J991,0)</f>
        <v>0</v>
      </c>
      <c r="BI991" s="140">
        <f>IF(N991="nulová",J991,0)</f>
        <v>0</v>
      </c>
      <c r="BJ991" s="18" t="s">
        <v>81</v>
      </c>
      <c r="BK991" s="140">
        <f>ROUND(I991*H991,2)</f>
        <v>0</v>
      </c>
      <c r="BL991" s="18" t="s">
        <v>268</v>
      </c>
      <c r="BM991" s="139" t="s">
        <v>1172</v>
      </c>
    </row>
    <row r="992" spans="2:65" s="1" customFormat="1" ht="29.25">
      <c r="B992" s="33"/>
      <c r="D992" s="141" t="s">
        <v>148</v>
      </c>
      <c r="F992" s="142" t="s">
        <v>1173</v>
      </c>
      <c r="I992" s="143"/>
      <c r="L992" s="33"/>
      <c r="M992" s="144"/>
      <c r="T992" s="54"/>
      <c r="AT992" s="18" t="s">
        <v>148</v>
      </c>
      <c r="AU992" s="18" t="s">
        <v>83</v>
      </c>
    </row>
    <row r="993" spans="2:65" s="1" customFormat="1" ht="11.25">
      <c r="B993" s="33"/>
      <c r="D993" s="145" t="s">
        <v>150</v>
      </c>
      <c r="F993" s="146" t="s">
        <v>1174</v>
      </c>
      <c r="I993" s="143"/>
      <c r="L993" s="33"/>
      <c r="M993" s="144"/>
      <c r="T993" s="54"/>
      <c r="AT993" s="18" t="s">
        <v>150</v>
      </c>
      <c r="AU993" s="18" t="s">
        <v>83</v>
      </c>
    </row>
    <row r="994" spans="2:65" s="11" customFormat="1" ht="22.9" customHeight="1">
      <c r="B994" s="116"/>
      <c r="D994" s="117" t="s">
        <v>72</v>
      </c>
      <c r="E994" s="126" t="s">
        <v>1175</v>
      </c>
      <c r="F994" s="126" t="s">
        <v>1176</v>
      </c>
      <c r="I994" s="119"/>
      <c r="J994" s="127">
        <f>BK994</f>
        <v>0</v>
      </c>
      <c r="L994" s="116"/>
      <c r="M994" s="121"/>
      <c r="P994" s="122">
        <f>SUM(P995:P1017)</f>
        <v>0</v>
      </c>
      <c r="R994" s="122">
        <f>SUM(R995:R1017)</f>
        <v>0.48244500000000001</v>
      </c>
      <c r="T994" s="123">
        <f>SUM(T995:T1017)</f>
        <v>0</v>
      </c>
      <c r="AR994" s="117" t="s">
        <v>83</v>
      </c>
      <c r="AT994" s="124" t="s">
        <v>72</v>
      </c>
      <c r="AU994" s="124" t="s">
        <v>81</v>
      </c>
      <c r="AY994" s="117" t="s">
        <v>138</v>
      </c>
      <c r="BK994" s="125">
        <f>SUM(BK995:BK1017)</f>
        <v>0</v>
      </c>
    </row>
    <row r="995" spans="2:65" s="1" customFormat="1" ht="16.5" customHeight="1">
      <c r="B995" s="33"/>
      <c r="C995" s="128" t="s">
        <v>1177</v>
      </c>
      <c r="D995" s="128" t="s">
        <v>141</v>
      </c>
      <c r="E995" s="129" t="s">
        <v>1178</v>
      </c>
      <c r="F995" s="130" t="s">
        <v>1179</v>
      </c>
      <c r="G995" s="131" t="s">
        <v>292</v>
      </c>
      <c r="H995" s="132">
        <v>0.8</v>
      </c>
      <c r="I995" s="133"/>
      <c r="J995" s="134">
        <f>ROUND(I995*H995,2)</f>
        <v>0</v>
      </c>
      <c r="K995" s="130" t="s">
        <v>145</v>
      </c>
      <c r="L995" s="33"/>
      <c r="M995" s="135" t="s">
        <v>19</v>
      </c>
      <c r="N995" s="136" t="s">
        <v>44</v>
      </c>
      <c r="P995" s="137">
        <f>O995*H995</f>
        <v>0</v>
      </c>
      <c r="Q995" s="137">
        <v>0</v>
      </c>
      <c r="R995" s="137">
        <f>Q995*H995</f>
        <v>0</v>
      </c>
      <c r="S995" s="137">
        <v>0</v>
      </c>
      <c r="T995" s="138">
        <f>S995*H995</f>
        <v>0</v>
      </c>
      <c r="AR995" s="139" t="s">
        <v>268</v>
      </c>
      <c r="AT995" s="139" t="s">
        <v>141</v>
      </c>
      <c r="AU995" s="139" t="s">
        <v>83</v>
      </c>
      <c r="AY995" s="18" t="s">
        <v>138</v>
      </c>
      <c r="BE995" s="140">
        <f>IF(N995="základní",J995,0)</f>
        <v>0</v>
      </c>
      <c r="BF995" s="140">
        <f>IF(N995="snížená",J995,0)</f>
        <v>0</v>
      </c>
      <c r="BG995" s="140">
        <f>IF(N995="zákl. přenesená",J995,0)</f>
        <v>0</v>
      </c>
      <c r="BH995" s="140">
        <f>IF(N995="sníž. přenesená",J995,0)</f>
        <v>0</v>
      </c>
      <c r="BI995" s="140">
        <f>IF(N995="nulová",J995,0)</f>
        <v>0</v>
      </c>
      <c r="BJ995" s="18" t="s">
        <v>81</v>
      </c>
      <c r="BK995" s="140">
        <f>ROUND(I995*H995,2)</f>
        <v>0</v>
      </c>
      <c r="BL995" s="18" t="s">
        <v>268</v>
      </c>
      <c r="BM995" s="139" t="s">
        <v>1180</v>
      </c>
    </row>
    <row r="996" spans="2:65" s="1" customFormat="1" ht="11.25">
      <c r="B996" s="33"/>
      <c r="D996" s="141" t="s">
        <v>148</v>
      </c>
      <c r="F996" s="142" t="s">
        <v>1181</v>
      </c>
      <c r="I996" s="143"/>
      <c r="L996" s="33"/>
      <c r="M996" s="144"/>
      <c r="T996" s="54"/>
      <c r="AT996" s="18" t="s">
        <v>148</v>
      </c>
      <c r="AU996" s="18" t="s">
        <v>83</v>
      </c>
    </row>
    <row r="997" spans="2:65" s="1" customFormat="1" ht="11.25">
      <c r="B997" s="33"/>
      <c r="D997" s="145" t="s">
        <v>150</v>
      </c>
      <c r="F997" s="146" t="s">
        <v>1182</v>
      </c>
      <c r="I997" s="143"/>
      <c r="L997" s="33"/>
      <c r="M997" s="144"/>
      <c r="T997" s="54"/>
      <c r="AT997" s="18" t="s">
        <v>150</v>
      </c>
      <c r="AU997" s="18" t="s">
        <v>83</v>
      </c>
    </row>
    <row r="998" spans="2:65" s="13" customFormat="1" ht="11.25">
      <c r="B998" s="153"/>
      <c r="D998" s="141" t="s">
        <v>152</v>
      </c>
      <c r="E998" s="154" t="s">
        <v>19</v>
      </c>
      <c r="F998" s="155" t="s">
        <v>1183</v>
      </c>
      <c r="H998" s="156">
        <v>0.8</v>
      </c>
      <c r="I998" s="157"/>
      <c r="L998" s="153"/>
      <c r="M998" s="158"/>
      <c r="T998" s="159"/>
      <c r="AT998" s="154" t="s">
        <v>152</v>
      </c>
      <c r="AU998" s="154" t="s">
        <v>83</v>
      </c>
      <c r="AV998" s="13" t="s">
        <v>83</v>
      </c>
      <c r="AW998" s="13" t="s">
        <v>35</v>
      </c>
      <c r="AX998" s="13" t="s">
        <v>81</v>
      </c>
      <c r="AY998" s="154" t="s">
        <v>138</v>
      </c>
    </row>
    <row r="999" spans="2:65" s="1" customFormat="1" ht="16.5" customHeight="1">
      <c r="B999" s="33"/>
      <c r="C999" s="175" t="s">
        <v>1184</v>
      </c>
      <c r="D999" s="175" t="s">
        <v>439</v>
      </c>
      <c r="E999" s="176" t="s">
        <v>1185</v>
      </c>
      <c r="F999" s="177" t="s">
        <v>1186</v>
      </c>
      <c r="G999" s="178" t="s">
        <v>220</v>
      </c>
      <c r="H999" s="179">
        <v>0.8</v>
      </c>
      <c r="I999" s="180"/>
      <c r="J999" s="181">
        <f>ROUND(I999*H999,2)</f>
        <v>0</v>
      </c>
      <c r="K999" s="177" t="s">
        <v>145</v>
      </c>
      <c r="L999" s="182"/>
      <c r="M999" s="183" t="s">
        <v>19</v>
      </c>
      <c r="N999" s="184" t="s">
        <v>44</v>
      </c>
      <c r="P999" s="137">
        <f>O999*H999</f>
        <v>0</v>
      </c>
      <c r="Q999" s="137">
        <v>5.8999999999999999E-3</v>
      </c>
      <c r="R999" s="137">
        <f>Q999*H999</f>
        <v>4.7200000000000002E-3</v>
      </c>
      <c r="S999" s="137">
        <v>0</v>
      </c>
      <c r="T999" s="138">
        <f>S999*H999</f>
        <v>0</v>
      </c>
      <c r="AR999" s="139" t="s">
        <v>397</v>
      </c>
      <c r="AT999" s="139" t="s">
        <v>439</v>
      </c>
      <c r="AU999" s="139" t="s">
        <v>83</v>
      </c>
      <c r="AY999" s="18" t="s">
        <v>138</v>
      </c>
      <c r="BE999" s="140">
        <f>IF(N999="základní",J999,0)</f>
        <v>0</v>
      </c>
      <c r="BF999" s="140">
        <f>IF(N999="snížená",J999,0)</f>
        <v>0</v>
      </c>
      <c r="BG999" s="140">
        <f>IF(N999="zákl. přenesená",J999,0)</f>
        <v>0</v>
      </c>
      <c r="BH999" s="140">
        <f>IF(N999="sníž. přenesená",J999,0)</f>
        <v>0</v>
      </c>
      <c r="BI999" s="140">
        <f>IF(N999="nulová",J999,0)</f>
        <v>0</v>
      </c>
      <c r="BJ999" s="18" t="s">
        <v>81</v>
      </c>
      <c r="BK999" s="140">
        <f>ROUND(I999*H999,2)</f>
        <v>0</v>
      </c>
      <c r="BL999" s="18" t="s">
        <v>268</v>
      </c>
      <c r="BM999" s="139" t="s">
        <v>1187</v>
      </c>
    </row>
    <row r="1000" spans="2:65" s="1" customFormat="1" ht="11.25">
      <c r="B1000" s="33"/>
      <c r="D1000" s="141" t="s">
        <v>148</v>
      </c>
      <c r="F1000" s="142" t="s">
        <v>1186</v>
      </c>
      <c r="I1000" s="143"/>
      <c r="L1000" s="33"/>
      <c r="M1000" s="144"/>
      <c r="T1000" s="54"/>
      <c r="AT1000" s="18" t="s">
        <v>148</v>
      </c>
      <c r="AU1000" s="18" t="s">
        <v>83</v>
      </c>
    </row>
    <row r="1001" spans="2:65" s="1" customFormat="1" ht="16.5" customHeight="1">
      <c r="B1001" s="33"/>
      <c r="C1001" s="128" t="s">
        <v>1188</v>
      </c>
      <c r="D1001" s="128" t="s">
        <v>141</v>
      </c>
      <c r="E1001" s="129" t="s">
        <v>1189</v>
      </c>
      <c r="F1001" s="130" t="s">
        <v>1190</v>
      </c>
      <c r="G1001" s="131" t="s">
        <v>220</v>
      </c>
      <c r="H1001" s="132">
        <v>1</v>
      </c>
      <c r="I1001" s="133"/>
      <c r="J1001" s="134">
        <f>ROUND(I1001*H1001,2)</f>
        <v>0</v>
      </c>
      <c r="K1001" s="130" t="s">
        <v>145</v>
      </c>
      <c r="L1001" s="33"/>
      <c r="M1001" s="135" t="s">
        <v>19</v>
      </c>
      <c r="N1001" s="136" t="s">
        <v>44</v>
      </c>
      <c r="P1001" s="137">
        <f>O1001*H1001</f>
        <v>0</v>
      </c>
      <c r="Q1001" s="137">
        <v>0</v>
      </c>
      <c r="R1001" s="137">
        <f>Q1001*H1001</f>
        <v>0</v>
      </c>
      <c r="S1001" s="137">
        <v>0</v>
      </c>
      <c r="T1001" s="138">
        <f>S1001*H1001</f>
        <v>0</v>
      </c>
      <c r="AR1001" s="139" t="s">
        <v>268</v>
      </c>
      <c r="AT1001" s="139" t="s">
        <v>141</v>
      </c>
      <c r="AU1001" s="139" t="s">
        <v>83</v>
      </c>
      <c r="AY1001" s="18" t="s">
        <v>138</v>
      </c>
      <c r="BE1001" s="140">
        <f>IF(N1001="základní",J1001,0)</f>
        <v>0</v>
      </c>
      <c r="BF1001" s="140">
        <f>IF(N1001="snížená",J1001,0)</f>
        <v>0</v>
      </c>
      <c r="BG1001" s="140">
        <f>IF(N1001="zákl. přenesená",J1001,0)</f>
        <v>0</v>
      </c>
      <c r="BH1001" s="140">
        <f>IF(N1001="sníž. přenesená",J1001,0)</f>
        <v>0</v>
      </c>
      <c r="BI1001" s="140">
        <f>IF(N1001="nulová",J1001,0)</f>
        <v>0</v>
      </c>
      <c r="BJ1001" s="18" t="s">
        <v>81</v>
      </c>
      <c r="BK1001" s="140">
        <f>ROUND(I1001*H1001,2)</f>
        <v>0</v>
      </c>
      <c r="BL1001" s="18" t="s">
        <v>268</v>
      </c>
      <c r="BM1001" s="139" t="s">
        <v>1191</v>
      </c>
    </row>
    <row r="1002" spans="2:65" s="1" customFormat="1" ht="11.25">
      <c r="B1002" s="33"/>
      <c r="D1002" s="141" t="s">
        <v>148</v>
      </c>
      <c r="F1002" s="142" t="s">
        <v>1190</v>
      </c>
      <c r="I1002" s="143"/>
      <c r="L1002" s="33"/>
      <c r="M1002" s="144"/>
      <c r="T1002" s="54"/>
      <c r="AT1002" s="18" t="s">
        <v>148</v>
      </c>
      <c r="AU1002" s="18" t="s">
        <v>83</v>
      </c>
    </row>
    <row r="1003" spans="2:65" s="1" customFormat="1" ht="11.25">
      <c r="B1003" s="33"/>
      <c r="D1003" s="145" t="s">
        <v>150</v>
      </c>
      <c r="F1003" s="146" t="s">
        <v>1192</v>
      </c>
      <c r="I1003" s="143"/>
      <c r="L1003" s="33"/>
      <c r="M1003" s="144"/>
      <c r="T1003" s="54"/>
      <c r="AT1003" s="18" t="s">
        <v>150</v>
      </c>
      <c r="AU1003" s="18" t="s">
        <v>83</v>
      </c>
    </row>
    <row r="1004" spans="2:65" s="1" customFormat="1" ht="19.5">
      <c r="B1004" s="33"/>
      <c r="D1004" s="141" t="s">
        <v>177</v>
      </c>
      <c r="F1004" s="167" t="s">
        <v>1193</v>
      </c>
      <c r="I1004" s="143"/>
      <c r="L1004" s="33"/>
      <c r="M1004" s="144"/>
      <c r="T1004" s="54"/>
      <c r="AT1004" s="18" t="s">
        <v>177</v>
      </c>
      <c r="AU1004" s="18" t="s">
        <v>83</v>
      </c>
    </row>
    <row r="1005" spans="2:65" s="1" customFormat="1" ht="24.2" customHeight="1">
      <c r="B1005" s="33"/>
      <c r="C1005" s="128" t="s">
        <v>1194</v>
      </c>
      <c r="D1005" s="128" t="s">
        <v>141</v>
      </c>
      <c r="E1005" s="129" t="s">
        <v>1195</v>
      </c>
      <c r="F1005" s="130" t="s">
        <v>1196</v>
      </c>
      <c r="G1005" s="131" t="s">
        <v>1197</v>
      </c>
      <c r="H1005" s="132">
        <v>454.5</v>
      </c>
      <c r="I1005" s="133"/>
      <c r="J1005" s="134">
        <f>ROUND(I1005*H1005,2)</f>
        <v>0</v>
      </c>
      <c r="K1005" s="130" t="s">
        <v>145</v>
      </c>
      <c r="L1005" s="33"/>
      <c r="M1005" s="135" t="s">
        <v>19</v>
      </c>
      <c r="N1005" s="136" t="s">
        <v>44</v>
      </c>
      <c r="P1005" s="137">
        <f>O1005*H1005</f>
        <v>0</v>
      </c>
      <c r="Q1005" s="137">
        <v>5.0000000000000002E-5</v>
      </c>
      <c r="R1005" s="137">
        <f>Q1005*H1005</f>
        <v>2.2725000000000002E-2</v>
      </c>
      <c r="S1005" s="137">
        <v>0</v>
      </c>
      <c r="T1005" s="138">
        <f>S1005*H1005</f>
        <v>0</v>
      </c>
      <c r="AR1005" s="139" t="s">
        <v>268</v>
      </c>
      <c r="AT1005" s="139" t="s">
        <v>141</v>
      </c>
      <c r="AU1005" s="139" t="s">
        <v>83</v>
      </c>
      <c r="AY1005" s="18" t="s">
        <v>138</v>
      </c>
      <c r="BE1005" s="140">
        <f>IF(N1005="základní",J1005,0)</f>
        <v>0</v>
      </c>
      <c r="BF1005" s="140">
        <f>IF(N1005="snížená",J1005,0)</f>
        <v>0</v>
      </c>
      <c r="BG1005" s="140">
        <f>IF(N1005="zákl. přenesená",J1005,0)</f>
        <v>0</v>
      </c>
      <c r="BH1005" s="140">
        <f>IF(N1005="sníž. přenesená",J1005,0)</f>
        <v>0</v>
      </c>
      <c r="BI1005" s="140">
        <f>IF(N1005="nulová",J1005,0)</f>
        <v>0</v>
      </c>
      <c r="BJ1005" s="18" t="s">
        <v>81</v>
      </c>
      <c r="BK1005" s="140">
        <f>ROUND(I1005*H1005,2)</f>
        <v>0</v>
      </c>
      <c r="BL1005" s="18" t="s">
        <v>268</v>
      </c>
      <c r="BM1005" s="139" t="s">
        <v>1198</v>
      </c>
    </row>
    <row r="1006" spans="2:65" s="1" customFormat="1" ht="19.5">
      <c r="B1006" s="33"/>
      <c r="D1006" s="141" t="s">
        <v>148</v>
      </c>
      <c r="F1006" s="142" t="s">
        <v>1199</v>
      </c>
      <c r="I1006" s="143"/>
      <c r="L1006" s="33"/>
      <c r="M1006" s="144"/>
      <c r="T1006" s="54"/>
      <c r="AT1006" s="18" t="s">
        <v>148</v>
      </c>
      <c r="AU1006" s="18" t="s">
        <v>83</v>
      </c>
    </row>
    <row r="1007" spans="2:65" s="1" customFormat="1" ht="11.25">
      <c r="B1007" s="33"/>
      <c r="D1007" s="145" t="s">
        <v>150</v>
      </c>
      <c r="F1007" s="146" t="s">
        <v>1200</v>
      </c>
      <c r="I1007" s="143"/>
      <c r="L1007" s="33"/>
      <c r="M1007" s="144"/>
      <c r="T1007" s="54"/>
      <c r="AT1007" s="18" t="s">
        <v>150</v>
      </c>
      <c r="AU1007" s="18" t="s">
        <v>83</v>
      </c>
    </row>
    <row r="1008" spans="2:65" s="12" customFormat="1" ht="22.5">
      <c r="B1008" s="147"/>
      <c r="D1008" s="141" t="s">
        <v>152</v>
      </c>
      <c r="E1008" s="148" t="s">
        <v>19</v>
      </c>
      <c r="F1008" s="149" t="s">
        <v>1201</v>
      </c>
      <c r="H1008" s="148" t="s">
        <v>19</v>
      </c>
      <c r="I1008" s="150"/>
      <c r="L1008" s="147"/>
      <c r="M1008" s="151"/>
      <c r="T1008" s="152"/>
      <c r="AT1008" s="148" t="s">
        <v>152</v>
      </c>
      <c r="AU1008" s="148" t="s">
        <v>83</v>
      </c>
      <c r="AV1008" s="12" t="s">
        <v>81</v>
      </c>
      <c r="AW1008" s="12" t="s">
        <v>35</v>
      </c>
      <c r="AX1008" s="12" t="s">
        <v>73</v>
      </c>
      <c r="AY1008" s="148" t="s">
        <v>138</v>
      </c>
    </row>
    <row r="1009" spans="2:65" s="13" customFormat="1" ht="11.25">
      <c r="B1009" s="153"/>
      <c r="D1009" s="141" t="s">
        <v>152</v>
      </c>
      <c r="E1009" s="154" t="s">
        <v>19</v>
      </c>
      <c r="F1009" s="155" t="s">
        <v>1202</v>
      </c>
      <c r="H1009" s="156">
        <v>27</v>
      </c>
      <c r="I1009" s="157"/>
      <c r="L1009" s="153"/>
      <c r="M1009" s="158"/>
      <c r="T1009" s="159"/>
      <c r="AT1009" s="154" t="s">
        <v>152</v>
      </c>
      <c r="AU1009" s="154" t="s">
        <v>83</v>
      </c>
      <c r="AV1009" s="13" t="s">
        <v>83</v>
      </c>
      <c r="AW1009" s="13" t="s">
        <v>35</v>
      </c>
      <c r="AX1009" s="13" t="s">
        <v>73</v>
      </c>
      <c r="AY1009" s="154" t="s">
        <v>138</v>
      </c>
    </row>
    <row r="1010" spans="2:65" s="13" customFormat="1" ht="11.25">
      <c r="B1010" s="153"/>
      <c r="D1010" s="141" t="s">
        <v>152</v>
      </c>
      <c r="E1010" s="154" t="s">
        <v>19</v>
      </c>
      <c r="F1010" s="155" t="s">
        <v>1203</v>
      </c>
      <c r="H1010" s="156">
        <v>427.5</v>
      </c>
      <c r="I1010" s="157"/>
      <c r="L1010" s="153"/>
      <c r="M1010" s="158"/>
      <c r="T1010" s="159"/>
      <c r="AT1010" s="154" t="s">
        <v>152</v>
      </c>
      <c r="AU1010" s="154" t="s">
        <v>83</v>
      </c>
      <c r="AV1010" s="13" t="s">
        <v>83</v>
      </c>
      <c r="AW1010" s="13" t="s">
        <v>35</v>
      </c>
      <c r="AX1010" s="13" t="s">
        <v>73</v>
      </c>
      <c r="AY1010" s="154" t="s">
        <v>138</v>
      </c>
    </row>
    <row r="1011" spans="2:65" s="14" customFormat="1" ht="11.25">
      <c r="B1011" s="160"/>
      <c r="D1011" s="141" t="s">
        <v>152</v>
      </c>
      <c r="E1011" s="161" t="s">
        <v>19</v>
      </c>
      <c r="F1011" s="162" t="s">
        <v>170</v>
      </c>
      <c r="H1011" s="163">
        <v>454.5</v>
      </c>
      <c r="I1011" s="164"/>
      <c r="L1011" s="160"/>
      <c r="M1011" s="165"/>
      <c r="T1011" s="166"/>
      <c r="AT1011" s="161" t="s">
        <v>152</v>
      </c>
      <c r="AU1011" s="161" t="s">
        <v>83</v>
      </c>
      <c r="AV1011" s="14" t="s">
        <v>146</v>
      </c>
      <c r="AW1011" s="14" t="s">
        <v>35</v>
      </c>
      <c r="AX1011" s="14" t="s">
        <v>81</v>
      </c>
      <c r="AY1011" s="161" t="s">
        <v>138</v>
      </c>
    </row>
    <row r="1012" spans="2:65" s="1" customFormat="1" ht="24.2" customHeight="1">
      <c r="B1012" s="33"/>
      <c r="C1012" s="175" t="s">
        <v>1204</v>
      </c>
      <c r="D1012" s="175" t="s">
        <v>439</v>
      </c>
      <c r="E1012" s="176" t="s">
        <v>1205</v>
      </c>
      <c r="F1012" s="177" t="s">
        <v>1206</v>
      </c>
      <c r="G1012" s="178" t="s">
        <v>361</v>
      </c>
      <c r="H1012" s="179">
        <v>0.45500000000000002</v>
      </c>
      <c r="I1012" s="180"/>
      <c r="J1012" s="181">
        <f>ROUND(I1012*H1012,2)</f>
        <v>0</v>
      </c>
      <c r="K1012" s="177" t="s">
        <v>19</v>
      </c>
      <c r="L1012" s="182"/>
      <c r="M1012" s="183" t="s">
        <v>19</v>
      </c>
      <c r="N1012" s="184" t="s">
        <v>44</v>
      </c>
      <c r="P1012" s="137">
        <f>O1012*H1012</f>
        <v>0</v>
      </c>
      <c r="Q1012" s="137">
        <v>1</v>
      </c>
      <c r="R1012" s="137">
        <f>Q1012*H1012</f>
        <v>0.45500000000000002</v>
      </c>
      <c r="S1012" s="137">
        <v>0</v>
      </c>
      <c r="T1012" s="138">
        <f>S1012*H1012</f>
        <v>0</v>
      </c>
      <c r="AR1012" s="139" t="s">
        <v>397</v>
      </c>
      <c r="AT1012" s="139" t="s">
        <v>439</v>
      </c>
      <c r="AU1012" s="139" t="s">
        <v>83</v>
      </c>
      <c r="AY1012" s="18" t="s">
        <v>138</v>
      </c>
      <c r="BE1012" s="140">
        <f>IF(N1012="základní",J1012,0)</f>
        <v>0</v>
      </c>
      <c r="BF1012" s="140">
        <f>IF(N1012="snížená",J1012,0)</f>
        <v>0</v>
      </c>
      <c r="BG1012" s="140">
        <f>IF(N1012="zákl. přenesená",J1012,0)</f>
        <v>0</v>
      </c>
      <c r="BH1012" s="140">
        <f>IF(N1012="sníž. přenesená",J1012,0)</f>
        <v>0</v>
      </c>
      <c r="BI1012" s="140">
        <f>IF(N1012="nulová",J1012,0)</f>
        <v>0</v>
      </c>
      <c r="BJ1012" s="18" t="s">
        <v>81</v>
      </c>
      <c r="BK1012" s="140">
        <f>ROUND(I1012*H1012,2)</f>
        <v>0</v>
      </c>
      <c r="BL1012" s="18" t="s">
        <v>268</v>
      </c>
      <c r="BM1012" s="139" t="s">
        <v>1207</v>
      </c>
    </row>
    <row r="1013" spans="2:65" s="1" customFormat="1" ht="11.25">
      <c r="B1013" s="33"/>
      <c r="D1013" s="141" t="s">
        <v>148</v>
      </c>
      <c r="F1013" s="142" t="s">
        <v>1206</v>
      </c>
      <c r="I1013" s="143"/>
      <c r="L1013" s="33"/>
      <c r="M1013" s="144"/>
      <c r="T1013" s="54"/>
      <c r="AT1013" s="18" t="s">
        <v>148</v>
      </c>
      <c r="AU1013" s="18" t="s">
        <v>83</v>
      </c>
    </row>
    <row r="1014" spans="2:65" s="13" customFormat="1" ht="11.25">
      <c r="B1014" s="153"/>
      <c r="D1014" s="141" t="s">
        <v>152</v>
      </c>
      <c r="F1014" s="155" t="s">
        <v>1208</v>
      </c>
      <c r="H1014" s="156">
        <v>0.45500000000000002</v>
      </c>
      <c r="I1014" s="157"/>
      <c r="L1014" s="153"/>
      <c r="M1014" s="158"/>
      <c r="T1014" s="159"/>
      <c r="AT1014" s="154" t="s">
        <v>152</v>
      </c>
      <c r="AU1014" s="154" t="s">
        <v>83</v>
      </c>
      <c r="AV1014" s="13" t="s">
        <v>83</v>
      </c>
      <c r="AW1014" s="13" t="s">
        <v>4</v>
      </c>
      <c r="AX1014" s="13" t="s">
        <v>81</v>
      </c>
      <c r="AY1014" s="154" t="s">
        <v>138</v>
      </c>
    </row>
    <row r="1015" spans="2:65" s="1" customFormat="1" ht="24.2" customHeight="1">
      <c r="B1015" s="33"/>
      <c r="C1015" s="128" t="s">
        <v>1209</v>
      </c>
      <c r="D1015" s="128" t="s">
        <v>141</v>
      </c>
      <c r="E1015" s="129" t="s">
        <v>1210</v>
      </c>
      <c r="F1015" s="130" t="s">
        <v>1211</v>
      </c>
      <c r="G1015" s="131" t="s">
        <v>361</v>
      </c>
      <c r="H1015" s="132">
        <v>0.48199999999999998</v>
      </c>
      <c r="I1015" s="133"/>
      <c r="J1015" s="134">
        <f>ROUND(I1015*H1015,2)</f>
        <v>0</v>
      </c>
      <c r="K1015" s="130" t="s">
        <v>145</v>
      </c>
      <c r="L1015" s="33"/>
      <c r="M1015" s="135" t="s">
        <v>19</v>
      </c>
      <c r="N1015" s="136" t="s">
        <v>44</v>
      </c>
      <c r="P1015" s="137">
        <f>O1015*H1015</f>
        <v>0</v>
      </c>
      <c r="Q1015" s="137">
        <v>0</v>
      </c>
      <c r="R1015" s="137">
        <f>Q1015*H1015</f>
        <v>0</v>
      </c>
      <c r="S1015" s="137">
        <v>0</v>
      </c>
      <c r="T1015" s="138">
        <f>S1015*H1015</f>
        <v>0</v>
      </c>
      <c r="AR1015" s="139" t="s">
        <v>268</v>
      </c>
      <c r="AT1015" s="139" t="s">
        <v>141</v>
      </c>
      <c r="AU1015" s="139" t="s">
        <v>83</v>
      </c>
      <c r="AY1015" s="18" t="s">
        <v>138</v>
      </c>
      <c r="BE1015" s="140">
        <f>IF(N1015="základní",J1015,0)</f>
        <v>0</v>
      </c>
      <c r="BF1015" s="140">
        <f>IF(N1015="snížená",J1015,0)</f>
        <v>0</v>
      </c>
      <c r="BG1015" s="140">
        <f>IF(N1015="zákl. přenesená",J1015,0)</f>
        <v>0</v>
      </c>
      <c r="BH1015" s="140">
        <f>IF(N1015="sníž. přenesená",J1015,0)</f>
        <v>0</v>
      </c>
      <c r="BI1015" s="140">
        <f>IF(N1015="nulová",J1015,0)</f>
        <v>0</v>
      </c>
      <c r="BJ1015" s="18" t="s">
        <v>81</v>
      </c>
      <c r="BK1015" s="140">
        <f>ROUND(I1015*H1015,2)</f>
        <v>0</v>
      </c>
      <c r="BL1015" s="18" t="s">
        <v>268</v>
      </c>
      <c r="BM1015" s="139" t="s">
        <v>1212</v>
      </c>
    </row>
    <row r="1016" spans="2:65" s="1" customFormat="1" ht="29.25">
      <c r="B1016" s="33"/>
      <c r="D1016" s="141" t="s">
        <v>148</v>
      </c>
      <c r="F1016" s="142" t="s">
        <v>1213</v>
      </c>
      <c r="I1016" s="143"/>
      <c r="L1016" s="33"/>
      <c r="M1016" s="144"/>
      <c r="T1016" s="54"/>
      <c r="AT1016" s="18" t="s">
        <v>148</v>
      </c>
      <c r="AU1016" s="18" t="s">
        <v>83</v>
      </c>
    </row>
    <row r="1017" spans="2:65" s="1" customFormat="1" ht="11.25">
      <c r="B1017" s="33"/>
      <c r="D1017" s="145" t="s">
        <v>150</v>
      </c>
      <c r="F1017" s="146" t="s">
        <v>1214</v>
      </c>
      <c r="I1017" s="143"/>
      <c r="L1017" s="33"/>
      <c r="M1017" s="144"/>
      <c r="T1017" s="54"/>
      <c r="AT1017" s="18" t="s">
        <v>150</v>
      </c>
      <c r="AU1017" s="18" t="s">
        <v>83</v>
      </c>
    </row>
    <row r="1018" spans="2:65" s="11" customFormat="1" ht="22.9" customHeight="1">
      <c r="B1018" s="116"/>
      <c r="D1018" s="117" t="s">
        <v>72</v>
      </c>
      <c r="E1018" s="126" t="s">
        <v>1215</v>
      </c>
      <c r="F1018" s="126" t="s">
        <v>1216</v>
      </c>
      <c r="I1018" s="119"/>
      <c r="J1018" s="127">
        <f>BK1018</f>
        <v>0</v>
      </c>
      <c r="L1018" s="116"/>
      <c r="M1018" s="121"/>
      <c r="P1018" s="122">
        <f>SUM(P1019:P1050)</f>
        <v>0</v>
      </c>
      <c r="R1018" s="122">
        <f>SUM(R1019:R1050)</f>
        <v>0.35395947999999999</v>
      </c>
      <c r="T1018" s="123">
        <f>SUM(T1019:T1050)</f>
        <v>0</v>
      </c>
      <c r="AR1018" s="117" t="s">
        <v>83</v>
      </c>
      <c r="AT1018" s="124" t="s">
        <v>72</v>
      </c>
      <c r="AU1018" s="124" t="s">
        <v>81</v>
      </c>
      <c r="AY1018" s="117" t="s">
        <v>138</v>
      </c>
      <c r="BK1018" s="125">
        <f>SUM(BK1019:BK1050)</f>
        <v>0</v>
      </c>
    </row>
    <row r="1019" spans="2:65" s="1" customFormat="1" ht="24.2" customHeight="1">
      <c r="B1019" s="33"/>
      <c r="C1019" s="128" t="s">
        <v>1217</v>
      </c>
      <c r="D1019" s="128" t="s">
        <v>141</v>
      </c>
      <c r="E1019" s="129" t="s">
        <v>1218</v>
      </c>
      <c r="F1019" s="130" t="s">
        <v>1219</v>
      </c>
      <c r="G1019" s="131" t="s">
        <v>158</v>
      </c>
      <c r="H1019" s="132">
        <v>290.60000000000002</v>
      </c>
      <c r="I1019" s="133"/>
      <c r="J1019" s="134">
        <f>ROUND(I1019*H1019,2)</f>
        <v>0</v>
      </c>
      <c r="K1019" s="130" t="s">
        <v>145</v>
      </c>
      <c r="L1019" s="33"/>
      <c r="M1019" s="135" t="s">
        <v>19</v>
      </c>
      <c r="N1019" s="136" t="s">
        <v>44</v>
      </c>
      <c r="P1019" s="137">
        <f>O1019*H1019</f>
        <v>0</v>
      </c>
      <c r="Q1019" s="137">
        <v>4.4999999999999999E-4</v>
      </c>
      <c r="R1019" s="137">
        <f>Q1019*H1019</f>
        <v>0.13077</v>
      </c>
      <c r="S1019" s="137">
        <v>0</v>
      </c>
      <c r="T1019" s="138">
        <f>S1019*H1019</f>
        <v>0</v>
      </c>
      <c r="AR1019" s="139" t="s">
        <v>268</v>
      </c>
      <c r="AT1019" s="139" t="s">
        <v>141</v>
      </c>
      <c r="AU1019" s="139" t="s">
        <v>83</v>
      </c>
      <c r="AY1019" s="18" t="s">
        <v>138</v>
      </c>
      <c r="BE1019" s="140">
        <f>IF(N1019="základní",J1019,0)</f>
        <v>0</v>
      </c>
      <c r="BF1019" s="140">
        <f>IF(N1019="snížená",J1019,0)</f>
        <v>0</v>
      </c>
      <c r="BG1019" s="140">
        <f>IF(N1019="zákl. přenesená",J1019,0)</f>
        <v>0</v>
      </c>
      <c r="BH1019" s="140">
        <f>IF(N1019="sníž. přenesená",J1019,0)</f>
        <v>0</v>
      </c>
      <c r="BI1019" s="140">
        <f>IF(N1019="nulová",J1019,0)</f>
        <v>0</v>
      </c>
      <c r="BJ1019" s="18" t="s">
        <v>81</v>
      </c>
      <c r="BK1019" s="140">
        <f>ROUND(I1019*H1019,2)</f>
        <v>0</v>
      </c>
      <c r="BL1019" s="18" t="s">
        <v>268</v>
      </c>
      <c r="BM1019" s="139" t="s">
        <v>1220</v>
      </c>
    </row>
    <row r="1020" spans="2:65" s="1" customFormat="1" ht="29.25">
      <c r="B1020" s="33"/>
      <c r="D1020" s="141" t="s">
        <v>148</v>
      </c>
      <c r="F1020" s="142" t="s">
        <v>1221</v>
      </c>
      <c r="I1020" s="143"/>
      <c r="L1020" s="33"/>
      <c r="M1020" s="144"/>
      <c r="T1020" s="54"/>
      <c r="AT1020" s="18" t="s">
        <v>148</v>
      </c>
      <c r="AU1020" s="18" t="s">
        <v>83</v>
      </c>
    </row>
    <row r="1021" spans="2:65" s="1" customFormat="1" ht="11.25">
      <c r="B1021" s="33"/>
      <c r="D1021" s="145" t="s">
        <v>150</v>
      </c>
      <c r="F1021" s="146" t="s">
        <v>1222</v>
      </c>
      <c r="I1021" s="143"/>
      <c r="L1021" s="33"/>
      <c r="M1021" s="144"/>
      <c r="T1021" s="54"/>
      <c r="AT1021" s="18" t="s">
        <v>150</v>
      </c>
      <c r="AU1021" s="18" t="s">
        <v>83</v>
      </c>
    </row>
    <row r="1022" spans="2:65" s="1" customFormat="1" ht="39">
      <c r="B1022" s="33"/>
      <c r="D1022" s="141" t="s">
        <v>177</v>
      </c>
      <c r="F1022" s="167" t="s">
        <v>1223</v>
      </c>
      <c r="I1022" s="143"/>
      <c r="L1022" s="33"/>
      <c r="M1022" s="144"/>
      <c r="T1022" s="54"/>
      <c r="AT1022" s="18" t="s">
        <v>177</v>
      </c>
      <c r="AU1022" s="18" t="s">
        <v>83</v>
      </c>
    </row>
    <row r="1023" spans="2:65" s="12" customFormat="1" ht="22.5">
      <c r="B1023" s="147"/>
      <c r="D1023" s="141" t="s">
        <v>152</v>
      </c>
      <c r="E1023" s="148" t="s">
        <v>19</v>
      </c>
      <c r="F1023" s="149" t="s">
        <v>1224</v>
      </c>
      <c r="H1023" s="148" t="s">
        <v>19</v>
      </c>
      <c r="I1023" s="150"/>
      <c r="L1023" s="147"/>
      <c r="M1023" s="151"/>
      <c r="T1023" s="152"/>
      <c r="AT1023" s="148" t="s">
        <v>152</v>
      </c>
      <c r="AU1023" s="148" t="s">
        <v>83</v>
      </c>
      <c r="AV1023" s="12" t="s">
        <v>81</v>
      </c>
      <c r="AW1023" s="12" t="s">
        <v>35</v>
      </c>
      <c r="AX1023" s="12" t="s">
        <v>73</v>
      </c>
      <c r="AY1023" s="148" t="s">
        <v>138</v>
      </c>
    </row>
    <row r="1024" spans="2:65" s="13" customFormat="1" ht="11.25">
      <c r="B1024" s="153"/>
      <c r="D1024" s="141" t="s">
        <v>152</v>
      </c>
      <c r="E1024" s="154" t="s">
        <v>19</v>
      </c>
      <c r="F1024" s="155" t="s">
        <v>1225</v>
      </c>
      <c r="H1024" s="156">
        <v>39.799999999999997</v>
      </c>
      <c r="I1024" s="157"/>
      <c r="L1024" s="153"/>
      <c r="M1024" s="158"/>
      <c r="T1024" s="159"/>
      <c r="AT1024" s="154" t="s">
        <v>152</v>
      </c>
      <c r="AU1024" s="154" t="s">
        <v>83</v>
      </c>
      <c r="AV1024" s="13" t="s">
        <v>83</v>
      </c>
      <c r="AW1024" s="13" t="s">
        <v>35</v>
      </c>
      <c r="AX1024" s="13" t="s">
        <v>73</v>
      </c>
      <c r="AY1024" s="154" t="s">
        <v>138</v>
      </c>
    </row>
    <row r="1025" spans="2:65" s="13" customFormat="1" ht="11.25">
      <c r="B1025" s="153"/>
      <c r="D1025" s="141" t="s">
        <v>152</v>
      </c>
      <c r="E1025" s="154" t="s">
        <v>19</v>
      </c>
      <c r="F1025" s="155" t="s">
        <v>1226</v>
      </c>
      <c r="H1025" s="156">
        <v>192.5</v>
      </c>
      <c r="I1025" s="157"/>
      <c r="L1025" s="153"/>
      <c r="M1025" s="158"/>
      <c r="T1025" s="159"/>
      <c r="AT1025" s="154" t="s">
        <v>152</v>
      </c>
      <c r="AU1025" s="154" t="s">
        <v>83</v>
      </c>
      <c r="AV1025" s="13" t="s">
        <v>83</v>
      </c>
      <c r="AW1025" s="13" t="s">
        <v>35</v>
      </c>
      <c r="AX1025" s="13" t="s">
        <v>73</v>
      </c>
      <c r="AY1025" s="154" t="s">
        <v>138</v>
      </c>
    </row>
    <row r="1026" spans="2:65" s="13" customFormat="1" ht="11.25">
      <c r="B1026" s="153"/>
      <c r="D1026" s="141" t="s">
        <v>152</v>
      </c>
      <c r="E1026" s="154" t="s">
        <v>19</v>
      </c>
      <c r="F1026" s="155" t="s">
        <v>1227</v>
      </c>
      <c r="H1026" s="156">
        <v>58.3</v>
      </c>
      <c r="I1026" s="157"/>
      <c r="L1026" s="153"/>
      <c r="M1026" s="158"/>
      <c r="T1026" s="159"/>
      <c r="AT1026" s="154" t="s">
        <v>152</v>
      </c>
      <c r="AU1026" s="154" t="s">
        <v>83</v>
      </c>
      <c r="AV1026" s="13" t="s">
        <v>83</v>
      </c>
      <c r="AW1026" s="13" t="s">
        <v>35</v>
      </c>
      <c r="AX1026" s="13" t="s">
        <v>73</v>
      </c>
      <c r="AY1026" s="154" t="s">
        <v>138</v>
      </c>
    </row>
    <row r="1027" spans="2:65" s="14" customFormat="1" ht="11.25">
      <c r="B1027" s="160"/>
      <c r="D1027" s="141" t="s">
        <v>152</v>
      </c>
      <c r="E1027" s="161" t="s">
        <v>19</v>
      </c>
      <c r="F1027" s="162" t="s">
        <v>170</v>
      </c>
      <c r="H1027" s="163">
        <v>290.60000000000002</v>
      </c>
      <c r="I1027" s="164"/>
      <c r="L1027" s="160"/>
      <c r="M1027" s="165"/>
      <c r="T1027" s="166"/>
      <c r="AT1027" s="161" t="s">
        <v>152</v>
      </c>
      <c r="AU1027" s="161" t="s">
        <v>83</v>
      </c>
      <c r="AV1027" s="14" t="s">
        <v>146</v>
      </c>
      <c r="AW1027" s="14" t="s">
        <v>35</v>
      </c>
      <c r="AX1027" s="14" t="s">
        <v>81</v>
      </c>
      <c r="AY1027" s="161" t="s">
        <v>138</v>
      </c>
    </row>
    <row r="1028" spans="2:65" s="1" customFormat="1" ht="24.2" customHeight="1">
      <c r="B1028" s="33"/>
      <c r="C1028" s="128" t="s">
        <v>1228</v>
      </c>
      <c r="D1028" s="128" t="s">
        <v>141</v>
      </c>
      <c r="E1028" s="129" t="s">
        <v>1229</v>
      </c>
      <c r="F1028" s="130" t="s">
        <v>1230</v>
      </c>
      <c r="G1028" s="131" t="s">
        <v>158</v>
      </c>
      <c r="H1028" s="132">
        <v>22.347999999999999</v>
      </c>
      <c r="I1028" s="133"/>
      <c r="J1028" s="134">
        <f>ROUND(I1028*H1028,2)</f>
        <v>0</v>
      </c>
      <c r="K1028" s="130" t="s">
        <v>145</v>
      </c>
      <c r="L1028" s="33"/>
      <c r="M1028" s="135" t="s">
        <v>19</v>
      </c>
      <c r="N1028" s="136" t="s">
        <v>44</v>
      </c>
      <c r="P1028" s="137">
        <f>O1028*H1028</f>
        <v>0</v>
      </c>
      <c r="Q1028" s="137">
        <v>1.7000000000000001E-4</v>
      </c>
      <c r="R1028" s="137">
        <f>Q1028*H1028</f>
        <v>3.7991600000000002E-3</v>
      </c>
      <c r="S1028" s="137">
        <v>0</v>
      </c>
      <c r="T1028" s="138">
        <f>S1028*H1028</f>
        <v>0</v>
      </c>
      <c r="AR1028" s="139" t="s">
        <v>268</v>
      </c>
      <c r="AT1028" s="139" t="s">
        <v>141</v>
      </c>
      <c r="AU1028" s="139" t="s">
        <v>83</v>
      </c>
      <c r="AY1028" s="18" t="s">
        <v>138</v>
      </c>
      <c r="BE1028" s="140">
        <f>IF(N1028="základní",J1028,0)</f>
        <v>0</v>
      </c>
      <c r="BF1028" s="140">
        <f>IF(N1028="snížená",J1028,0)</f>
        <v>0</v>
      </c>
      <c r="BG1028" s="140">
        <f>IF(N1028="zákl. přenesená",J1028,0)</f>
        <v>0</v>
      </c>
      <c r="BH1028" s="140">
        <f>IF(N1028="sníž. přenesená",J1028,0)</f>
        <v>0</v>
      </c>
      <c r="BI1028" s="140">
        <f>IF(N1028="nulová",J1028,0)</f>
        <v>0</v>
      </c>
      <c r="BJ1028" s="18" t="s">
        <v>81</v>
      </c>
      <c r="BK1028" s="140">
        <f>ROUND(I1028*H1028,2)</f>
        <v>0</v>
      </c>
      <c r="BL1028" s="18" t="s">
        <v>268</v>
      </c>
      <c r="BM1028" s="139" t="s">
        <v>1231</v>
      </c>
    </row>
    <row r="1029" spans="2:65" s="1" customFormat="1" ht="19.5">
      <c r="B1029" s="33"/>
      <c r="D1029" s="141" t="s">
        <v>148</v>
      </c>
      <c r="F1029" s="142" t="s">
        <v>1232</v>
      </c>
      <c r="I1029" s="143"/>
      <c r="L1029" s="33"/>
      <c r="M1029" s="144"/>
      <c r="T1029" s="54"/>
      <c r="AT1029" s="18" t="s">
        <v>148</v>
      </c>
      <c r="AU1029" s="18" t="s">
        <v>83</v>
      </c>
    </row>
    <row r="1030" spans="2:65" s="1" customFormat="1" ht="11.25">
      <c r="B1030" s="33"/>
      <c r="D1030" s="145" t="s">
        <v>150</v>
      </c>
      <c r="F1030" s="146" t="s">
        <v>1233</v>
      </c>
      <c r="I1030" s="143"/>
      <c r="L1030" s="33"/>
      <c r="M1030" s="144"/>
      <c r="T1030" s="54"/>
      <c r="AT1030" s="18" t="s">
        <v>150</v>
      </c>
      <c r="AU1030" s="18" t="s">
        <v>83</v>
      </c>
    </row>
    <row r="1031" spans="2:65" s="12" customFormat="1" ht="22.5">
      <c r="B1031" s="147"/>
      <c r="D1031" s="141" t="s">
        <v>152</v>
      </c>
      <c r="E1031" s="148" t="s">
        <v>19</v>
      </c>
      <c r="F1031" s="149" t="s">
        <v>577</v>
      </c>
      <c r="H1031" s="148" t="s">
        <v>19</v>
      </c>
      <c r="I1031" s="150"/>
      <c r="L1031" s="147"/>
      <c r="M1031" s="151"/>
      <c r="T1031" s="152"/>
      <c r="AT1031" s="148" t="s">
        <v>152</v>
      </c>
      <c r="AU1031" s="148" t="s">
        <v>83</v>
      </c>
      <c r="AV1031" s="12" t="s">
        <v>81</v>
      </c>
      <c r="AW1031" s="12" t="s">
        <v>35</v>
      </c>
      <c r="AX1031" s="12" t="s">
        <v>73</v>
      </c>
      <c r="AY1031" s="148" t="s">
        <v>138</v>
      </c>
    </row>
    <row r="1032" spans="2:65" s="13" customFormat="1" ht="11.25">
      <c r="B1032" s="153"/>
      <c r="D1032" s="141" t="s">
        <v>152</v>
      </c>
      <c r="E1032" s="154" t="s">
        <v>19</v>
      </c>
      <c r="F1032" s="155" t="s">
        <v>1234</v>
      </c>
      <c r="H1032" s="156">
        <v>18.564</v>
      </c>
      <c r="I1032" s="157"/>
      <c r="L1032" s="153"/>
      <c r="M1032" s="158"/>
      <c r="T1032" s="159"/>
      <c r="AT1032" s="154" t="s">
        <v>152</v>
      </c>
      <c r="AU1032" s="154" t="s">
        <v>83</v>
      </c>
      <c r="AV1032" s="13" t="s">
        <v>83</v>
      </c>
      <c r="AW1032" s="13" t="s">
        <v>35</v>
      </c>
      <c r="AX1032" s="13" t="s">
        <v>73</v>
      </c>
      <c r="AY1032" s="154" t="s">
        <v>138</v>
      </c>
    </row>
    <row r="1033" spans="2:65" s="13" customFormat="1" ht="11.25">
      <c r="B1033" s="153"/>
      <c r="D1033" s="141" t="s">
        <v>152</v>
      </c>
      <c r="E1033" s="154" t="s">
        <v>19</v>
      </c>
      <c r="F1033" s="155" t="s">
        <v>1235</v>
      </c>
      <c r="H1033" s="156">
        <v>1.784</v>
      </c>
      <c r="I1033" s="157"/>
      <c r="L1033" s="153"/>
      <c r="M1033" s="158"/>
      <c r="T1033" s="159"/>
      <c r="AT1033" s="154" t="s">
        <v>152</v>
      </c>
      <c r="AU1033" s="154" t="s">
        <v>83</v>
      </c>
      <c r="AV1033" s="13" t="s">
        <v>83</v>
      </c>
      <c r="AW1033" s="13" t="s">
        <v>35</v>
      </c>
      <c r="AX1033" s="13" t="s">
        <v>73</v>
      </c>
      <c r="AY1033" s="154" t="s">
        <v>138</v>
      </c>
    </row>
    <row r="1034" spans="2:65" s="12" customFormat="1" ht="11.25">
      <c r="B1034" s="147"/>
      <c r="D1034" s="141" t="s">
        <v>152</v>
      </c>
      <c r="E1034" s="148" t="s">
        <v>19</v>
      </c>
      <c r="F1034" s="149" t="s">
        <v>1236</v>
      </c>
      <c r="H1034" s="148" t="s">
        <v>19</v>
      </c>
      <c r="I1034" s="150"/>
      <c r="L1034" s="147"/>
      <c r="M1034" s="151"/>
      <c r="T1034" s="152"/>
      <c r="AT1034" s="148" t="s">
        <v>152</v>
      </c>
      <c r="AU1034" s="148" t="s">
        <v>83</v>
      </c>
      <c r="AV1034" s="12" t="s">
        <v>81</v>
      </c>
      <c r="AW1034" s="12" t="s">
        <v>35</v>
      </c>
      <c r="AX1034" s="12" t="s">
        <v>73</v>
      </c>
      <c r="AY1034" s="148" t="s">
        <v>138</v>
      </c>
    </row>
    <row r="1035" spans="2:65" s="13" customFormat="1" ht="11.25">
      <c r="B1035" s="153"/>
      <c r="D1035" s="141" t="s">
        <v>152</v>
      </c>
      <c r="E1035" s="154" t="s">
        <v>19</v>
      </c>
      <c r="F1035" s="155" t="s">
        <v>1237</v>
      </c>
      <c r="H1035" s="156">
        <v>2</v>
      </c>
      <c r="I1035" s="157"/>
      <c r="L1035" s="153"/>
      <c r="M1035" s="158"/>
      <c r="T1035" s="159"/>
      <c r="AT1035" s="154" t="s">
        <v>152</v>
      </c>
      <c r="AU1035" s="154" t="s">
        <v>83</v>
      </c>
      <c r="AV1035" s="13" t="s">
        <v>83</v>
      </c>
      <c r="AW1035" s="13" t="s">
        <v>35</v>
      </c>
      <c r="AX1035" s="13" t="s">
        <v>73</v>
      </c>
      <c r="AY1035" s="154" t="s">
        <v>138</v>
      </c>
    </row>
    <row r="1036" spans="2:65" s="14" customFormat="1" ht="11.25">
      <c r="B1036" s="160"/>
      <c r="D1036" s="141" t="s">
        <v>152</v>
      </c>
      <c r="E1036" s="161" t="s">
        <v>19</v>
      </c>
      <c r="F1036" s="162" t="s">
        <v>170</v>
      </c>
      <c r="H1036" s="163">
        <v>22.347999999999999</v>
      </c>
      <c r="I1036" s="164"/>
      <c r="L1036" s="160"/>
      <c r="M1036" s="165"/>
      <c r="T1036" s="166"/>
      <c r="AT1036" s="161" t="s">
        <v>152</v>
      </c>
      <c r="AU1036" s="161" t="s">
        <v>83</v>
      </c>
      <c r="AV1036" s="14" t="s">
        <v>146</v>
      </c>
      <c r="AW1036" s="14" t="s">
        <v>35</v>
      </c>
      <c r="AX1036" s="14" t="s">
        <v>81</v>
      </c>
      <c r="AY1036" s="161" t="s">
        <v>138</v>
      </c>
    </row>
    <row r="1037" spans="2:65" s="1" customFormat="1" ht="24.2" customHeight="1">
      <c r="B1037" s="33"/>
      <c r="C1037" s="128" t="s">
        <v>1238</v>
      </c>
      <c r="D1037" s="128" t="s">
        <v>141</v>
      </c>
      <c r="E1037" s="129" t="s">
        <v>1239</v>
      </c>
      <c r="F1037" s="130" t="s">
        <v>1240</v>
      </c>
      <c r="G1037" s="131" t="s">
        <v>158</v>
      </c>
      <c r="H1037" s="132">
        <v>22.347999999999999</v>
      </c>
      <c r="I1037" s="133"/>
      <c r="J1037" s="134">
        <f>ROUND(I1037*H1037,2)</f>
        <v>0</v>
      </c>
      <c r="K1037" s="130" t="s">
        <v>145</v>
      </c>
      <c r="L1037" s="33"/>
      <c r="M1037" s="135" t="s">
        <v>19</v>
      </c>
      <c r="N1037" s="136" t="s">
        <v>44</v>
      </c>
      <c r="P1037" s="137">
        <f>O1037*H1037</f>
        <v>0</v>
      </c>
      <c r="Q1037" s="137">
        <v>1.2E-4</v>
      </c>
      <c r="R1037" s="137">
        <f>Q1037*H1037</f>
        <v>2.68176E-3</v>
      </c>
      <c r="S1037" s="137">
        <v>0</v>
      </c>
      <c r="T1037" s="138">
        <f>S1037*H1037</f>
        <v>0</v>
      </c>
      <c r="AR1037" s="139" t="s">
        <v>268</v>
      </c>
      <c r="AT1037" s="139" t="s">
        <v>141</v>
      </c>
      <c r="AU1037" s="139" t="s">
        <v>83</v>
      </c>
      <c r="AY1037" s="18" t="s">
        <v>138</v>
      </c>
      <c r="BE1037" s="140">
        <f>IF(N1037="základní",J1037,0)</f>
        <v>0</v>
      </c>
      <c r="BF1037" s="140">
        <f>IF(N1037="snížená",J1037,0)</f>
        <v>0</v>
      </c>
      <c r="BG1037" s="140">
        <f>IF(N1037="zákl. přenesená",J1037,0)</f>
        <v>0</v>
      </c>
      <c r="BH1037" s="140">
        <f>IF(N1037="sníž. přenesená",J1037,0)</f>
        <v>0</v>
      </c>
      <c r="BI1037" s="140">
        <f>IF(N1037="nulová",J1037,0)</f>
        <v>0</v>
      </c>
      <c r="BJ1037" s="18" t="s">
        <v>81</v>
      </c>
      <c r="BK1037" s="140">
        <f>ROUND(I1037*H1037,2)</f>
        <v>0</v>
      </c>
      <c r="BL1037" s="18" t="s">
        <v>268</v>
      </c>
      <c r="BM1037" s="139" t="s">
        <v>1241</v>
      </c>
    </row>
    <row r="1038" spans="2:65" s="1" customFormat="1" ht="19.5">
      <c r="B1038" s="33"/>
      <c r="D1038" s="141" t="s">
        <v>148</v>
      </c>
      <c r="F1038" s="142" t="s">
        <v>1242</v>
      </c>
      <c r="I1038" s="143"/>
      <c r="L1038" s="33"/>
      <c r="M1038" s="144"/>
      <c r="T1038" s="54"/>
      <c r="AT1038" s="18" t="s">
        <v>148</v>
      </c>
      <c r="AU1038" s="18" t="s">
        <v>83</v>
      </c>
    </row>
    <row r="1039" spans="2:65" s="1" customFormat="1" ht="11.25">
      <c r="B1039" s="33"/>
      <c r="D1039" s="145" t="s">
        <v>150</v>
      </c>
      <c r="F1039" s="146" t="s">
        <v>1243</v>
      </c>
      <c r="I1039" s="143"/>
      <c r="L1039" s="33"/>
      <c r="M1039" s="144"/>
      <c r="T1039" s="54"/>
      <c r="AT1039" s="18" t="s">
        <v>150</v>
      </c>
      <c r="AU1039" s="18" t="s">
        <v>83</v>
      </c>
    </row>
    <row r="1040" spans="2:65" s="1" customFormat="1" ht="24.2" customHeight="1">
      <c r="B1040" s="33"/>
      <c r="C1040" s="128" t="s">
        <v>1244</v>
      </c>
      <c r="D1040" s="128" t="s">
        <v>141</v>
      </c>
      <c r="E1040" s="129" t="s">
        <v>1245</v>
      </c>
      <c r="F1040" s="130" t="s">
        <v>1246</v>
      </c>
      <c r="G1040" s="131" t="s">
        <v>158</v>
      </c>
      <c r="H1040" s="132">
        <v>22.347999999999999</v>
      </c>
      <c r="I1040" s="133"/>
      <c r="J1040" s="134">
        <f>ROUND(I1040*H1040,2)</f>
        <v>0</v>
      </c>
      <c r="K1040" s="130" t="s">
        <v>145</v>
      </c>
      <c r="L1040" s="33"/>
      <c r="M1040" s="135" t="s">
        <v>19</v>
      </c>
      <c r="N1040" s="136" t="s">
        <v>44</v>
      </c>
      <c r="P1040" s="137">
        <f>O1040*H1040</f>
        <v>0</v>
      </c>
      <c r="Q1040" s="137">
        <v>1.2E-4</v>
      </c>
      <c r="R1040" s="137">
        <f>Q1040*H1040</f>
        <v>2.68176E-3</v>
      </c>
      <c r="S1040" s="137">
        <v>0</v>
      </c>
      <c r="T1040" s="138">
        <f>S1040*H1040</f>
        <v>0</v>
      </c>
      <c r="AR1040" s="139" t="s">
        <v>268</v>
      </c>
      <c r="AT1040" s="139" t="s">
        <v>141</v>
      </c>
      <c r="AU1040" s="139" t="s">
        <v>83</v>
      </c>
      <c r="AY1040" s="18" t="s">
        <v>138</v>
      </c>
      <c r="BE1040" s="140">
        <f>IF(N1040="základní",J1040,0)</f>
        <v>0</v>
      </c>
      <c r="BF1040" s="140">
        <f>IF(N1040="snížená",J1040,0)</f>
        <v>0</v>
      </c>
      <c r="BG1040" s="140">
        <f>IF(N1040="zákl. přenesená",J1040,0)</f>
        <v>0</v>
      </c>
      <c r="BH1040" s="140">
        <f>IF(N1040="sníž. přenesená",J1040,0)</f>
        <v>0</v>
      </c>
      <c r="BI1040" s="140">
        <f>IF(N1040="nulová",J1040,0)</f>
        <v>0</v>
      </c>
      <c r="BJ1040" s="18" t="s">
        <v>81</v>
      </c>
      <c r="BK1040" s="140">
        <f>ROUND(I1040*H1040,2)</f>
        <v>0</v>
      </c>
      <c r="BL1040" s="18" t="s">
        <v>268</v>
      </c>
      <c r="BM1040" s="139" t="s">
        <v>1247</v>
      </c>
    </row>
    <row r="1041" spans="2:65" s="1" customFormat="1" ht="19.5">
      <c r="B1041" s="33"/>
      <c r="D1041" s="141" t="s">
        <v>148</v>
      </c>
      <c r="F1041" s="142" t="s">
        <v>1248</v>
      </c>
      <c r="I1041" s="143"/>
      <c r="L1041" s="33"/>
      <c r="M1041" s="144"/>
      <c r="T1041" s="54"/>
      <c r="AT1041" s="18" t="s">
        <v>148</v>
      </c>
      <c r="AU1041" s="18" t="s">
        <v>83</v>
      </c>
    </row>
    <row r="1042" spans="2:65" s="1" customFormat="1" ht="11.25">
      <c r="B1042" s="33"/>
      <c r="D1042" s="145" t="s">
        <v>150</v>
      </c>
      <c r="F1042" s="146" t="s">
        <v>1249</v>
      </c>
      <c r="I1042" s="143"/>
      <c r="L1042" s="33"/>
      <c r="M1042" s="144"/>
      <c r="T1042" s="54"/>
      <c r="AT1042" s="18" t="s">
        <v>150</v>
      </c>
      <c r="AU1042" s="18" t="s">
        <v>83</v>
      </c>
    </row>
    <row r="1043" spans="2:65" s="1" customFormat="1" ht="24.2" customHeight="1">
      <c r="B1043" s="33"/>
      <c r="C1043" s="128" t="s">
        <v>1250</v>
      </c>
      <c r="D1043" s="128" t="s">
        <v>141</v>
      </c>
      <c r="E1043" s="129" t="s">
        <v>1251</v>
      </c>
      <c r="F1043" s="130" t="s">
        <v>1252</v>
      </c>
      <c r="G1043" s="131" t="s">
        <v>158</v>
      </c>
      <c r="H1043" s="132">
        <v>411.59</v>
      </c>
      <c r="I1043" s="133"/>
      <c r="J1043" s="134">
        <f>ROUND(I1043*H1043,2)</f>
        <v>0</v>
      </c>
      <c r="K1043" s="130" t="s">
        <v>145</v>
      </c>
      <c r="L1043" s="33"/>
      <c r="M1043" s="135" t="s">
        <v>19</v>
      </c>
      <c r="N1043" s="136" t="s">
        <v>44</v>
      </c>
      <c r="P1043" s="137">
        <f>O1043*H1043</f>
        <v>0</v>
      </c>
      <c r="Q1043" s="137">
        <v>5.1999999999999995E-4</v>
      </c>
      <c r="R1043" s="137">
        <f>Q1043*H1043</f>
        <v>0.21402679999999996</v>
      </c>
      <c r="S1043" s="137">
        <v>0</v>
      </c>
      <c r="T1043" s="138">
        <f>S1043*H1043</f>
        <v>0</v>
      </c>
      <c r="AR1043" s="139" t="s">
        <v>268</v>
      </c>
      <c r="AT1043" s="139" t="s">
        <v>141</v>
      </c>
      <c r="AU1043" s="139" t="s">
        <v>83</v>
      </c>
      <c r="AY1043" s="18" t="s">
        <v>138</v>
      </c>
      <c r="BE1043" s="140">
        <f>IF(N1043="základní",J1043,0)</f>
        <v>0</v>
      </c>
      <c r="BF1043" s="140">
        <f>IF(N1043="snížená",J1043,0)</f>
        <v>0</v>
      </c>
      <c r="BG1043" s="140">
        <f>IF(N1043="zákl. přenesená",J1043,0)</f>
        <v>0</v>
      </c>
      <c r="BH1043" s="140">
        <f>IF(N1043="sníž. přenesená",J1043,0)</f>
        <v>0</v>
      </c>
      <c r="BI1043" s="140">
        <f>IF(N1043="nulová",J1043,0)</f>
        <v>0</v>
      </c>
      <c r="BJ1043" s="18" t="s">
        <v>81</v>
      </c>
      <c r="BK1043" s="140">
        <f>ROUND(I1043*H1043,2)</f>
        <v>0</v>
      </c>
      <c r="BL1043" s="18" t="s">
        <v>268</v>
      </c>
      <c r="BM1043" s="139" t="s">
        <v>1253</v>
      </c>
    </row>
    <row r="1044" spans="2:65" s="1" customFormat="1" ht="29.25">
      <c r="B1044" s="33"/>
      <c r="D1044" s="141" t="s">
        <v>148</v>
      </c>
      <c r="F1044" s="142" t="s">
        <v>1254</v>
      </c>
      <c r="I1044" s="143"/>
      <c r="L1044" s="33"/>
      <c r="M1044" s="144"/>
      <c r="T1044" s="54"/>
      <c r="AT1044" s="18" t="s">
        <v>148</v>
      </c>
      <c r="AU1044" s="18" t="s">
        <v>83</v>
      </c>
    </row>
    <row r="1045" spans="2:65" s="1" customFormat="1" ht="11.25">
      <c r="B1045" s="33"/>
      <c r="D1045" s="145" t="s">
        <v>150</v>
      </c>
      <c r="F1045" s="146" t="s">
        <v>1255</v>
      </c>
      <c r="I1045" s="143"/>
      <c r="L1045" s="33"/>
      <c r="M1045" s="144"/>
      <c r="T1045" s="54"/>
      <c r="AT1045" s="18" t="s">
        <v>150</v>
      </c>
      <c r="AU1045" s="18" t="s">
        <v>83</v>
      </c>
    </row>
    <row r="1046" spans="2:65" s="1" customFormat="1" ht="19.5">
      <c r="B1046" s="33"/>
      <c r="D1046" s="141" t="s">
        <v>177</v>
      </c>
      <c r="F1046" s="167" t="s">
        <v>1256</v>
      </c>
      <c r="I1046" s="143"/>
      <c r="L1046" s="33"/>
      <c r="M1046" s="144"/>
      <c r="T1046" s="54"/>
      <c r="AT1046" s="18" t="s">
        <v>177</v>
      </c>
      <c r="AU1046" s="18" t="s">
        <v>83</v>
      </c>
    </row>
    <row r="1047" spans="2:65" s="13" customFormat="1" ht="11.25">
      <c r="B1047" s="153"/>
      <c r="D1047" s="141" t="s">
        <v>152</v>
      </c>
      <c r="E1047" s="154" t="s">
        <v>19</v>
      </c>
      <c r="F1047" s="155" t="s">
        <v>189</v>
      </c>
      <c r="H1047" s="156">
        <v>68.658000000000001</v>
      </c>
      <c r="I1047" s="157"/>
      <c r="L1047" s="153"/>
      <c r="M1047" s="158"/>
      <c r="T1047" s="159"/>
      <c r="AT1047" s="154" t="s">
        <v>152</v>
      </c>
      <c r="AU1047" s="154" t="s">
        <v>83</v>
      </c>
      <c r="AV1047" s="13" t="s">
        <v>83</v>
      </c>
      <c r="AW1047" s="13" t="s">
        <v>35</v>
      </c>
      <c r="AX1047" s="13" t="s">
        <v>73</v>
      </c>
      <c r="AY1047" s="154" t="s">
        <v>138</v>
      </c>
    </row>
    <row r="1048" spans="2:65" s="13" customFormat="1" ht="11.25">
      <c r="B1048" s="153"/>
      <c r="D1048" s="141" t="s">
        <v>152</v>
      </c>
      <c r="E1048" s="154" t="s">
        <v>19</v>
      </c>
      <c r="F1048" s="155" t="s">
        <v>190</v>
      </c>
      <c r="H1048" s="156">
        <v>253.3</v>
      </c>
      <c r="I1048" s="157"/>
      <c r="L1048" s="153"/>
      <c r="M1048" s="158"/>
      <c r="T1048" s="159"/>
      <c r="AT1048" s="154" t="s">
        <v>152</v>
      </c>
      <c r="AU1048" s="154" t="s">
        <v>83</v>
      </c>
      <c r="AV1048" s="13" t="s">
        <v>83</v>
      </c>
      <c r="AW1048" s="13" t="s">
        <v>35</v>
      </c>
      <c r="AX1048" s="13" t="s">
        <v>73</v>
      </c>
      <c r="AY1048" s="154" t="s">
        <v>138</v>
      </c>
    </row>
    <row r="1049" spans="2:65" s="13" customFormat="1" ht="11.25">
      <c r="B1049" s="153"/>
      <c r="D1049" s="141" t="s">
        <v>152</v>
      </c>
      <c r="E1049" s="154" t="s">
        <v>19</v>
      </c>
      <c r="F1049" s="155" t="s">
        <v>191</v>
      </c>
      <c r="H1049" s="156">
        <v>89.632000000000005</v>
      </c>
      <c r="I1049" s="157"/>
      <c r="L1049" s="153"/>
      <c r="M1049" s="158"/>
      <c r="T1049" s="159"/>
      <c r="AT1049" s="154" t="s">
        <v>152</v>
      </c>
      <c r="AU1049" s="154" t="s">
        <v>83</v>
      </c>
      <c r="AV1049" s="13" t="s">
        <v>83</v>
      </c>
      <c r="AW1049" s="13" t="s">
        <v>35</v>
      </c>
      <c r="AX1049" s="13" t="s">
        <v>73</v>
      </c>
      <c r="AY1049" s="154" t="s">
        <v>138</v>
      </c>
    </row>
    <row r="1050" spans="2:65" s="14" customFormat="1" ht="11.25">
      <c r="B1050" s="160"/>
      <c r="D1050" s="141" t="s">
        <v>152</v>
      </c>
      <c r="E1050" s="161" t="s">
        <v>19</v>
      </c>
      <c r="F1050" s="162" t="s">
        <v>170</v>
      </c>
      <c r="H1050" s="163">
        <v>411.59</v>
      </c>
      <c r="I1050" s="164"/>
      <c r="L1050" s="160"/>
      <c r="M1050" s="165"/>
      <c r="T1050" s="166"/>
      <c r="AT1050" s="161" t="s">
        <v>152</v>
      </c>
      <c r="AU1050" s="161" t="s">
        <v>83</v>
      </c>
      <c r="AV1050" s="14" t="s">
        <v>146</v>
      </c>
      <c r="AW1050" s="14" t="s">
        <v>35</v>
      </c>
      <c r="AX1050" s="14" t="s">
        <v>81</v>
      </c>
      <c r="AY1050" s="161" t="s">
        <v>138</v>
      </c>
    </row>
    <row r="1051" spans="2:65" s="11" customFormat="1" ht="22.9" customHeight="1">
      <c r="B1051" s="116"/>
      <c r="D1051" s="117" t="s">
        <v>72</v>
      </c>
      <c r="E1051" s="126" t="s">
        <v>1257</v>
      </c>
      <c r="F1051" s="126" t="s">
        <v>1258</v>
      </c>
      <c r="I1051" s="119"/>
      <c r="J1051" s="127">
        <f>BK1051</f>
        <v>0</v>
      </c>
      <c r="L1051" s="116"/>
      <c r="M1051" s="121"/>
      <c r="P1051" s="122">
        <f>SUM(P1052:P1063)</f>
        <v>0</v>
      </c>
      <c r="R1051" s="122">
        <f>SUM(R1052:R1063)</f>
        <v>3.5385999999999998E-3</v>
      </c>
      <c r="T1051" s="123">
        <f>SUM(T1052:T1063)</f>
        <v>0</v>
      </c>
      <c r="AR1051" s="117" t="s">
        <v>83</v>
      </c>
      <c r="AT1051" s="124" t="s">
        <v>72</v>
      </c>
      <c r="AU1051" s="124" t="s">
        <v>81</v>
      </c>
      <c r="AY1051" s="117" t="s">
        <v>138</v>
      </c>
      <c r="BK1051" s="125">
        <f>SUM(BK1052:BK1063)</f>
        <v>0</v>
      </c>
    </row>
    <row r="1052" spans="2:65" s="1" customFormat="1" ht="24.2" customHeight="1">
      <c r="B1052" s="33"/>
      <c r="C1052" s="128" t="s">
        <v>1259</v>
      </c>
      <c r="D1052" s="128" t="s">
        <v>141</v>
      </c>
      <c r="E1052" s="129" t="s">
        <v>1260</v>
      </c>
      <c r="F1052" s="130" t="s">
        <v>1261</v>
      </c>
      <c r="G1052" s="131" t="s">
        <v>220</v>
      </c>
      <c r="H1052" s="132">
        <v>4</v>
      </c>
      <c r="I1052" s="133"/>
      <c r="J1052" s="134">
        <f>ROUND(I1052*H1052,2)</f>
        <v>0</v>
      </c>
      <c r="K1052" s="130" t="s">
        <v>145</v>
      </c>
      <c r="L1052" s="33"/>
      <c r="M1052" s="135" t="s">
        <v>19</v>
      </c>
      <c r="N1052" s="136" t="s">
        <v>44</v>
      </c>
      <c r="P1052" s="137">
        <f>O1052*H1052</f>
        <v>0</v>
      </c>
      <c r="Q1052" s="137">
        <v>0</v>
      </c>
      <c r="R1052" s="137">
        <f>Q1052*H1052</f>
        <v>0</v>
      </c>
      <c r="S1052" s="137">
        <v>0</v>
      </c>
      <c r="T1052" s="138">
        <f>S1052*H1052</f>
        <v>0</v>
      </c>
      <c r="AR1052" s="139" t="s">
        <v>268</v>
      </c>
      <c r="AT1052" s="139" t="s">
        <v>141</v>
      </c>
      <c r="AU1052" s="139" t="s">
        <v>83</v>
      </c>
      <c r="AY1052" s="18" t="s">
        <v>138</v>
      </c>
      <c r="BE1052" s="140">
        <f>IF(N1052="základní",J1052,0)</f>
        <v>0</v>
      </c>
      <c r="BF1052" s="140">
        <f>IF(N1052="snížená",J1052,0)</f>
        <v>0</v>
      </c>
      <c r="BG1052" s="140">
        <f>IF(N1052="zákl. přenesená",J1052,0)</f>
        <v>0</v>
      </c>
      <c r="BH1052" s="140">
        <f>IF(N1052="sníž. přenesená",J1052,0)</f>
        <v>0</v>
      </c>
      <c r="BI1052" s="140">
        <f>IF(N1052="nulová",J1052,0)</f>
        <v>0</v>
      </c>
      <c r="BJ1052" s="18" t="s">
        <v>81</v>
      </c>
      <c r="BK1052" s="140">
        <f>ROUND(I1052*H1052,2)</f>
        <v>0</v>
      </c>
      <c r="BL1052" s="18" t="s">
        <v>268</v>
      </c>
      <c r="BM1052" s="139" t="s">
        <v>1262</v>
      </c>
    </row>
    <row r="1053" spans="2:65" s="1" customFormat="1" ht="19.5">
      <c r="B1053" s="33"/>
      <c r="D1053" s="141" t="s">
        <v>148</v>
      </c>
      <c r="F1053" s="142" t="s">
        <v>1263</v>
      </c>
      <c r="I1053" s="143"/>
      <c r="L1053" s="33"/>
      <c r="M1053" s="144"/>
      <c r="T1053" s="54"/>
      <c r="AT1053" s="18" t="s">
        <v>148</v>
      </c>
      <c r="AU1053" s="18" t="s">
        <v>83</v>
      </c>
    </row>
    <row r="1054" spans="2:65" s="1" customFormat="1" ht="11.25">
      <c r="B1054" s="33"/>
      <c r="D1054" s="145" t="s">
        <v>150</v>
      </c>
      <c r="F1054" s="146" t="s">
        <v>1264</v>
      </c>
      <c r="I1054" s="143"/>
      <c r="L1054" s="33"/>
      <c r="M1054" s="144"/>
      <c r="T1054" s="54"/>
      <c r="AT1054" s="18" t="s">
        <v>150</v>
      </c>
      <c r="AU1054" s="18" t="s">
        <v>83</v>
      </c>
    </row>
    <row r="1055" spans="2:65" s="13" customFormat="1" ht="11.25">
      <c r="B1055" s="153"/>
      <c r="D1055" s="141" t="s">
        <v>152</v>
      </c>
      <c r="E1055" s="154" t="s">
        <v>19</v>
      </c>
      <c r="F1055" s="155" t="s">
        <v>1265</v>
      </c>
      <c r="H1055" s="156">
        <v>4</v>
      </c>
      <c r="I1055" s="157"/>
      <c r="L1055" s="153"/>
      <c r="M1055" s="158"/>
      <c r="T1055" s="159"/>
      <c r="AT1055" s="154" t="s">
        <v>152</v>
      </c>
      <c r="AU1055" s="154" t="s">
        <v>83</v>
      </c>
      <c r="AV1055" s="13" t="s">
        <v>83</v>
      </c>
      <c r="AW1055" s="13" t="s">
        <v>35</v>
      </c>
      <c r="AX1055" s="13" t="s">
        <v>81</v>
      </c>
      <c r="AY1055" s="154" t="s">
        <v>138</v>
      </c>
    </row>
    <row r="1056" spans="2:65" s="1" customFormat="1" ht="16.5" customHeight="1">
      <c r="B1056" s="33"/>
      <c r="C1056" s="175" t="s">
        <v>1266</v>
      </c>
      <c r="D1056" s="175" t="s">
        <v>439</v>
      </c>
      <c r="E1056" s="176" t="s">
        <v>1267</v>
      </c>
      <c r="F1056" s="177" t="s">
        <v>1268</v>
      </c>
      <c r="G1056" s="178" t="s">
        <v>158</v>
      </c>
      <c r="H1056" s="179">
        <v>2.722</v>
      </c>
      <c r="I1056" s="180"/>
      <c r="J1056" s="181">
        <f>ROUND(I1056*H1056,2)</f>
        <v>0</v>
      </c>
      <c r="K1056" s="177" t="s">
        <v>145</v>
      </c>
      <c r="L1056" s="182"/>
      <c r="M1056" s="183" t="s">
        <v>19</v>
      </c>
      <c r="N1056" s="184" t="s">
        <v>44</v>
      </c>
      <c r="P1056" s="137">
        <f>O1056*H1056</f>
        <v>0</v>
      </c>
      <c r="Q1056" s="137">
        <v>1.2999999999999999E-3</v>
      </c>
      <c r="R1056" s="137">
        <f>Q1056*H1056</f>
        <v>3.5385999999999998E-3</v>
      </c>
      <c r="S1056" s="137">
        <v>0</v>
      </c>
      <c r="T1056" s="138">
        <f>S1056*H1056</f>
        <v>0</v>
      </c>
      <c r="AR1056" s="139" t="s">
        <v>397</v>
      </c>
      <c r="AT1056" s="139" t="s">
        <v>439</v>
      </c>
      <c r="AU1056" s="139" t="s">
        <v>83</v>
      </c>
      <c r="AY1056" s="18" t="s">
        <v>138</v>
      </c>
      <c r="BE1056" s="140">
        <f>IF(N1056="základní",J1056,0)</f>
        <v>0</v>
      </c>
      <c r="BF1056" s="140">
        <f>IF(N1056="snížená",J1056,0)</f>
        <v>0</v>
      </c>
      <c r="BG1056" s="140">
        <f>IF(N1056="zákl. přenesená",J1056,0)</f>
        <v>0</v>
      </c>
      <c r="BH1056" s="140">
        <f>IF(N1056="sníž. přenesená",J1056,0)</f>
        <v>0</v>
      </c>
      <c r="BI1056" s="140">
        <f>IF(N1056="nulová",J1056,0)</f>
        <v>0</v>
      </c>
      <c r="BJ1056" s="18" t="s">
        <v>81</v>
      </c>
      <c r="BK1056" s="140">
        <f>ROUND(I1056*H1056,2)</f>
        <v>0</v>
      </c>
      <c r="BL1056" s="18" t="s">
        <v>268</v>
      </c>
      <c r="BM1056" s="139" t="s">
        <v>1269</v>
      </c>
    </row>
    <row r="1057" spans="2:65" s="1" customFormat="1" ht="11.25">
      <c r="B1057" s="33"/>
      <c r="D1057" s="141" t="s">
        <v>148</v>
      </c>
      <c r="F1057" s="142" t="s">
        <v>1268</v>
      </c>
      <c r="I1057" s="143"/>
      <c r="L1057" s="33"/>
      <c r="M1057" s="144"/>
      <c r="T1057" s="54"/>
      <c r="AT1057" s="18" t="s">
        <v>148</v>
      </c>
      <c r="AU1057" s="18" t="s">
        <v>83</v>
      </c>
    </row>
    <row r="1058" spans="2:65" s="13" customFormat="1" ht="11.25">
      <c r="B1058" s="153"/>
      <c r="D1058" s="141" t="s">
        <v>152</v>
      </c>
      <c r="E1058" s="154" t="s">
        <v>19</v>
      </c>
      <c r="F1058" s="155" t="s">
        <v>1270</v>
      </c>
      <c r="H1058" s="156">
        <v>2.2930000000000001</v>
      </c>
      <c r="I1058" s="157"/>
      <c r="L1058" s="153"/>
      <c r="M1058" s="158"/>
      <c r="T1058" s="159"/>
      <c r="AT1058" s="154" t="s">
        <v>152</v>
      </c>
      <c r="AU1058" s="154" t="s">
        <v>83</v>
      </c>
      <c r="AV1058" s="13" t="s">
        <v>83</v>
      </c>
      <c r="AW1058" s="13" t="s">
        <v>35</v>
      </c>
      <c r="AX1058" s="13" t="s">
        <v>73</v>
      </c>
      <c r="AY1058" s="154" t="s">
        <v>138</v>
      </c>
    </row>
    <row r="1059" spans="2:65" s="13" customFormat="1" ht="11.25">
      <c r="B1059" s="153"/>
      <c r="D1059" s="141" t="s">
        <v>152</v>
      </c>
      <c r="E1059" s="154" t="s">
        <v>19</v>
      </c>
      <c r="F1059" s="155" t="s">
        <v>1271</v>
      </c>
      <c r="H1059" s="156">
        <v>0.42899999999999999</v>
      </c>
      <c r="I1059" s="157"/>
      <c r="L1059" s="153"/>
      <c r="M1059" s="158"/>
      <c r="T1059" s="159"/>
      <c r="AT1059" s="154" t="s">
        <v>152</v>
      </c>
      <c r="AU1059" s="154" t="s">
        <v>83</v>
      </c>
      <c r="AV1059" s="13" t="s">
        <v>83</v>
      </c>
      <c r="AW1059" s="13" t="s">
        <v>35</v>
      </c>
      <c r="AX1059" s="13" t="s">
        <v>73</v>
      </c>
      <c r="AY1059" s="154" t="s">
        <v>138</v>
      </c>
    </row>
    <row r="1060" spans="2:65" s="14" customFormat="1" ht="11.25">
      <c r="B1060" s="160"/>
      <c r="D1060" s="141" t="s">
        <v>152</v>
      </c>
      <c r="E1060" s="161" t="s">
        <v>19</v>
      </c>
      <c r="F1060" s="162" t="s">
        <v>170</v>
      </c>
      <c r="H1060" s="163">
        <v>2.722</v>
      </c>
      <c r="I1060" s="164"/>
      <c r="L1060" s="160"/>
      <c r="M1060" s="165"/>
      <c r="T1060" s="166"/>
      <c r="AT1060" s="161" t="s">
        <v>152</v>
      </c>
      <c r="AU1060" s="161" t="s">
        <v>83</v>
      </c>
      <c r="AV1060" s="14" t="s">
        <v>146</v>
      </c>
      <c r="AW1060" s="14" t="s">
        <v>35</v>
      </c>
      <c r="AX1060" s="14" t="s">
        <v>81</v>
      </c>
      <c r="AY1060" s="161" t="s">
        <v>138</v>
      </c>
    </row>
    <row r="1061" spans="2:65" s="1" customFormat="1" ht="33" customHeight="1">
      <c r="B1061" s="33"/>
      <c r="C1061" s="128" t="s">
        <v>1272</v>
      </c>
      <c r="D1061" s="128" t="s">
        <v>141</v>
      </c>
      <c r="E1061" s="129" t="s">
        <v>1273</v>
      </c>
      <c r="F1061" s="130" t="s">
        <v>1274</v>
      </c>
      <c r="G1061" s="131" t="s">
        <v>361</v>
      </c>
      <c r="H1061" s="132">
        <v>4.0000000000000001E-3</v>
      </c>
      <c r="I1061" s="133"/>
      <c r="J1061" s="134">
        <f>ROUND(I1061*H1061,2)</f>
        <v>0</v>
      </c>
      <c r="K1061" s="130" t="s">
        <v>145</v>
      </c>
      <c r="L1061" s="33"/>
      <c r="M1061" s="135" t="s">
        <v>19</v>
      </c>
      <c r="N1061" s="136" t="s">
        <v>44</v>
      </c>
      <c r="P1061" s="137">
        <f>O1061*H1061</f>
        <v>0</v>
      </c>
      <c r="Q1061" s="137">
        <v>0</v>
      </c>
      <c r="R1061" s="137">
        <f>Q1061*H1061</f>
        <v>0</v>
      </c>
      <c r="S1061" s="137">
        <v>0</v>
      </c>
      <c r="T1061" s="138">
        <f>S1061*H1061</f>
        <v>0</v>
      </c>
      <c r="AR1061" s="139" t="s">
        <v>268</v>
      </c>
      <c r="AT1061" s="139" t="s">
        <v>141</v>
      </c>
      <c r="AU1061" s="139" t="s">
        <v>83</v>
      </c>
      <c r="AY1061" s="18" t="s">
        <v>138</v>
      </c>
      <c r="BE1061" s="140">
        <f>IF(N1061="základní",J1061,0)</f>
        <v>0</v>
      </c>
      <c r="BF1061" s="140">
        <f>IF(N1061="snížená",J1061,0)</f>
        <v>0</v>
      </c>
      <c r="BG1061" s="140">
        <f>IF(N1061="zákl. přenesená",J1061,0)</f>
        <v>0</v>
      </c>
      <c r="BH1061" s="140">
        <f>IF(N1061="sníž. přenesená",J1061,0)</f>
        <v>0</v>
      </c>
      <c r="BI1061" s="140">
        <f>IF(N1061="nulová",J1061,0)</f>
        <v>0</v>
      </c>
      <c r="BJ1061" s="18" t="s">
        <v>81</v>
      </c>
      <c r="BK1061" s="140">
        <f>ROUND(I1061*H1061,2)</f>
        <v>0</v>
      </c>
      <c r="BL1061" s="18" t="s">
        <v>268</v>
      </c>
      <c r="BM1061" s="139" t="s">
        <v>1275</v>
      </c>
    </row>
    <row r="1062" spans="2:65" s="1" customFormat="1" ht="39">
      <c r="B1062" s="33"/>
      <c r="D1062" s="141" t="s">
        <v>148</v>
      </c>
      <c r="F1062" s="142" t="s">
        <v>1276</v>
      </c>
      <c r="I1062" s="143"/>
      <c r="L1062" s="33"/>
      <c r="M1062" s="144"/>
      <c r="T1062" s="54"/>
      <c r="AT1062" s="18" t="s">
        <v>148</v>
      </c>
      <c r="AU1062" s="18" t="s">
        <v>83</v>
      </c>
    </row>
    <row r="1063" spans="2:65" s="1" customFormat="1" ht="11.25">
      <c r="B1063" s="33"/>
      <c r="D1063" s="145" t="s">
        <v>150</v>
      </c>
      <c r="F1063" s="146" t="s">
        <v>1277</v>
      </c>
      <c r="I1063" s="143"/>
      <c r="L1063" s="33"/>
      <c r="M1063" s="144"/>
      <c r="T1063" s="54"/>
      <c r="AT1063" s="18" t="s">
        <v>150</v>
      </c>
      <c r="AU1063" s="18" t="s">
        <v>83</v>
      </c>
    </row>
    <row r="1064" spans="2:65" s="11" customFormat="1" ht="25.9" customHeight="1">
      <c r="B1064" s="116"/>
      <c r="D1064" s="117" t="s">
        <v>72</v>
      </c>
      <c r="E1064" s="118" t="s">
        <v>1278</v>
      </c>
      <c r="F1064" s="118" t="s">
        <v>1279</v>
      </c>
      <c r="I1064" s="119"/>
      <c r="J1064" s="120">
        <f>BK1064</f>
        <v>0</v>
      </c>
      <c r="L1064" s="116"/>
      <c r="M1064" s="121"/>
      <c r="P1064" s="122">
        <f>P1065+P1070+P1074+P1078+P1082+P1086</f>
        <v>0</v>
      </c>
      <c r="R1064" s="122">
        <f>R1065+R1070+R1074+R1078+R1082+R1086</f>
        <v>0</v>
      </c>
      <c r="T1064" s="123">
        <f>T1065+T1070+T1074+T1078+T1082+T1086</f>
        <v>0</v>
      </c>
      <c r="AR1064" s="117" t="s">
        <v>183</v>
      </c>
      <c r="AT1064" s="124" t="s">
        <v>72</v>
      </c>
      <c r="AU1064" s="124" t="s">
        <v>73</v>
      </c>
      <c r="AY1064" s="117" t="s">
        <v>138</v>
      </c>
      <c r="BK1064" s="125">
        <f>BK1065+BK1070+BK1074+BK1078+BK1082+BK1086</f>
        <v>0</v>
      </c>
    </row>
    <row r="1065" spans="2:65" s="11" customFormat="1" ht="22.9" customHeight="1">
      <c r="B1065" s="116"/>
      <c r="D1065" s="117" t="s">
        <v>72</v>
      </c>
      <c r="E1065" s="126" t="s">
        <v>1280</v>
      </c>
      <c r="F1065" s="126" t="s">
        <v>1281</v>
      </c>
      <c r="I1065" s="119"/>
      <c r="J1065" s="127">
        <f>BK1065</f>
        <v>0</v>
      </c>
      <c r="L1065" s="116"/>
      <c r="M1065" s="121"/>
      <c r="P1065" s="122">
        <f>SUM(P1066:P1069)</f>
        <v>0</v>
      </c>
      <c r="R1065" s="122">
        <f>SUM(R1066:R1069)</f>
        <v>0</v>
      </c>
      <c r="T1065" s="123">
        <f>SUM(T1066:T1069)</f>
        <v>0</v>
      </c>
      <c r="AR1065" s="117" t="s">
        <v>183</v>
      </c>
      <c r="AT1065" s="124" t="s">
        <v>72</v>
      </c>
      <c r="AU1065" s="124" t="s">
        <v>81</v>
      </c>
      <c r="AY1065" s="117" t="s">
        <v>138</v>
      </c>
      <c r="BK1065" s="125">
        <f>SUM(BK1066:BK1069)</f>
        <v>0</v>
      </c>
    </row>
    <row r="1066" spans="2:65" s="1" customFormat="1" ht="16.5" customHeight="1">
      <c r="B1066" s="33"/>
      <c r="C1066" s="128" t="s">
        <v>1282</v>
      </c>
      <c r="D1066" s="128" t="s">
        <v>141</v>
      </c>
      <c r="E1066" s="129" t="s">
        <v>1283</v>
      </c>
      <c r="F1066" s="130" t="s">
        <v>1281</v>
      </c>
      <c r="G1066" s="131" t="s">
        <v>1284</v>
      </c>
      <c r="H1066" s="132">
        <v>1</v>
      </c>
      <c r="I1066" s="133"/>
      <c r="J1066" s="134">
        <f>ROUND(I1066*H1066,2)</f>
        <v>0</v>
      </c>
      <c r="K1066" s="130" t="s">
        <v>145</v>
      </c>
      <c r="L1066" s="33"/>
      <c r="M1066" s="135" t="s">
        <v>19</v>
      </c>
      <c r="N1066" s="136" t="s">
        <v>44</v>
      </c>
      <c r="P1066" s="137">
        <f>O1066*H1066</f>
        <v>0</v>
      </c>
      <c r="Q1066" s="137">
        <v>0</v>
      </c>
      <c r="R1066" s="137">
        <f>Q1066*H1066</f>
        <v>0</v>
      </c>
      <c r="S1066" s="137">
        <v>0</v>
      </c>
      <c r="T1066" s="138">
        <f>S1066*H1066</f>
        <v>0</v>
      </c>
      <c r="AR1066" s="139" t="s">
        <v>1285</v>
      </c>
      <c r="AT1066" s="139" t="s">
        <v>141</v>
      </c>
      <c r="AU1066" s="139" t="s">
        <v>83</v>
      </c>
      <c r="AY1066" s="18" t="s">
        <v>138</v>
      </c>
      <c r="BE1066" s="140">
        <f>IF(N1066="základní",J1066,0)</f>
        <v>0</v>
      </c>
      <c r="BF1066" s="140">
        <f>IF(N1066="snížená",J1066,0)</f>
        <v>0</v>
      </c>
      <c r="BG1066" s="140">
        <f>IF(N1066="zákl. přenesená",J1066,0)</f>
        <v>0</v>
      </c>
      <c r="BH1066" s="140">
        <f>IF(N1066="sníž. přenesená",J1066,0)</f>
        <v>0</v>
      </c>
      <c r="BI1066" s="140">
        <f>IF(N1066="nulová",J1066,0)</f>
        <v>0</v>
      </c>
      <c r="BJ1066" s="18" t="s">
        <v>81</v>
      </c>
      <c r="BK1066" s="140">
        <f>ROUND(I1066*H1066,2)</f>
        <v>0</v>
      </c>
      <c r="BL1066" s="18" t="s">
        <v>1285</v>
      </c>
      <c r="BM1066" s="139" t="s">
        <v>1286</v>
      </c>
    </row>
    <row r="1067" spans="2:65" s="1" customFormat="1" ht="11.25">
      <c r="B1067" s="33"/>
      <c r="D1067" s="141" t="s">
        <v>148</v>
      </c>
      <c r="F1067" s="142" t="s">
        <v>1281</v>
      </c>
      <c r="I1067" s="143"/>
      <c r="L1067" s="33"/>
      <c r="M1067" s="144"/>
      <c r="T1067" s="54"/>
      <c r="AT1067" s="18" t="s">
        <v>148</v>
      </c>
      <c r="AU1067" s="18" t="s">
        <v>83</v>
      </c>
    </row>
    <row r="1068" spans="2:65" s="1" customFormat="1" ht="11.25">
      <c r="B1068" s="33"/>
      <c r="D1068" s="145" t="s">
        <v>150</v>
      </c>
      <c r="F1068" s="146" t="s">
        <v>1287</v>
      </c>
      <c r="I1068" s="143"/>
      <c r="L1068" s="33"/>
      <c r="M1068" s="144"/>
      <c r="T1068" s="54"/>
      <c r="AT1068" s="18" t="s">
        <v>150</v>
      </c>
      <c r="AU1068" s="18" t="s">
        <v>83</v>
      </c>
    </row>
    <row r="1069" spans="2:65" s="1" customFormat="1" ht="39">
      <c r="B1069" s="33"/>
      <c r="D1069" s="141" t="s">
        <v>177</v>
      </c>
      <c r="F1069" s="167" t="s">
        <v>1288</v>
      </c>
      <c r="I1069" s="143"/>
      <c r="L1069" s="33"/>
      <c r="M1069" s="144"/>
      <c r="T1069" s="54"/>
      <c r="AT1069" s="18" t="s">
        <v>177</v>
      </c>
      <c r="AU1069" s="18" t="s">
        <v>83</v>
      </c>
    </row>
    <row r="1070" spans="2:65" s="11" customFormat="1" ht="22.9" customHeight="1">
      <c r="B1070" s="116"/>
      <c r="D1070" s="117" t="s">
        <v>72</v>
      </c>
      <c r="E1070" s="126" t="s">
        <v>1289</v>
      </c>
      <c r="F1070" s="126" t="s">
        <v>1290</v>
      </c>
      <c r="I1070" s="119"/>
      <c r="J1070" s="127">
        <f>BK1070</f>
        <v>0</v>
      </c>
      <c r="L1070" s="116"/>
      <c r="M1070" s="121"/>
      <c r="P1070" s="122">
        <f>SUM(P1071:P1073)</f>
        <v>0</v>
      </c>
      <c r="R1070" s="122">
        <f>SUM(R1071:R1073)</f>
        <v>0</v>
      </c>
      <c r="T1070" s="123">
        <f>SUM(T1071:T1073)</f>
        <v>0</v>
      </c>
      <c r="AR1070" s="117" t="s">
        <v>183</v>
      </c>
      <c r="AT1070" s="124" t="s">
        <v>72</v>
      </c>
      <c r="AU1070" s="124" t="s">
        <v>81</v>
      </c>
      <c r="AY1070" s="117" t="s">
        <v>138</v>
      </c>
      <c r="BK1070" s="125">
        <f>SUM(BK1071:BK1073)</f>
        <v>0</v>
      </c>
    </row>
    <row r="1071" spans="2:65" s="1" customFormat="1" ht="16.5" customHeight="1">
      <c r="B1071" s="33"/>
      <c r="C1071" s="128" t="s">
        <v>1291</v>
      </c>
      <c r="D1071" s="128" t="s">
        <v>141</v>
      </c>
      <c r="E1071" s="129" t="s">
        <v>1292</v>
      </c>
      <c r="F1071" s="130" t="s">
        <v>1290</v>
      </c>
      <c r="G1071" s="131" t="s">
        <v>1284</v>
      </c>
      <c r="H1071" s="132">
        <v>1</v>
      </c>
      <c r="I1071" s="133"/>
      <c r="J1071" s="134">
        <f>ROUND(I1071*H1071,2)</f>
        <v>0</v>
      </c>
      <c r="K1071" s="130" t="s">
        <v>145</v>
      </c>
      <c r="L1071" s="33"/>
      <c r="M1071" s="135" t="s">
        <v>19</v>
      </c>
      <c r="N1071" s="136" t="s">
        <v>44</v>
      </c>
      <c r="P1071" s="137">
        <f>O1071*H1071</f>
        <v>0</v>
      </c>
      <c r="Q1071" s="137">
        <v>0</v>
      </c>
      <c r="R1071" s="137">
        <f>Q1071*H1071</f>
        <v>0</v>
      </c>
      <c r="S1071" s="137">
        <v>0</v>
      </c>
      <c r="T1071" s="138">
        <f>S1071*H1071</f>
        <v>0</v>
      </c>
      <c r="AR1071" s="139" t="s">
        <v>1285</v>
      </c>
      <c r="AT1071" s="139" t="s">
        <v>141</v>
      </c>
      <c r="AU1071" s="139" t="s">
        <v>83</v>
      </c>
      <c r="AY1071" s="18" t="s">
        <v>138</v>
      </c>
      <c r="BE1071" s="140">
        <f>IF(N1071="základní",J1071,0)</f>
        <v>0</v>
      </c>
      <c r="BF1071" s="140">
        <f>IF(N1071="snížená",J1071,0)</f>
        <v>0</v>
      </c>
      <c r="BG1071" s="140">
        <f>IF(N1071="zákl. přenesená",J1071,0)</f>
        <v>0</v>
      </c>
      <c r="BH1071" s="140">
        <f>IF(N1071="sníž. přenesená",J1071,0)</f>
        <v>0</v>
      </c>
      <c r="BI1071" s="140">
        <f>IF(N1071="nulová",J1071,0)</f>
        <v>0</v>
      </c>
      <c r="BJ1071" s="18" t="s">
        <v>81</v>
      </c>
      <c r="BK1071" s="140">
        <f>ROUND(I1071*H1071,2)</f>
        <v>0</v>
      </c>
      <c r="BL1071" s="18" t="s">
        <v>1285</v>
      </c>
      <c r="BM1071" s="139" t="s">
        <v>1293</v>
      </c>
    </row>
    <row r="1072" spans="2:65" s="1" customFormat="1" ht="11.25">
      <c r="B1072" s="33"/>
      <c r="D1072" s="141" t="s">
        <v>148</v>
      </c>
      <c r="F1072" s="142" t="s">
        <v>1290</v>
      </c>
      <c r="I1072" s="143"/>
      <c r="L1072" s="33"/>
      <c r="M1072" s="144"/>
      <c r="T1072" s="54"/>
      <c r="AT1072" s="18" t="s">
        <v>148</v>
      </c>
      <c r="AU1072" s="18" t="s">
        <v>83</v>
      </c>
    </row>
    <row r="1073" spans="2:65" s="1" customFormat="1" ht="11.25">
      <c r="B1073" s="33"/>
      <c r="D1073" s="145" t="s">
        <v>150</v>
      </c>
      <c r="F1073" s="146" t="s">
        <v>1294</v>
      </c>
      <c r="I1073" s="143"/>
      <c r="L1073" s="33"/>
      <c r="M1073" s="144"/>
      <c r="T1073" s="54"/>
      <c r="AT1073" s="18" t="s">
        <v>150</v>
      </c>
      <c r="AU1073" s="18" t="s">
        <v>83</v>
      </c>
    </row>
    <row r="1074" spans="2:65" s="11" customFormat="1" ht="22.9" customHeight="1">
      <c r="B1074" s="116"/>
      <c r="D1074" s="117" t="s">
        <v>72</v>
      </c>
      <c r="E1074" s="126" t="s">
        <v>1295</v>
      </c>
      <c r="F1074" s="126" t="s">
        <v>1296</v>
      </c>
      <c r="I1074" s="119"/>
      <c r="J1074" s="127">
        <f>BK1074</f>
        <v>0</v>
      </c>
      <c r="L1074" s="116"/>
      <c r="M1074" s="121"/>
      <c r="P1074" s="122">
        <f>SUM(P1075:P1077)</f>
        <v>0</v>
      </c>
      <c r="R1074" s="122">
        <f>SUM(R1075:R1077)</f>
        <v>0</v>
      </c>
      <c r="T1074" s="123">
        <f>SUM(T1075:T1077)</f>
        <v>0</v>
      </c>
      <c r="AR1074" s="117" t="s">
        <v>183</v>
      </c>
      <c r="AT1074" s="124" t="s">
        <v>72</v>
      </c>
      <c r="AU1074" s="124" t="s">
        <v>81</v>
      </c>
      <c r="AY1074" s="117" t="s">
        <v>138</v>
      </c>
      <c r="BK1074" s="125">
        <f>SUM(BK1075:BK1077)</f>
        <v>0</v>
      </c>
    </row>
    <row r="1075" spans="2:65" s="1" customFormat="1" ht="16.5" customHeight="1">
      <c r="B1075" s="33"/>
      <c r="C1075" s="128" t="s">
        <v>1297</v>
      </c>
      <c r="D1075" s="128" t="s">
        <v>141</v>
      </c>
      <c r="E1075" s="129" t="s">
        <v>1298</v>
      </c>
      <c r="F1075" s="130" t="s">
        <v>1296</v>
      </c>
      <c r="G1075" s="131" t="s">
        <v>1284</v>
      </c>
      <c r="H1075" s="132">
        <v>1</v>
      </c>
      <c r="I1075" s="133"/>
      <c r="J1075" s="134">
        <f>ROUND(I1075*H1075,2)</f>
        <v>0</v>
      </c>
      <c r="K1075" s="130" t="s">
        <v>145</v>
      </c>
      <c r="L1075" s="33"/>
      <c r="M1075" s="135" t="s">
        <v>19</v>
      </c>
      <c r="N1075" s="136" t="s">
        <v>44</v>
      </c>
      <c r="P1075" s="137">
        <f>O1075*H1075</f>
        <v>0</v>
      </c>
      <c r="Q1075" s="137">
        <v>0</v>
      </c>
      <c r="R1075" s="137">
        <f>Q1075*H1075</f>
        <v>0</v>
      </c>
      <c r="S1075" s="137">
        <v>0</v>
      </c>
      <c r="T1075" s="138">
        <f>S1075*H1075</f>
        <v>0</v>
      </c>
      <c r="AR1075" s="139" t="s">
        <v>1285</v>
      </c>
      <c r="AT1075" s="139" t="s">
        <v>141</v>
      </c>
      <c r="AU1075" s="139" t="s">
        <v>83</v>
      </c>
      <c r="AY1075" s="18" t="s">
        <v>138</v>
      </c>
      <c r="BE1075" s="140">
        <f>IF(N1075="základní",J1075,0)</f>
        <v>0</v>
      </c>
      <c r="BF1075" s="140">
        <f>IF(N1075="snížená",J1075,0)</f>
        <v>0</v>
      </c>
      <c r="BG1075" s="140">
        <f>IF(N1075="zákl. přenesená",J1075,0)</f>
        <v>0</v>
      </c>
      <c r="BH1075" s="140">
        <f>IF(N1075="sníž. přenesená",J1075,0)</f>
        <v>0</v>
      </c>
      <c r="BI1075" s="140">
        <f>IF(N1075="nulová",J1075,0)</f>
        <v>0</v>
      </c>
      <c r="BJ1075" s="18" t="s">
        <v>81</v>
      </c>
      <c r="BK1075" s="140">
        <f>ROUND(I1075*H1075,2)</f>
        <v>0</v>
      </c>
      <c r="BL1075" s="18" t="s">
        <v>1285</v>
      </c>
      <c r="BM1075" s="139" t="s">
        <v>1299</v>
      </c>
    </row>
    <row r="1076" spans="2:65" s="1" customFormat="1" ht="11.25">
      <c r="B1076" s="33"/>
      <c r="D1076" s="141" t="s">
        <v>148</v>
      </c>
      <c r="F1076" s="142" t="s">
        <v>1296</v>
      </c>
      <c r="I1076" s="143"/>
      <c r="L1076" s="33"/>
      <c r="M1076" s="144"/>
      <c r="T1076" s="54"/>
      <c r="AT1076" s="18" t="s">
        <v>148</v>
      </c>
      <c r="AU1076" s="18" t="s">
        <v>83</v>
      </c>
    </row>
    <row r="1077" spans="2:65" s="1" customFormat="1" ht="11.25">
      <c r="B1077" s="33"/>
      <c r="D1077" s="145" t="s">
        <v>150</v>
      </c>
      <c r="F1077" s="146" t="s">
        <v>1300</v>
      </c>
      <c r="I1077" s="143"/>
      <c r="L1077" s="33"/>
      <c r="M1077" s="144"/>
      <c r="T1077" s="54"/>
      <c r="AT1077" s="18" t="s">
        <v>150</v>
      </c>
      <c r="AU1077" s="18" t="s">
        <v>83</v>
      </c>
    </row>
    <row r="1078" spans="2:65" s="11" customFormat="1" ht="22.9" customHeight="1">
      <c r="B1078" s="116"/>
      <c r="D1078" s="117" t="s">
        <v>72</v>
      </c>
      <c r="E1078" s="126" t="s">
        <v>1301</v>
      </c>
      <c r="F1078" s="126" t="s">
        <v>1302</v>
      </c>
      <c r="I1078" s="119"/>
      <c r="J1078" s="127">
        <f>BK1078</f>
        <v>0</v>
      </c>
      <c r="L1078" s="116"/>
      <c r="M1078" s="121"/>
      <c r="P1078" s="122">
        <f>SUM(P1079:P1081)</f>
        <v>0</v>
      </c>
      <c r="R1078" s="122">
        <f>SUM(R1079:R1081)</f>
        <v>0</v>
      </c>
      <c r="T1078" s="123">
        <f>SUM(T1079:T1081)</f>
        <v>0</v>
      </c>
      <c r="AR1078" s="117" t="s">
        <v>183</v>
      </c>
      <c r="AT1078" s="124" t="s">
        <v>72</v>
      </c>
      <c r="AU1078" s="124" t="s">
        <v>81</v>
      </c>
      <c r="AY1078" s="117" t="s">
        <v>138</v>
      </c>
      <c r="BK1078" s="125">
        <f>SUM(BK1079:BK1081)</f>
        <v>0</v>
      </c>
    </row>
    <row r="1079" spans="2:65" s="1" customFormat="1" ht="16.5" customHeight="1">
      <c r="B1079" s="33"/>
      <c r="C1079" s="128" t="s">
        <v>1303</v>
      </c>
      <c r="D1079" s="128" t="s">
        <v>141</v>
      </c>
      <c r="E1079" s="129" t="s">
        <v>1304</v>
      </c>
      <c r="F1079" s="130" t="s">
        <v>1302</v>
      </c>
      <c r="G1079" s="131" t="s">
        <v>1284</v>
      </c>
      <c r="H1079" s="132">
        <v>1</v>
      </c>
      <c r="I1079" s="133"/>
      <c r="J1079" s="134">
        <f>ROUND(I1079*H1079,2)</f>
        <v>0</v>
      </c>
      <c r="K1079" s="130" t="s">
        <v>145</v>
      </c>
      <c r="L1079" s="33"/>
      <c r="M1079" s="135" t="s">
        <v>19</v>
      </c>
      <c r="N1079" s="136" t="s">
        <v>44</v>
      </c>
      <c r="P1079" s="137">
        <f>O1079*H1079</f>
        <v>0</v>
      </c>
      <c r="Q1079" s="137">
        <v>0</v>
      </c>
      <c r="R1079" s="137">
        <f>Q1079*H1079</f>
        <v>0</v>
      </c>
      <c r="S1079" s="137">
        <v>0</v>
      </c>
      <c r="T1079" s="138">
        <f>S1079*H1079</f>
        <v>0</v>
      </c>
      <c r="AR1079" s="139" t="s">
        <v>1285</v>
      </c>
      <c r="AT1079" s="139" t="s">
        <v>141</v>
      </c>
      <c r="AU1079" s="139" t="s">
        <v>83</v>
      </c>
      <c r="AY1079" s="18" t="s">
        <v>138</v>
      </c>
      <c r="BE1079" s="140">
        <f>IF(N1079="základní",J1079,0)</f>
        <v>0</v>
      </c>
      <c r="BF1079" s="140">
        <f>IF(N1079="snížená",J1079,0)</f>
        <v>0</v>
      </c>
      <c r="BG1079" s="140">
        <f>IF(N1079="zákl. přenesená",J1079,0)</f>
        <v>0</v>
      </c>
      <c r="BH1079" s="140">
        <f>IF(N1079="sníž. přenesená",J1079,0)</f>
        <v>0</v>
      </c>
      <c r="BI1079" s="140">
        <f>IF(N1079="nulová",J1079,0)</f>
        <v>0</v>
      </c>
      <c r="BJ1079" s="18" t="s">
        <v>81</v>
      </c>
      <c r="BK1079" s="140">
        <f>ROUND(I1079*H1079,2)</f>
        <v>0</v>
      </c>
      <c r="BL1079" s="18" t="s">
        <v>1285</v>
      </c>
      <c r="BM1079" s="139" t="s">
        <v>1305</v>
      </c>
    </row>
    <row r="1080" spans="2:65" s="1" customFormat="1" ht="11.25">
      <c r="B1080" s="33"/>
      <c r="D1080" s="141" t="s">
        <v>148</v>
      </c>
      <c r="F1080" s="142" t="s">
        <v>1302</v>
      </c>
      <c r="I1080" s="143"/>
      <c r="L1080" s="33"/>
      <c r="M1080" s="144"/>
      <c r="T1080" s="54"/>
      <c r="AT1080" s="18" t="s">
        <v>148</v>
      </c>
      <c r="AU1080" s="18" t="s">
        <v>83</v>
      </c>
    </row>
    <row r="1081" spans="2:65" s="1" customFormat="1" ht="11.25">
      <c r="B1081" s="33"/>
      <c r="D1081" s="145" t="s">
        <v>150</v>
      </c>
      <c r="F1081" s="146" t="s">
        <v>1306</v>
      </c>
      <c r="I1081" s="143"/>
      <c r="L1081" s="33"/>
      <c r="M1081" s="144"/>
      <c r="T1081" s="54"/>
      <c r="AT1081" s="18" t="s">
        <v>150</v>
      </c>
      <c r="AU1081" s="18" t="s">
        <v>83</v>
      </c>
    </row>
    <row r="1082" spans="2:65" s="11" customFormat="1" ht="22.9" customHeight="1">
      <c r="B1082" s="116"/>
      <c r="D1082" s="117" t="s">
        <v>72</v>
      </c>
      <c r="E1082" s="126" t="s">
        <v>1307</v>
      </c>
      <c r="F1082" s="126" t="s">
        <v>1308</v>
      </c>
      <c r="I1082" s="119"/>
      <c r="J1082" s="127">
        <f>BK1082</f>
        <v>0</v>
      </c>
      <c r="L1082" s="116"/>
      <c r="M1082" s="121"/>
      <c r="P1082" s="122">
        <f>SUM(P1083:P1085)</f>
        <v>0</v>
      </c>
      <c r="R1082" s="122">
        <f>SUM(R1083:R1085)</f>
        <v>0</v>
      </c>
      <c r="T1082" s="123">
        <f>SUM(T1083:T1085)</f>
        <v>0</v>
      </c>
      <c r="AR1082" s="117" t="s">
        <v>183</v>
      </c>
      <c r="AT1082" s="124" t="s">
        <v>72</v>
      </c>
      <c r="AU1082" s="124" t="s">
        <v>81</v>
      </c>
      <c r="AY1082" s="117" t="s">
        <v>138</v>
      </c>
      <c r="BK1082" s="125">
        <f>SUM(BK1083:BK1085)</f>
        <v>0</v>
      </c>
    </row>
    <row r="1083" spans="2:65" s="1" customFormat="1" ht="16.5" customHeight="1">
      <c r="B1083" s="33"/>
      <c r="C1083" s="128" t="s">
        <v>1309</v>
      </c>
      <c r="D1083" s="128" t="s">
        <v>141</v>
      </c>
      <c r="E1083" s="129" t="s">
        <v>1310</v>
      </c>
      <c r="F1083" s="130" t="s">
        <v>1308</v>
      </c>
      <c r="G1083" s="131" t="s">
        <v>1284</v>
      </c>
      <c r="H1083" s="132">
        <v>1</v>
      </c>
      <c r="I1083" s="133"/>
      <c r="J1083" s="134">
        <f>ROUND(I1083*H1083,2)</f>
        <v>0</v>
      </c>
      <c r="K1083" s="130" t="s">
        <v>145</v>
      </c>
      <c r="L1083" s="33"/>
      <c r="M1083" s="135" t="s">
        <v>19</v>
      </c>
      <c r="N1083" s="136" t="s">
        <v>44</v>
      </c>
      <c r="P1083" s="137">
        <f>O1083*H1083</f>
        <v>0</v>
      </c>
      <c r="Q1083" s="137">
        <v>0</v>
      </c>
      <c r="R1083" s="137">
        <f>Q1083*H1083</f>
        <v>0</v>
      </c>
      <c r="S1083" s="137">
        <v>0</v>
      </c>
      <c r="T1083" s="138">
        <f>S1083*H1083</f>
        <v>0</v>
      </c>
      <c r="AR1083" s="139" t="s">
        <v>1285</v>
      </c>
      <c r="AT1083" s="139" t="s">
        <v>141</v>
      </c>
      <c r="AU1083" s="139" t="s">
        <v>83</v>
      </c>
      <c r="AY1083" s="18" t="s">
        <v>138</v>
      </c>
      <c r="BE1083" s="140">
        <f>IF(N1083="základní",J1083,0)</f>
        <v>0</v>
      </c>
      <c r="BF1083" s="140">
        <f>IF(N1083="snížená",J1083,0)</f>
        <v>0</v>
      </c>
      <c r="BG1083" s="140">
        <f>IF(N1083="zákl. přenesená",J1083,0)</f>
        <v>0</v>
      </c>
      <c r="BH1083" s="140">
        <f>IF(N1083="sníž. přenesená",J1083,0)</f>
        <v>0</v>
      </c>
      <c r="BI1083" s="140">
        <f>IF(N1083="nulová",J1083,0)</f>
        <v>0</v>
      </c>
      <c r="BJ1083" s="18" t="s">
        <v>81</v>
      </c>
      <c r="BK1083" s="140">
        <f>ROUND(I1083*H1083,2)</f>
        <v>0</v>
      </c>
      <c r="BL1083" s="18" t="s">
        <v>1285</v>
      </c>
      <c r="BM1083" s="139" t="s">
        <v>1311</v>
      </c>
    </row>
    <row r="1084" spans="2:65" s="1" customFormat="1" ht="11.25">
      <c r="B1084" s="33"/>
      <c r="D1084" s="141" t="s">
        <v>148</v>
      </c>
      <c r="F1084" s="142" t="s">
        <v>1308</v>
      </c>
      <c r="I1084" s="143"/>
      <c r="L1084" s="33"/>
      <c r="M1084" s="144"/>
      <c r="T1084" s="54"/>
      <c r="AT1084" s="18" t="s">
        <v>148</v>
      </c>
      <c r="AU1084" s="18" t="s">
        <v>83</v>
      </c>
    </row>
    <row r="1085" spans="2:65" s="1" customFormat="1" ht="11.25">
      <c r="B1085" s="33"/>
      <c r="D1085" s="145" t="s">
        <v>150</v>
      </c>
      <c r="F1085" s="146" t="s">
        <v>1312</v>
      </c>
      <c r="I1085" s="143"/>
      <c r="L1085" s="33"/>
      <c r="M1085" s="144"/>
      <c r="T1085" s="54"/>
      <c r="AT1085" s="18" t="s">
        <v>150</v>
      </c>
      <c r="AU1085" s="18" t="s">
        <v>83</v>
      </c>
    </row>
    <row r="1086" spans="2:65" s="11" customFormat="1" ht="22.9" customHeight="1">
      <c r="B1086" s="116"/>
      <c r="D1086" s="117" t="s">
        <v>72</v>
      </c>
      <c r="E1086" s="126" t="s">
        <v>1313</v>
      </c>
      <c r="F1086" s="126" t="s">
        <v>1314</v>
      </c>
      <c r="I1086" s="119"/>
      <c r="J1086" s="127">
        <f>BK1086</f>
        <v>0</v>
      </c>
      <c r="L1086" s="116"/>
      <c r="M1086" s="121"/>
      <c r="P1086" s="122">
        <f>SUM(P1087:P1089)</f>
        <v>0</v>
      </c>
      <c r="R1086" s="122">
        <f>SUM(R1087:R1089)</f>
        <v>0</v>
      </c>
      <c r="T1086" s="123">
        <f>SUM(T1087:T1089)</f>
        <v>0</v>
      </c>
      <c r="AR1086" s="117" t="s">
        <v>183</v>
      </c>
      <c r="AT1086" s="124" t="s">
        <v>72</v>
      </c>
      <c r="AU1086" s="124" t="s">
        <v>81</v>
      </c>
      <c r="AY1086" s="117" t="s">
        <v>138</v>
      </c>
      <c r="BK1086" s="125">
        <f>SUM(BK1087:BK1089)</f>
        <v>0</v>
      </c>
    </row>
    <row r="1087" spans="2:65" s="1" customFormat="1" ht="16.5" customHeight="1">
      <c r="B1087" s="33"/>
      <c r="C1087" s="128" t="s">
        <v>1315</v>
      </c>
      <c r="D1087" s="128" t="s">
        <v>141</v>
      </c>
      <c r="E1087" s="129" t="s">
        <v>1316</v>
      </c>
      <c r="F1087" s="130" t="s">
        <v>1314</v>
      </c>
      <c r="G1087" s="131" t="s">
        <v>1284</v>
      </c>
      <c r="H1087" s="132">
        <v>1</v>
      </c>
      <c r="I1087" s="133"/>
      <c r="J1087" s="134">
        <f>ROUND(I1087*H1087,2)</f>
        <v>0</v>
      </c>
      <c r="K1087" s="130" t="s">
        <v>145</v>
      </c>
      <c r="L1087" s="33"/>
      <c r="M1087" s="135" t="s">
        <v>19</v>
      </c>
      <c r="N1087" s="136" t="s">
        <v>44</v>
      </c>
      <c r="P1087" s="137">
        <f>O1087*H1087</f>
        <v>0</v>
      </c>
      <c r="Q1087" s="137">
        <v>0</v>
      </c>
      <c r="R1087" s="137">
        <f>Q1087*H1087</f>
        <v>0</v>
      </c>
      <c r="S1087" s="137">
        <v>0</v>
      </c>
      <c r="T1087" s="138">
        <f>S1087*H1087</f>
        <v>0</v>
      </c>
      <c r="AR1087" s="139" t="s">
        <v>1285</v>
      </c>
      <c r="AT1087" s="139" t="s">
        <v>141</v>
      </c>
      <c r="AU1087" s="139" t="s">
        <v>83</v>
      </c>
      <c r="AY1087" s="18" t="s">
        <v>138</v>
      </c>
      <c r="BE1087" s="140">
        <f>IF(N1087="základní",J1087,0)</f>
        <v>0</v>
      </c>
      <c r="BF1087" s="140">
        <f>IF(N1087="snížená",J1087,0)</f>
        <v>0</v>
      </c>
      <c r="BG1087" s="140">
        <f>IF(N1087="zákl. přenesená",J1087,0)</f>
        <v>0</v>
      </c>
      <c r="BH1087" s="140">
        <f>IF(N1087="sníž. přenesená",J1087,0)</f>
        <v>0</v>
      </c>
      <c r="BI1087" s="140">
        <f>IF(N1087="nulová",J1087,0)</f>
        <v>0</v>
      </c>
      <c r="BJ1087" s="18" t="s">
        <v>81</v>
      </c>
      <c r="BK1087" s="140">
        <f>ROUND(I1087*H1087,2)</f>
        <v>0</v>
      </c>
      <c r="BL1087" s="18" t="s">
        <v>1285</v>
      </c>
      <c r="BM1087" s="139" t="s">
        <v>1317</v>
      </c>
    </row>
    <row r="1088" spans="2:65" s="1" customFormat="1" ht="11.25">
      <c r="B1088" s="33"/>
      <c r="D1088" s="141" t="s">
        <v>148</v>
      </c>
      <c r="F1088" s="142" t="s">
        <v>1314</v>
      </c>
      <c r="I1088" s="143"/>
      <c r="L1088" s="33"/>
      <c r="M1088" s="144"/>
      <c r="T1088" s="54"/>
      <c r="AT1088" s="18" t="s">
        <v>148</v>
      </c>
      <c r="AU1088" s="18" t="s">
        <v>83</v>
      </c>
    </row>
    <row r="1089" spans="2:47" s="1" customFormat="1" ht="11.25">
      <c r="B1089" s="33"/>
      <c r="D1089" s="145" t="s">
        <v>150</v>
      </c>
      <c r="F1089" s="146" t="s">
        <v>1318</v>
      </c>
      <c r="I1089" s="143"/>
      <c r="L1089" s="33"/>
      <c r="M1089" s="185"/>
      <c r="N1089" s="186"/>
      <c r="O1089" s="186"/>
      <c r="P1089" s="186"/>
      <c r="Q1089" s="186"/>
      <c r="R1089" s="186"/>
      <c r="S1089" s="186"/>
      <c r="T1089" s="187"/>
      <c r="AT1089" s="18" t="s">
        <v>150</v>
      </c>
      <c r="AU1089" s="18" t="s">
        <v>83</v>
      </c>
    </row>
    <row r="1090" spans="2:47" s="1" customFormat="1" ht="6.95" customHeight="1">
      <c r="B1090" s="42"/>
      <c r="C1090" s="43"/>
      <c r="D1090" s="43"/>
      <c r="E1090" s="43"/>
      <c r="F1090" s="43"/>
      <c r="G1090" s="43"/>
      <c r="H1090" s="43"/>
      <c r="I1090" s="43"/>
      <c r="J1090" s="43"/>
      <c r="K1090" s="43"/>
      <c r="L1090" s="33"/>
    </row>
  </sheetData>
  <sheetProtection algorithmName="SHA-512" hashValue="cwqc152p/tzDcR7lURsX19UcRwn7vqXFnrV1PRiZomqn0HSfAvxQ1zodAi86BzCtIiSCcm9UuCso9e47Jr/y9w==" saltValue="NkBUDNxUCNei2xyjF4Cl6ftYLk7iSHzPUDORN3c2Q3dDhJk7ygyoCFRjdCJgGgJ/P/VbIXsoQgqlfc6As9H92A==" spinCount="100000" sheet="1" objects="1" scenarios="1" formatColumns="0" formatRows="0" autoFilter="0"/>
  <autoFilter ref="C104:K1089" xr:uid="{00000000-0009-0000-0000-000001000000}"/>
  <mergeCells count="9">
    <mergeCell ref="E50:H50"/>
    <mergeCell ref="E95:H95"/>
    <mergeCell ref="E97:H97"/>
    <mergeCell ref="L2:V2"/>
    <mergeCell ref="E7:H7"/>
    <mergeCell ref="E9:H9"/>
    <mergeCell ref="E18:H18"/>
    <mergeCell ref="E27:H27"/>
    <mergeCell ref="E48:H48"/>
  </mergeCells>
  <hyperlinks>
    <hyperlink ref="F110" r:id="rId1" xr:uid="{00000000-0004-0000-0100-000000000000}"/>
    <hyperlink ref="F116" r:id="rId2" xr:uid="{00000000-0004-0000-0100-000001000000}"/>
    <hyperlink ref="F127" r:id="rId3" xr:uid="{00000000-0004-0000-0100-000002000000}"/>
    <hyperlink ref="F135" r:id="rId4" xr:uid="{00000000-0004-0000-0100-000003000000}"/>
    <hyperlink ref="F142" r:id="rId5" xr:uid="{00000000-0004-0000-0100-000004000000}"/>
    <hyperlink ref="F150" r:id="rId6" xr:uid="{00000000-0004-0000-0100-000005000000}"/>
    <hyperlink ref="F157" r:id="rId7" xr:uid="{00000000-0004-0000-0100-000006000000}"/>
    <hyperlink ref="F165" r:id="rId8" xr:uid="{00000000-0004-0000-0100-000007000000}"/>
    <hyperlink ref="F171" r:id="rId9" xr:uid="{00000000-0004-0000-0100-000008000000}"/>
    <hyperlink ref="F175" r:id="rId10" xr:uid="{00000000-0004-0000-0100-000009000000}"/>
    <hyperlink ref="F182" r:id="rId11" xr:uid="{00000000-0004-0000-0100-00000A000000}"/>
    <hyperlink ref="F189" r:id="rId12" xr:uid="{00000000-0004-0000-0100-00000B000000}"/>
    <hyperlink ref="F196" r:id="rId13" xr:uid="{00000000-0004-0000-0100-00000C000000}"/>
    <hyperlink ref="F203" r:id="rId14" xr:uid="{00000000-0004-0000-0100-00000D000000}"/>
    <hyperlink ref="F210" r:id="rId15" xr:uid="{00000000-0004-0000-0100-00000E000000}"/>
    <hyperlink ref="F218" r:id="rId16" xr:uid="{00000000-0004-0000-0100-00000F000000}"/>
    <hyperlink ref="F225" r:id="rId17" xr:uid="{00000000-0004-0000-0100-000010000000}"/>
    <hyperlink ref="F232" r:id="rId18" xr:uid="{00000000-0004-0000-0100-000011000000}"/>
    <hyperlink ref="F239" r:id="rId19" xr:uid="{00000000-0004-0000-0100-000012000000}"/>
    <hyperlink ref="F246" r:id="rId20" xr:uid="{00000000-0004-0000-0100-000013000000}"/>
    <hyperlink ref="F259" r:id="rId21" xr:uid="{00000000-0004-0000-0100-000014000000}"/>
    <hyperlink ref="F274" r:id="rId22" xr:uid="{00000000-0004-0000-0100-000015000000}"/>
    <hyperlink ref="F283" r:id="rId23" xr:uid="{00000000-0004-0000-0100-000016000000}"/>
    <hyperlink ref="F292" r:id="rId24" xr:uid="{00000000-0004-0000-0100-000017000000}"/>
    <hyperlink ref="F296" r:id="rId25" xr:uid="{00000000-0004-0000-0100-000018000000}"/>
    <hyperlink ref="F299" r:id="rId26" xr:uid="{00000000-0004-0000-0100-000019000000}"/>
    <hyperlink ref="F307" r:id="rId27" xr:uid="{00000000-0004-0000-0100-00001A000000}"/>
    <hyperlink ref="F314" r:id="rId28" xr:uid="{00000000-0004-0000-0100-00001B000000}"/>
    <hyperlink ref="F317" r:id="rId29" xr:uid="{00000000-0004-0000-0100-00001C000000}"/>
    <hyperlink ref="F321" r:id="rId30" xr:uid="{00000000-0004-0000-0100-00001D000000}"/>
    <hyperlink ref="F325" r:id="rId31" xr:uid="{00000000-0004-0000-0100-00001E000000}"/>
    <hyperlink ref="F330" r:id="rId32" xr:uid="{00000000-0004-0000-0100-00001F000000}"/>
    <hyperlink ref="F336" r:id="rId33" xr:uid="{00000000-0004-0000-0100-000020000000}"/>
    <hyperlink ref="F340" r:id="rId34" xr:uid="{00000000-0004-0000-0100-000021000000}"/>
    <hyperlink ref="F356" r:id="rId35" xr:uid="{00000000-0004-0000-0100-000022000000}"/>
    <hyperlink ref="F365" r:id="rId36" xr:uid="{00000000-0004-0000-0100-000023000000}"/>
    <hyperlink ref="F392" r:id="rId37" xr:uid="{00000000-0004-0000-0100-000024000000}"/>
    <hyperlink ref="F400" r:id="rId38" xr:uid="{00000000-0004-0000-0100-000025000000}"/>
    <hyperlink ref="F408" r:id="rId39" xr:uid="{00000000-0004-0000-0100-000026000000}"/>
    <hyperlink ref="F425" r:id="rId40" xr:uid="{00000000-0004-0000-0100-000027000000}"/>
    <hyperlink ref="F429" r:id="rId41" xr:uid="{00000000-0004-0000-0100-000028000000}"/>
    <hyperlink ref="F434" r:id="rId42" xr:uid="{00000000-0004-0000-0100-000029000000}"/>
    <hyperlink ref="F442" r:id="rId43" xr:uid="{00000000-0004-0000-0100-00002A000000}"/>
    <hyperlink ref="F446" r:id="rId44" xr:uid="{00000000-0004-0000-0100-00002B000000}"/>
    <hyperlink ref="F457" r:id="rId45" xr:uid="{00000000-0004-0000-0100-00002C000000}"/>
    <hyperlink ref="F479" r:id="rId46" xr:uid="{00000000-0004-0000-0100-00002D000000}"/>
    <hyperlink ref="F488" r:id="rId47" xr:uid="{00000000-0004-0000-0100-00002E000000}"/>
    <hyperlink ref="F493" r:id="rId48" xr:uid="{00000000-0004-0000-0100-00002F000000}"/>
    <hyperlink ref="F506" r:id="rId49" xr:uid="{00000000-0004-0000-0100-000030000000}"/>
    <hyperlink ref="F517" r:id="rId50" xr:uid="{00000000-0004-0000-0100-000031000000}"/>
    <hyperlink ref="F525" r:id="rId51" xr:uid="{00000000-0004-0000-0100-000032000000}"/>
    <hyperlink ref="F530" r:id="rId52" xr:uid="{00000000-0004-0000-0100-000033000000}"/>
    <hyperlink ref="F543" r:id="rId53" xr:uid="{00000000-0004-0000-0100-000034000000}"/>
    <hyperlink ref="F554" r:id="rId54" xr:uid="{00000000-0004-0000-0100-000035000000}"/>
    <hyperlink ref="F562" r:id="rId55" xr:uid="{00000000-0004-0000-0100-000036000000}"/>
    <hyperlink ref="F578" r:id="rId56" xr:uid="{00000000-0004-0000-0100-000037000000}"/>
    <hyperlink ref="F585" r:id="rId57" xr:uid="{00000000-0004-0000-0100-000038000000}"/>
    <hyperlink ref="F599" r:id="rId58" xr:uid="{00000000-0004-0000-0100-000039000000}"/>
    <hyperlink ref="F606" r:id="rId59" xr:uid="{00000000-0004-0000-0100-00003A000000}"/>
    <hyperlink ref="F610" r:id="rId60" xr:uid="{00000000-0004-0000-0100-00003B000000}"/>
    <hyperlink ref="F614" r:id="rId61" xr:uid="{00000000-0004-0000-0100-00003C000000}"/>
    <hyperlink ref="F618" r:id="rId62" xr:uid="{00000000-0004-0000-0100-00003D000000}"/>
    <hyperlink ref="F632" r:id="rId63" xr:uid="{00000000-0004-0000-0100-00003E000000}"/>
    <hyperlink ref="F639" r:id="rId64" xr:uid="{00000000-0004-0000-0100-00003F000000}"/>
    <hyperlink ref="F647" r:id="rId65" xr:uid="{00000000-0004-0000-0100-000040000000}"/>
    <hyperlink ref="F654" r:id="rId66" xr:uid="{00000000-0004-0000-0100-000041000000}"/>
    <hyperlink ref="F658" r:id="rId67" xr:uid="{00000000-0004-0000-0100-000042000000}"/>
    <hyperlink ref="F665" r:id="rId68" xr:uid="{00000000-0004-0000-0100-000043000000}"/>
    <hyperlink ref="F672" r:id="rId69" xr:uid="{00000000-0004-0000-0100-000044000000}"/>
    <hyperlink ref="F676" r:id="rId70" xr:uid="{00000000-0004-0000-0100-000045000000}"/>
    <hyperlink ref="F680" r:id="rId71" xr:uid="{00000000-0004-0000-0100-000046000000}"/>
    <hyperlink ref="F684" r:id="rId72" xr:uid="{00000000-0004-0000-0100-000047000000}"/>
    <hyperlink ref="F688" r:id="rId73" xr:uid="{00000000-0004-0000-0100-000048000000}"/>
    <hyperlink ref="F692" r:id="rId74" xr:uid="{00000000-0004-0000-0100-000049000000}"/>
    <hyperlink ref="F703" r:id="rId75" xr:uid="{00000000-0004-0000-0100-00004A000000}"/>
    <hyperlink ref="F714" r:id="rId76" xr:uid="{00000000-0004-0000-0100-00004B000000}"/>
    <hyperlink ref="F728" r:id="rId77" xr:uid="{00000000-0004-0000-0100-00004C000000}"/>
    <hyperlink ref="F738" r:id="rId78" xr:uid="{00000000-0004-0000-0100-00004D000000}"/>
    <hyperlink ref="F747" r:id="rId79" xr:uid="{00000000-0004-0000-0100-00004E000000}"/>
    <hyperlink ref="F756" r:id="rId80" xr:uid="{00000000-0004-0000-0100-00004F000000}"/>
    <hyperlink ref="F765" r:id="rId81" xr:uid="{00000000-0004-0000-0100-000050000000}"/>
    <hyperlink ref="F773" r:id="rId82" xr:uid="{00000000-0004-0000-0100-000051000000}"/>
    <hyperlink ref="F779" r:id="rId83" xr:uid="{00000000-0004-0000-0100-000052000000}"/>
    <hyperlink ref="F787" r:id="rId84" xr:uid="{00000000-0004-0000-0100-000053000000}"/>
    <hyperlink ref="F796" r:id="rId85" xr:uid="{00000000-0004-0000-0100-000054000000}"/>
    <hyperlink ref="F805" r:id="rId86" xr:uid="{00000000-0004-0000-0100-000055000000}"/>
    <hyperlink ref="F814" r:id="rId87" xr:uid="{00000000-0004-0000-0100-000056000000}"/>
    <hyperlink ref="F856" r:id="rId88" xr:uid="{00000000-0004-0000-0100-000057000000}"/>
    <hyperlink ref="F860" r:id="rId89" xr:uid="{00000000-0004-0000-0100-000058000000}"/>
    <hyperlink ref="F866" r:id="rId90" xr:uid="{00000000-0004-0000-0100-000059000000}"/>
    <hyperlink ref="F874" r:id="rId91" xr:uid="{00000000-0004-0000-0100-00005A000000}"/>
    <hyperlink ref="F882" r:id="rId92" xr:uid="{00000000-0004-0000-0100-00005B000000}"/>
    <hyperlink ref="F890" r:id="rId93" xr:uid="{00000000-0004-0000-0100-00005C000000}"/>
    <hyperlink ref="F898" r:id="rId94" xr:uid="{00000000-0004-0000-0100-00005D000000}"/>
    <hyperlink ref="F907" r:id="rId95" xr:uid="{00000000-0004-0000-0100-00005E000000}"/>
    <hyperlink ref="F916" r:id="rId96" xr:uid="{00000000-0004-0000-0100-00005F000000}"/>
    <hyperlink ref="F926" r:id="rId97" xr:uid="{00000000-0004-0000-0100-000060000000}"/>
    <hyperlink ref="F938" r:id="rId98" xr:uid="{00000000-0004-0000-0100-000061000000}"/>
    <hyperlink ref="F951" r:id="rId99" xr:uid="{00000000-0004-0000-0100-000062000000}"/>
    <hyperlink ref="F958" r:id="rId100" xr:uid="{00000000-0004-0000-0100-000063000000}"/>
    <hyperlink ref="F965" r:id="rId101" xr:uid="{00000000-0004-0000-0100-000064000000}"/>
    <hyperlink ref="F973" r:id="rId102" xr:uid="{00000000-0004-0000-0100-000065000000}"/>
    <hyperlink ref="F981" r:id="rId103" xr:uid="{00000000-0004-0000-0100-000066000000}"/>
    <hyperlink ref="F989" r:id="rId104" xr:uid="{00000000-0004-0000-0100-000067000000}"/>
    <hyperlink ref="F993" r:id="rId105" xr:uid="{00000000-0004-0000-0100-000068000000}"/>
    <hyperlink ref="F997" r:id="rId106" xr:uid="{00000000-0004-0000-0100-000069000000}"/>
    <hyperlink ref="F1003" r:id="rId107" xr:uid="{00000000-0004-0000-0100-00006A000000}"/>
    <hyperlink ref="F1007" r:id="rId108" xr:uid="{00000000-0004-0000-0100-00006B000000}"/>
    <hyperlink ref="F1017" r:id="rId109" xr:uid="{00000000-0004-0000-0100-00006C000000}"/>
    <hyperlink ref="F1021" r:id="rId110" xr:uid="{00000000-0004-0000-0100-00006D000000}"/>
    <hyperlink ref="F1030" r:id="rId111" xr:uid="{00000000-0004-0000-0100-00006E000000}"/>
    <hyperlink ref="F1039" r:id="rId112" xr:uid="{00000000-0004-0000-0100-00006F000000}"/>
    <hyperlink ref="F1042" r:id="rId113" xr:uid="{00000000-0004-0000-0100-000070000000}"/>
    <hyperlink ref="F1045" r:id="rId114" xr:uid="{00000000-0004-0000-0100-000071000000}"/>
    <hyperlink ref="F1054" r:id="rId115" xr:uid="{00000000-0004-0000-0100-000072000000}"/>
    <hyperlink ref="F1063" r:id="rId116" xr:uid="{00000000-0004-0000-0100-000073000000}"/>
    <hyperlink ref="F1068" r:id="rId117" xr:uid="{00000000-0004-0000-0100-000074000000}"/>
    <hyperlink ref="F1073" r:id="rId118" xr:uid="{00000000-0004-0000-0100-000075000000}"/>
    <hyperlink ref="F1077" r:id="rId119" xr:uid="{00000000-0004-0000-0100-000076000000}"/>
    <hyperlink ref="F1081" r:id="rId120" xr:uid="{00000000-0004-0000-0100-000077000000}"/>
    <hyperlink ref="F1085" r:id="rId121" xr:uid="{00000000-0004-0000-0100-000078000000}"/>
    <hyperlink ref="F1089" r:id="rId122" xr:uid="{00000000-0004-0000-0100-00007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90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0" t="str">
        <f>'Rekapitulace stavby'!K6</f>
        <v>Rekonstrukce střechy FZŠ</v>
      </c>
      <c r="F7" s="311"/>
      <c r="G7" s="311"/>
      <c r="H7" s="311"/>
      <c r="L7" s="21"/>
    </row>
    <row r="8" spans="2:46" s="1" customFormat="1" ht="12" customHeight="1">
      <c r="B8" s="33"/>
      <c r="D8" s="28" t="s">
        <v>91</v>
      </c>
      <c r="L8" s="33"/>
    </row>
    <row r="9" spans="2:46" s="1" customFormat="1" ht="16.5" customHeight="1">
      <c r="B9" s="33"/>
      <c r="E9" s="292" t="s">
        <v>1319</v>
      </c>
      <c r="F9" s="312"/>
      <c r="G9" s="312"/>
      <c r="H9" s="312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1. 6. 2024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3" t="str">
        <f>'Rekapitulace stavby'!E14</f>
        <v>Vyplň údaj</v>
      </c>
      <c r="F18" s="276"/>
      <c r="G18" s="276"/>
      <c r="H18" s="276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33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33</v>
      </c>
      <c r="L23" s="33"/>
    </row>
    <row r="24" spans="2:12" s="1" customFormat="1" ht="18" customHeight="1">
      <c r="B24" s="33"/>
      <c r="E24" s="26" t="s">
        <v>34</v>
      </c>
      <c r="I24" s="28" t="s">
        <v>29</v>
      </c>
      <c r="J24" s="26" t="s">
        <v>33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281" t="s">
        <v>19</v>
      </c>
      <c r="F27" s="281"/>
      <c r="G27" s="281"/>
      <c r="H27" s="28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ROUND(J89,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5" customHeight="1">
      <c r="B33" s="33"/>
      <c r="D33" s="53" t="s">
        <v>43</v>
      </c>
      <c r="E33" s="28" t="s">
        <v>44</v>
      </c>
      <c r="F33" s="89">
        <f>ROUND((SUM(BE89:BE145)),  2)</f>
        <v>0</v>
      </c>
      <c r="I33" s="90">
        <v>0.21</v>
      </c>
      <c r="J33" s="89">
        <f>ROUND(((SUM(BE89:BE145))*I33),  2)</f>
        <v>0</v>
      </c>
      <c r="L33" s="33"/>
    </row>
    <row r="34" spans="2:12" s="1" customFormat="1" ht="14.45" customHeight="1">
      <c r="B34" s="33"/>
      <c r="E34" s="28" t="s">
        <v>45</v>
      </c>
      <c r="F34" s="89">
        <f>ROUND((SUM(BF89:BF145)),  2)</f>
        <v>0</v>
      </c>
      <c r="I34" s="90">
        <v>0.12</v>
      </c>
      <c r="J34" s="89">
        <f>ROUND(((SUM(BF89:BF145))*I34),  2)</f>
        <v>0</v>
      </c>
      <c r="L34" s="33"/>
    </row>
    <row r="35" spans="2:12" s="1" customFormat="1" ht="14.45" hidden="1" customHeight="1">
      <c r="B35" s="33"/>
      <c r="E35" s="28" t="s">
        <v>46</v>
      </c>
      <c r="F35" s="89">
        <f>ROUND((SUM(BG89:BG145)),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47</v>
      </c>
      <c r="F36" s="89">
        <f>ROUND((SUM(BH89:BH145)),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48</v>
      </c>
      <c r="F37" s="89">
        <f>ROUND((SUM(BI89:BI145)),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93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0" t="str">
        <f>E7</f>
        <v>Rekonstrukce střechy FZŠ</v>
      </c>
      <c r="F48" s="311"/>
      <c r="G48" s="311"/>
      <c r="H48" s="311"/>
      <c r="L48" s="33"/>
    </row>
    <row r="49" spans="2:47" s="1" customFormat="1" ht="12" customHeight="1">
      <c r="B49" s="33"/>
      <c r="C49" s="28" t="s">
        <v>91</v>
      </c>
      <c r="L49" s="33"/>
    </row>
    <row r="50" spans="2:47" s="1" customFormat="1" ht="16.5" customHeight="1">
      <c r="B50" s="33"/>
      <c r="E50" s="292" t="str">
        <f>E9</f>
        <v>20018300.2 - Hromosvod</v>
      </c>
      <c r="F50" s="312"/>
      <c r="G50" s="312"/>
      <c r="H50" s="31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České mládeže 230/2, Ústí nad Labem</v>
      </c>
      <c r="I52" s="28" t="s">
        <v>23</v>
      </c>
      <c r="J52" s="50" t="str">
        <f>IF(J12="","",J12)</f>
        <v>1. 6. 2024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 město Ústí nad Labem</v>
      </c>
      <c r="I54" s="28" t="s">
        <v>32</v>
      </c>
      <c r="J54" s="31" t="str">
        <f>E21</f>
        <v>G DESIGN, spol. s.r.o.</v>
      </c>
      <c r="L54" s="33"/>
    </row>
    <row r="55" spans="2:47" s="1" customFormat="1" ht="25.7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>G DESIGN, spol.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94</v>
      </c>
      <c r="D57" s="91"/>
      <c r="E57" s="91"/>
      <c r="F57" s="91"/>
      <c r="G57" s="91"/>
      <c r="H57" s="91"/>
      <c r="I57" s="91"/>
      <c r="J57" s="98" t="s">
        <v>95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71</v>
      </c>
      <c r="J59" s="64">
        <f>J89</f>
        <v>0</v>
      </c>
      <c r="L59" s="33"/>
      <c r="AU59" s="18" t="s">
        <v>96</v>
      </c>
    </row>
    <row r="60" spans="2:47" s="8" customFormat="1" ht="24.95" customHeight="1">
      <c r="B60" s="100"/>
      <c r="D60" s="101" t="s">
        <v>104</v>
      </c>
      <c r="E60" s="102"/>
      <c r="F60" s="102"/>
      <c r="G60" s="102"/>
      <c r="H60" s="102"/>
      <c r="I60" s="102"/>
      <c r="J60" s="103">
        <f>J90</f>
        <v>0</v>
      </c>
      <c r="L60" s="100"/>
    </row>
    <row r="61" spans="2:47" s="9" customFormat="1" ht="19.899999999999999" customHeight="1">
      <c r="B61" s="104"/>
      <c r="D61" s="105" t="s">
        <v>1320</v>
      </c>
      <c r="E61" s="106"/>
      <c r="F61" s="106"/>
      <c r="G61" s="106"/>
      <c r="H61" s="106"/>
      <c r="I61" s="106"/>
      <c r="J61" s="107">
        <f>J91</f>
        <v>0</v>
      </c>
      <c r="L61" s="104"/>
    </row>
    <row r="62" spans="2:47" s="8" customFormat="1" ht="24.95" customHeight="1">
      <c r="B62" s="100"/>
      <c r="D62" s="101" t="s">
        <v>1321</v>
      </c>
      <c r="E62" s="102"/>
      <c r="F62" s="102"/>
      <c r="G62" s="102"/>
      <c r="H62" s="102"/>
      <c r="I62" s="102"/>
      <c r="J62" s="103">
        <f>J124</f>
        <v>0</v>
      </c>
      <c r="L62" s="100"/>
    </row>
    <row r="63" spans="2:47" s="9" customFormat="1" ht="19.899999999999999" customHeight="1">
      <c r="B63" s="104"/>
      <c r="D63" s="105" t="s">
        <v>1322</v>
      </c>
      <c r="E63" s="106"/>
      <c r="F63" s="106"/>
      <c r="G63" s="106"/>
      <c r="H63" s="106"/>
      <c r="I63" s="106"/>
      <c r="J63" s="107">
        <f>J125</f>
        <v>0</v>
      </c>
      <c r="L63" s="104"/>
    </row>
    <row r="64" spans="2:47" s="8" customFormat="1" ht="24.95" customHeight="1">
      <c r="B64" s="100"/>
      <c r="D64" s="101" t="s">
        <v>1323</v>
      </c>
      <c r="E64" s="102"/>
      <c r="F64" s="102"/>
      <c r="G64" s="102"/>
      <c r="H64" s="102"/>
      <c r="I64" s="102"/>
      <c r="J64" s="103">
        <f>J128</f>
        <v>0</v>
      </c>
      <c r="L64" s="100"/>
    </row>
    <row r="65" spans="2:12" s="8" customFormat="1" ht="24.95" customHeight="1">
      <c r="B65" s="100"/>
      <c r="D65" s="101" t="s">
        <v>116</v>
      </c>
      <c r="E65" s="102"/>
      <c r="F65" s="102"/>
      <c r="G65" s="102"/>
      <c r="H65" s="102"/>
      <c r="I65" s="102"/>
      <c r="J65" s="103">
        <f>J131</f>
        <v>0</v>
      </c>
      <c r="L65" s="100"/>
    </row>
    <row r="66" spans="2:12" s="9" customFormat="1" ht="19.899999999999999" customHeight="1">
      <c r="B66" s="104"/>
      <c r="D66" s="105" t="s">
        <v>117</v>
      </c>
      <c r="E66" s="106"/>
      <c r="F66" s="106"/>
      <c r="G66" s="106"/>
      <c r="H66" s="106"/>
      <c r="I66" s="106"/>
      <c r="J66" s="107">
        <f>J132</f>
        <v>0</v>
      </c>
      <c r="L66" s="104"/>
    </row>
    <row r="67" spans="2:12" s="9" customFormat="1" ht="19.899999999999999" customHeight="1">
      <c r="B67" s="104"/>
      <c r="D67" s="105" t="s">
        <v>119</v>
      </c>
      <c r="E67" s="106"/>
      <c r="F67" s="106"/>
      <c r="G67" s="106"/>
      <c r="H67" s="106"/>
      <c r="I67" s="106"/>
      <c r="J67" s="107">
        <f>J135</f>
        <v>0</v>
      </c>
      <c r="L67" s="104"/>
    </row>
    <row r="68" spans="2:12" s="9" customFormat="1" ht="19.899999999999999" customHeight="1">
      <c r="B68" s="104"/>
      <c r="D68" s="105" t="s">
        <v>120</v>
      </c>
      <c r="E68" s="106"/>
      <c r="F68" s="106"/>
      <c r="G68" s="106"/>
      <c r="H68" s="106"/>
      <c r="I68" s="106"/>
      <c r="J68" s="107">
        <f>J138</f>
        <v>0</v>
      </c>
      <c r="L68" s="104"/>
    </row>
    <row r="69" spans="2:12" s="9" customFormat="1" ht="19.899999999999999" customHeight="1">
      <c r="B69" s="104"/>
      <c r="D69" s="105" t="s">
        <v>122</v>
      </c>
      <c r="E69" s="106"/>
      <c r="F69" s="106"/>
      <c r="G69" s="106"/>
      <c r="H69" s="106"/>
      <c r="I69" s="106"/>
      <c r="J69" s="107">
        <f>J143</f>
        <v>0</v>
      </c>
      <c r="L69" s="104"/>
    </row>
    <row r="70" spans="2:12" s="1" customFormat="1" ht="21.75" customHeight="1">
      <c r="B70" s="33"/>
      <c r="L70" s="33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5" customHeight="1">
      <c r="B76" s="33"/>
      <c r="C76" s="22" t="s">
        <v>123</v>
      </c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310" t="str">
        <f>E7</f>
        <v>Rekonstrukce střechy FZŠ</v>
      </c>
      <c r="F79" s="311"/>
      <c r="G79" s="311"/>
      <c r="H79" s="311"/>
      <c r="L79" s="33"/>
    </row>
    <row r="80" spans="2:12" s="1" customFormat="1" ht="12" customHeight="1">
      <c r="B80" s="33"/>
      <c r="C80" s="28" t="s">
        <v>91</v>
      </c>
      <c r="L80" s="33"/>
    </row>
    <row r="81" spans="2:65" s="1" customFormat="1" ht="16.5" customHeight="1">
      <c r="B81" s="33"/>
      <c r="E81" s="292" t="str">
        <f>E9</f>
        <v>20018300.2 - Hromosvod</v>
      </c>
      <c r="F81" s="312"/>
      <c r="G81" s="312"/>
      <c r="H81" s="312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F12</f>
        <v>České mládeže 230/2, Ústí nad Labem</v>
      </c>
      <c r="I83" s="28" t="s">
        <v>23</v>
      </c>
      <c r="J83" s="50" t="str">
        <f>IF(J12="","",J12)</f>
        <v>1. 6. 2024</v>
      </c>
      <c r="L83" s="33"/>
    </row>
    <row r="84" spans="2:65" s="1" customFormat="1" ht="6.95" customHeight="1">
      <c r="B84" s="33"/>
      <c r="L84" s="33"/>
    </row>
    <row r="85" spans="2:65" s="1" customFormat="1" ht="25.7" customHeight="1">
      <c r="B85" s="33"/>
      <c r="C85" s="28" t="s">
        <v>25</v>
      </c>
      <c r="F85" s="26" t="str">
        <f>E15</f>
        <v>Statutární  město Ústí nad Labem</v>
      </c>
      <c r="I85" s="28" t="s">
        <v>32</v>
      </c>
      <c r="J85" s="31" t="str">
        <f>E21</f>
        <v>G DESIGN, spol. s.r.o.</v>
      </c>
      <c r="L85" s="33"/>
    </row>
    <row r="86" spans="2:65" s="1" customFormat="1" ht="25.7" customHeight="1">
      <c r="B86" s="33"/>
      <c r="C86" s="28" t="s">
        <v>30</v>
      </c>
      <c r="F86" s="26" t="str">
        <f>IF(E18="","",E18)</f>
        <v>Vyplň údaj</v>
      </c>
      <c r="I86" s="28" t="s">
        <v>36</v>
      </c>
      <c r="J86" s="31" t="str">
        <f>E24</f>
        <v>G DESIGN, spol. s.r.o.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08"/>
      <c r="C88" s="109" t="s">
        <v>124</v>
      </c>
      <c r="D88" s="110" t="s">
        <v>58</v>
      </c>
      <c r="E88" s="110" t="s">
        <v>54</v>
      </c>
      <c r="F88" s="110" t="s">
        <v>55</v>
      </c>
      <c r="G88" s="110" t="s">
        <v>125</v>
      </c>
      <c r="H88" s="110" t="s">
        <v>126</v>
      </c>
      <c r="I88" s="110" t="s">
        <v>127</v>
      </c>
      <c r="J88" s="110" t="s">
        <v>95</v>
      </c>
      <c r="K88" s="111" t="s">
        <v>128</v>
      </c>
      <c r="L88" s="108"/>
      <c r="M88" s="57" t="s">
        <v>19</v>
      </c>
      <c r="N88" s="58" t="s">
        <v>43</v>
      </c>
      <c r="O88" s="58" t="s">
        <v>129</v>
      </c>
      <c r="P88" s="58" t="s">
        <v>130</v>
      </c>
      <c r="Q88" s="58" t="s">
        <v>131</v>
      </c>
      <c r="R88" s="58" t="s">
        <v>132</v>
      </c>
      <c r="S88" s="58" t="s">
        <v>133</v>
      </c>
      <c r="T88" s="59" t="s">
        <v>134</v>
      </c>
    </row>
    <row r="89" spans="2:65" s="1" customFormat="1" ht="22.9" customHeight="1">
      <c r="B89" s="33"/>
      <c r="C89" s="62" t="s">
        <v>135</v>
      </c>
      <c r="J89" s="112">
        <f>BK89</f>
        <v>0</v>
      </c>
      <c r="L89" s="33"/>
      <c r="M89" s="60"/>
      <c r="N89" s="51"/>
      <c r="O89" s="51"/>
      <c r="P89" s="113">
        <f>P90+P124+P128+P131</f>
        <v>0</v>
      </c>
      <c r="Q89" s="51"/>
      <c r="R89" s="113">
        <f>R90+R124+R128+R131</f>
        <v>1.1927599999999998</v>
      </c>
      <c r="S89" s="51"/>
      <c r="T89" s="114">
        <f>T90+T124+T128+T131</f>
        <v>0</v>
      </c>
      <c r="AT89" s="18" t="s">
        <v>72</v>
      </c>
      <c r="AU89" s="18" t="s">
        <v>96</v>
      </c>
      <c r="BK89" s="115">
        <f>BK90+BK124+BK128+BK131</f>
        <v>0</v>
      </c>
    </row>
    <row r="90" spans="2:65" s="11" customFormat="1" ht="25.9" customHeight="1">
      <c r="B90" s="116"/>
      <c r="D90" s="117" t="s">
        <v>72</v>
      </c>
      <c r="E90" s="118" t="s">
        <v>411</v>
      </c>
      <c r="F90" s="118" t="s">
        <v>412</v>
      </c>
      <c r="I90" s="119"/>
      <c r="J90" s="120">
        <f>BK90</f>
        <v>0</v>
      </c>
      <c r="L90" s="116"/>
      <c r="M90" s="121"/>
      <c r="P90" s="122">
        <f>P91</f>
        <v>0</v>
      </c>
      <c r="R90" s="122">
        <f>R91</f>
        <v>1.1927599999999998</v>
      </c>
      <c r="T90" s="123">
        <f>T91</f>
        <v>0</v>
      </c>
      <c r="AR90" s="117" t="s">
        <v>83</v>
      </c>
      <c r="AT90" s="124" t="s">
        <v>72</v>
      </c>
      <c r="AU90" s="124" t="s">
        <v>73</v>
      </c>
      <c r="AY90" s="117" t="s">
        <v>138</v>
      </c>
      <c r="BK90" s="125">
        <f>BK91</f>
        <v>0</v>
      </c>
    </row>
    <row r="91" spans="2:65" s="11" customFormat="1" ht="22.9" customHeight="1">
      <c r="B91" s="116"/>
      <c r="D91" s="117" t="s">
        <v>72</v>
      </c>
      <c r="E91" s="126" t="s">
        <v>1324</v>
      </c>
      <c r="F91" s="126" t="s">
        <v>1325</v>
      </c>
      <c r="I91" s="119"/>
      <c r="J91" s="127">
        <f>BK91</f>
        <v>0</v>
      </c>
      <c r="L91" s="116"/>
      <c r="M91" s="121"/>
      <c r="P91" s="122">
        <f>SUM(P92:P123)</f>
        <v>0</v>
      </c>
      <c r="R91" s="122">
        <f>SUM(R92:R123)</f>
        <v>1.1927599999999998</v>
      </c>
      <c r="T91" s="123">
        <f>SUM(T92:T123)</f>
        <v>0</v>
      </c>
      <c r="AR91" s="117" t="s">
        <v>83</v>
      </c>
      <c r="AT91" s="124" t="s">
        <v>72</v>
      </c>
      <c r="AU91" s="124" t="s">
        <v>81</v>
      </c>
      <c r="AY91" s="117" t="s">
        <v>138</v>
      </c>
      <c r="BK91" s="125">
        <f>SUM(BK92:BK123)</f>
        <v>0</v>
      </c>
    </row>
    <row r="92" spans="2:65" s="1" customFormat="1" ht="16.5" customHeight="1">
      <c r="B92" s="33"/>
      <c r="C92" s="175" t="s">
        <v>81</v>
      </c>
      <c r="D92" s="175" t="s">
        <v>439</v>
      </c>
      <c r="E92" s="176" t="s">
        <v>1326</v>
      </c>
      <c r="F92" s="177" t="s">
        <v>1327</v>
      </c>
      <c r="G92" s="178" t="s">
        <v>220</v>
      </c>
      <c r="H92" s="179">
        <v>44</v>
      </c>
      <c r="I92" s="180"/>
      <c r="J92" s="181">
        <f>ROUND(I92*H92,2)</f>
        <v>0</v>
      </c>
      <c r="K92" s="177" t="s">
        <v>19</v>
      </c>
      <c r="L92" s="182"/>
      <c r="M92" s="183" t="s">
        <v>19</v>
      </c>
      <c r="N92" s="184" t="s">
        <v>44</v>
      </c>
      <c r="P92" s="137">
        <f>O92*H92</f>
        <v>0</v>
      </c>
      <c r="Q92" s="137">
        <v>1.3999999999999999E-4</v>
      </c>
      <c r="R92" s="137">
        <f>Q92*H92</f>
        <v>6.1599999999999997E-3</v>
      </c>
      <c r="S92" s="137">
        <v>0</v>
      </c>
      <c r="T92" s="138">
        <f>S92*H92</f>
        <v>0</v>
      </c>
      <c r="AR92" s="139" t="s">
        <v>397</v>
      </c>
      <c r="AT92" s="139" t="s">
        <v>439</v>
      </c>
      <c r="AU92" s="139" t="s">
        <v>83</v>
      </c>
      <c r="AY92" s="18" t="s">
        <v>138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81</v>
      </c>
      <c r="BK92" s="140">
        <f>ROUND(I92*H92,2)</f>
        <v>0</v>
      </c>
      <c r="BL92" s="18" t="s">
        <v>268</v>
      </c>
      <c r="BM92" s="139" t="s">
        <v>1328</v>
      </c>
    </row>
    <row r="93" spans="2:65" s="1" customFormat="1" ht="11.25">
      <c r="B93" s="33"/>
      <c r="D93" s="141" t="s">
        <v>148</v>
      </c>
      <c r="F93" s="142" t="s">
        <v>1327</v>
      </c>
      <c r="I93" s="143"/>
      <c r="L93" s="33"/>
      <c r="M93" s="144"/>
      <c r="T93" s="54"/>
      <c r="AT93" s="18" t="s">
        <v>148</v>
      </c>
      <c r="AU93" s="18" t="s">
        <v>83</v>
      </c>
    </row>
    <row r="94" spans="2:65" s="1" customFormat="1" ht="16.5" customHeight="1">
      <c r="B94" s="33"/>
      <c r="C94" s="175" t="s">
        <v>83</v>
      </c>
      <c r="D94" s="175" t="s">
        <v>439</v>
      </c>
      <c r="E94" s="176" t="s">
        <v>1329</v>
      </c>
      <c r="F94" s="177" t="s">
        <v>1330</v>
      </c>
      <c r="G94" s="178" t="s">
        <v>220</v>
      </c>
      <c r="H94" s="179">
        <v>700</v>
      </c>
      <c r="I94" s="180"/>
      <c r="J94" s="181">
        <f>ROUND(I94*H94,2)</f>
        <v>0</v>
      </c>
      <c r="K94" s="177" t="s">
        <v>19</v>
      </c>
      <c r="L94" s="182"/>
      <c r="M94" s="183" t="s">
        <v>19</v>
      </c>
      <c r="N94" s="184" t="s">
        <v>44</v>
      </c>
      <c r="P94" s="137">
        <f>O94*H94</f>
        <v>0</v>
      </c>
      <c r="Q94" s="137">
        <v>5.5000000000000003E-4</v>
      </c>
      <c r="R94" s="137">
        <f>Q94*H94</f>
        <v>0.38500000000000001</v>
      </c>
      <c r="S94" s="137">
        <v>0</v>
      </c>
      <c r="T94" s="138">
        <f>S94*H94</f>
        <v>0</v>
      </c>
      <c r="AR94" s="139" t="s">
        <v>397</v>
      </c>
      <c r="AT94" s="139" t="s">
        <v>439</v>
      </c>
      <c r="AU94" s="139" t="s">
        <v>83</v>
      </c>
      <c r="AY94" s="18" t="s">
        <v>138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81</v>
      </c>
      <c r="BK94" s="140">
        <f>ROUND(I94*H94,2)</f>
        <v>0</v>
      </c>
      <c r="BL94" s="18" t="s">
        <v>268</v>
      </c>
      <c r="BM94" s="139" t="s">
        <v>1331</v>
      </c>
    </row>
    <row r="95" spans="2:65" s="1" customFormat="1" ht="11.25">
      <c r="B95" s="33"/>
      <c r="D95" s="141" t="s">
        <v>148</v>
      </c>
      <c r="F95" s="142" t="s">
        <v>1330</v>
      </c>
      <c r="I95" s="143"/>
      <c r="L95" s="33"/>
      <c r="M95" s="144"/>
      <c r="T95" s="54"/>
      <c r="AT95" s="18" t="s">
        <v>148</v>
      </c>
      <c r="AU95" s="18" t="s">
        <v>83</v>
      </c>
    </row>
    <row r="96" spans="2:65" s="1" customFormat="1" ht="16.5" customHeight="1">
      <c r="B96" s="33"/>
      <c r="C96" s="128" t="s">
        <v>139</v>
      </c>
      <c r="D96" s="128" t="s">
        <v>141</v>
      </c>
      <c r="E96" s="129" t="s">
        <v>1332</v>
      </c>
      <c r="F96" s="130" t="s">
        <v>1333</v>
      </c>
      <c r="G96" s="131" t="s">
        <v>1334</v>
      </c>
      <c r="H96" s="132">
        <v>10</v>
      </c>
      <c r="I96" s="133"/>
      <c r="J96" s="134">
        <f>ROUND(I96*H96,2)</f>
        <v>0</v>
      </c>
      <c r="K96" s="130" t="s">
        <v>19</v>
      </c>
      <c r="L96" s="33"/>
      <c r="M96" s="135" t="s">
        <v>19</v>
      </c>
      <c r="N96" s="136" t="s">
        <v>44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146</v>
      </c>
      <c r="AT96" s="139" t="s">
        <v>141</v>
      </c>
      <c r="AU96" s="139" t="s">
        <v>83</v>
      </c>
      <c r="AY96" s="18" t="s">
        <v>138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81</v>
      </c>
      <c r="BK96" s="140">
        <f>ROUND(I96*H96,2)</f>
        <v>0</v>
      </c>
      <c r="BL96" s="18" t="s">
        <v>146</v>
      </c>
      <c r="BM96" s="139" t="s">
        <v>1335</v>
      </c>
    </row>
    <row r="97" spans="2:65" s="1" customFormat="1" ht="11.25">
      <c r="B97" s="33"/>
      <c r="D97" s="141" t="s">
        <v>148</v>
      </c>
      <c r="F97" s="142" t="s">
        <v>1333</v>
      </c>
      <c r="I97" s="143"/>
      <c r="L97" s="33"/>
      <c r="M97" s="144"/>
      <c r="T97" s="54"/>
      <c r="AT97" s="18" t="s">
        <v>148</v>
      </c>
      <c r="AU97" s="18" t="s">
        <v>83</v>
      </c>
    </row>
    <row r="98" spans="2:65" s="1" customFormat="1" ht="16.5" customHeight="1">
      <c r="B98" s="33"/>
      <c r="C98" s="175" t="s">
        <v>146</v>
      </c>
      <c r="D98" s="175" t="s">
        <v>439</v>
      </c>
      <c r="E98" s="176" t="s">
        <v>1336</v>
      </c>
      <c r="F98" s="177" t="s">
        <v>1337</v>
      </c>
      <c r="G98" s="178" t="s">
        <v>220</v>
      </c>
      <c r="H98" s="179">
        <v>11</v>
      </c>
      <c r="I98" s="180"/>
      <c r="J98" s="181">
        <f>ROUND(I98*H98,2)</f>
        <v>0</v>
      </c>
      <c r="K98" s="177" t="s">
        <v>19</v>
      </c>
      <c r="L98" s="182"/>
      <c r="M98" s="183" t="s">
        <v>19</v>
      </c>
      <c r="N98" s="184" t="s">
        <v>44</v>
      </c>
      <c r="P98" s="137">
        <f>O98*H98</f>
        <v>0</v>
      </c>
      <c r="Q98" s="137">
        <v>1E-4</v>
      </c>
      <c r="R98" s="137">
        <f>Q98*H98</f>
        <v>1.1000000000000001E-3</v>
      </c>
      <c r="S98" s="137">
        <v>0</v>
      </c>
      <c r="T98" s="138">
        <f>S98*H98</f>
        <v>0</v>
      </c>
      <c r="AR98" s="139" t="s">
        <v>397</v>
      </c>
      <c r="AT98" s="139" t="s">
        <v>439</v>
      </c>
      <c r="AU98" s="139" t="s">
        <v>83</v>
      </c>
      <c r="AY98" s="18" t="s">
        <v>138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81</v>
      </c>
      <c r="BK98" s="140">
        <f>ROUND(I98*H98,2)</f>
        <v>0</v>
      </c>
      <c r="BL98" s="18" t="s">
        <v>268</v>
      </c>
      <c r="BM98" s="139" t="s">
        <v>1338</v>
      </c>
    </row>
    <row r="99" spans="2:65" s="1" customFormat="1" ht="11.25">
      <c r="B99" s="33"/>
      <c r="D99" s="141" t="s">
        <v>148</v>
      </c>
      <c r="F99" s="142" t="s">
        <v>1337</v>
      </c>
      <c r="I99" s="143"/>
      <c r="L99" s="33"/>
      <c r="M99" s="144"/>
      <c r="T99" s="54"/>
      <c r="AT99" s="18" t="s">
        <v>148</v>
      </c>
      <c r="AU99" s="18" t="s">
        <v>83</v>
      </c>
    </row>
    <row r="100" spans="2:65" s="1" customFormat="1" ht="21.75" customHeight="1">
      <c r="B100" s="33"/>
      <c r="C100" s="175" t="s">
        <v>183</v>
      </c>
      <c r="D100" s="175" t="s">
        <v>439</v>
      </c>
      <c r="E100" s="176" t="s">
        <v>1339</v>
      </c>
      <c r="F100" s="177" t="s">
        <v>1340</v>
      </c>
      <c r="G100" s="178" t="s">
        <v>220</v>
      </c>
      <c r="H100" s="179">
        <v>30</v>
      </c>
      <c r="I100" s="180"/>
      <c r="J100" s="181">
        <f>ROUND(I100*H100,2)</f>
        <v>0</v>
      </c>
      <c r="K100" s="177" t="s">
        <v>19</v>
      </c>
      <c r="L100" s="182"/>
      <c r="M100" s="183" t="s">
        <v>19</v>
      </c>
      <c r="N100" s="184" t="s">
        <v>44</v>
      </c>
      <c r="P100" s="137">
        <f>O100*H100</f>
        <v>0</v>
      </c>
      <c r="Q100" s="137">
        <v>1E-4</v>
      </c>
      <c r="R100" s="137">
        <f>Q100*H100</f>
        <v>3.0000000000000001E-3</v>
      </c>
      <c r="S100" s="137">
        <v>0</v>
      </c>
      <c r="T100" s="138">
        <f>S100*H100</f>
        <v>0</v>
      </c>
      <c r="AR100" s="139" t="s">
        <v>397</v>
      </c>
      <c r="AT100" s="139" t="s">
        <v>439</v>
      </c>
      <c r="AU100" s="139" t="s">
        <v>83</v>
      </c>
      <c r="AY100" s="18" t="s">
        <v>138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81</v>
      </c>
      <c r="BK100" s="140">
        <f>ROUND(I100*H100,2)</f>
        <v>0</v>
      </c>
      <c r="BL100" s="18" t="s">
        <v>268</v>
      </c>
      <c r="BM100" s="139" t="s">
        <v>1341</v>
      </c>
    </row>
    <row r="101" spans="2:65" s="1" customFormat="1" ht="11.25">
      <c r="B101" s="33"/>
      <c r="D101" s="141" t="s">
        <v>148</v>
      </c>
      <c r="F101" s="142" t="s">
        <v>1340</v>
      </c>
      <c r="I101" s="143"/>
      <c r="L101" s="33"/>
      <c r="M101" s="144"/>
      <c r="T101" s="54"/>
      <c r="AT101" s="18" t="s">
        <v>148</v>
      </c>
      <c r="AU101" s="18" t="s">
        <v>83</v>
      </c>
    </row>
    <row r="102" spans="2:65" s="1" customFormat="1" ht="24.2" customHeight="1">
      <c r="B102" s="33"/>
      <c r="C102" s="128" t="s">
        <v>181</v>
      </c>
      <c r="D102" s="128" t="s">
        <v>141</v>
      </c>
      <c r="E102" s="129" t="s">
        <v>1342</v>
      </c>
      <c r="F102" s="130" t="s">
        <v>1343</v>
      </c>
      <c r="G102" s="131" t="s">
        <v>292</v>
      </c>
      <c r="H102" s="132">
        <v>720</v>
      </c>
      <c r="I102" s="133"/>
      <c r="J102" s="134">
        <f>ROUND(I102*H102,2)</f>
        <v>0</v>
      </c>
      <c r="K102" s="130" t="s">
        <v>19</v>
      </c>
      <c r="L102" s="33"/>
      <c r="M102" s="135" t="s">
        <v>19</v>
      </c>
      <c r="N102" s="136" t="s">
        <v>44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268</v>
      </c>
      <c r="AT102" s="139" t="s">
        <v>141</v>
      </c>
      <c r="AU102" s="139" t="s">
        <v>83</v>
      </c>
      <c r="AY102" s="18" t="s">
        <v>138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81</v>
      </c>
      <c r="BK102" s="140">
        <f>ROUND(I102*H102,2)</f>
        <v>0</v>
      </c>
      <c r="BL102" s="18" t="s">
        <v>268</v>
      </c>
      <c r="BM102" s="139" t="s">
        <v>1344</v>
      </c>
    </row>
    <row r="103" spans="2:65" s="1" customFormat="1" ht="19.5">
      <c r="B103" s="33"/>
      <c r="D103" s="141" t="s">
        <v>148</v>
      </c>
      <c r="F103" s="142" t="s">
        <v>1343</v>
      </c>
      <c r="I103" s="143"/>
      <c r="L103" s="33"/>
      <c r="M103" s="144"/>
      <c r="T103" s="54"/>
      <c r="AT103" s="18" t="s">
        <v>148</v>
      </c>
      <c r="AU103" s="18" t="s">
        <v>83</v>
      </c>
    </row>
    <row r="104" spans="2:65" s="1" customFormat="1" ht="16.5" customHeight="1">
      <c r="B104" s="33"/>
      <c r="C104" s="175" t="s">
        <v>199</v>
      </c>
      <c r="D104" s="175" t="s">
        <v>439</v>
      </c>
      <c r="E104" s="176" t="s">
        <v>1345</v>
      </c>
      <c r="F104" s="177" t="s">
        <v>1346</v>
      </c>
      <c r="G104" s="178" t="s">
        <v>1197</v>
      </c>
      <c r="H104" s="179">
        <v>720</v>
      </c>
      <c r="I104" s="180"/>
      <c r="J104" s="181">
        <f>ROUND(I104*H104,2)</f>
        <v>0</v>
      </c>
      <c r="K104" s="177" t="s">
        <v>19</v>
      </c>
      <c r="L104" s="182"/>
      <c r="M104" s="183" t="s">
        <v>19</v>
      </c>
      <c r="N104" s="184" t="s">
        <v>44</v>
      </c>
      <c r="P104" s="137">
        <f>O104*H104</f>
        <v>0</v>
      </c>
      <c r="Q104" s="137">
        <v>1E-3</v>
      </c>
      <c r="R104" s="137">
        <f>Q104*H104</f>
        <v>0.72</v>
      </c>
      <c r="S104" s="137">
        <v>0</v>
      </c>
      <c r="T104" s="138">
        <f>S104*H104</f>
        <v>0</v>
      </c>
      <c r="AR104" s="139" t="s">
        <v>397</v>
      </c>
      <c r="AT104" s="139" t="s">
        <v>439</v>
      </c>
      <c r="AU104" s="139" t="s">
        <v>83</v>
      </c>
      <c r="AY104" s="18" t="s">
        <v>138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81</v>
      </c>
      <c r="BK104" s="140">
        <f>ROUND(I104*H104,2)</f>
        <v>0</v>
      </c>
      <c r="BL104" s="18" t="s">
        <v>268</v>
      </c>
      <c r="BM104" s="139" t="s">
        <v>1347</v>
      </c>
    </row>
    <row r="105" spans="2:65" s="1" customFormat="1" ht="11.25">
      <c r="B105" s="33"/>
      <c r="D105" s="141" t="s">
        <v>148</v>
      </c>
      <c r="F105" s="142" t="s">
        <v>1346</v>
      </c>
      <c r="I105" s="143"/>
      <c r="L105" s="33"/>
      <c r="M105" s="144"/>
      <c r="T105" s="54"/>
      <c r="AT105" s="18" t="s">
        <v>148</v>
      </c>
      <c r="AU105" s="18" t="s">
        <v>83</v>
      </c>
    </row>
    <row r="106" spans="2:65" s="1" customFormat="1" ht="24.2" customHeight="1">
      <c r="B106" s="33"/>
      <c r="C106" s="128" t="s">
        <v>208</v>
      </c>
      <c r="D106" s="128" t="s">
        <v>141</v>
      </c>
      <c r="E106" s="129" t="s">
        <v>1348</v>
      </c>
      <c r="F106" s="130" t="s">
        <v>1349</v>
      </c>
      <c r="G106" s="131" t="s">
        <v>220</v>
      </c>
      <c r="H106" s="132">
        <v>45</v>
      </c>
      <c r="I106" s="133"/>
      <c r="J106" s="134">
        <f>ROUND(I106*H106,2)</f>
        <v>0</v>
      </c>
      <c r="K106" s="130" t="s">
        <v>19</v>
      </c>
      <c r="L106" s="33"/>
      <c r="M106" s="135" t="s">
        <v>19</v>
      </c>
      <c r="N106" s="136" t="s">
        <v>44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268</v>
      </c>
      <c r="AT106" s="139" t="s">
        <v>141</v>
      </c>
      <c r="AU106" s="139" t="s">
        <v>83</v>
      </c>
      <c r="AY106" s="18" t="s">
        <v>138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81</v>
      </c>
      <c r="BK106" s="140">
        <f>ROUND(I106*H106,2)</f>
        <v>0</v>
      </c>
      <c r="BL106" s="18" t="s">
        <v>268</v>
      </c>
      <c r="BM106" s="139" t="s">
        <v>1350</v>
      </c>
    </row>
    <row r="107" spans="2:65" s="1" customFormat="1" ht="11.25">
      <c r="B107" s="33"/>
      <c r="D107" s="141" t="s">
        <v>148</v>
      </c>
      <c r="F107" s="142" t="s">
        <v>1349</v>
      </c>
      <c r="I107" s="143"/>
      <c r="L107" s="33"/>
      <c r="M107" s="144"/>
      <c r="T107" s="54"/>
      <c r="AT107" s="18" t="s">
        <v>148</v>
      </c>
      <c r="AU107" s="18" t="s">
        <v>83</v>
      </c>
    </row>
    <row r="108" spans="2:65" s="1" customFormat="1" ht="16.5" customHeight="1">
      <c r="B108" s="33"/>
      <c r="C108" s="175" t="s">
        <v>197</v>
      </c>
      <c r="D108" s="175" t="s">
        <v>439</v>
      </c>
      <c r="E108" s="176" t="s">
        <v>1351</v>
      </c>
      <c r="F108" s="177" t="s">
        <v>1352</v>
      </c>
      <c r="G108" s="178" t="s">
        <v>220</v>
      </c>
      <c r="H108" s="179">
        <v>45</v>
      </c>
      <c r="I108" s="180"/>
      <c r="J108" s="181">
        <f>ROUND(I108*H108,2)</f>
        <v>0</v>
      </c>
      <c r="K108" s="177" t="s">
        <v>19</v>
      </c>
      <c r="L108" s="182"/>
      <c r="M108" s="183" t="s">
        <v>19</v>
      </c>
      <c r="N108" s="184" t="s">
        <v>44</v>
      </c>
      <c r="P108" s="137">
        <f>O108*H108</f>
        <v>0</v>
      </c>
      <c r="Q108" s="137">
        <v>4.2999999999999999E-4</v>
      </c>
      <c r="R108" s="137">
        <f>Q108*H108</f>
        <v>1.9349999999999999E-2</v>
      </c>
      <c r="S108" s="137">
        <v>0</v>
      </c>
      <c r="T108" s="138">
        <f>S108*H108</f>
        <v>0</v>
      </c>
      <c r="AR108" s="139" t="s">
        <v>397</v>
      </c>
      <c r="AT108" s="139" t="s">
        <v>439</v>
      </c>
      <c r="AU108" s="139" t="s">
        <v>83</v>
      </c>
      <c r="AY108" s="18" t="s">
        <v>138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81</v>
      </c>
      <c r="BK108" s="140">
        <f>ROUND(I108*H108,2)</f>
        <v>0</v>
      </c>
      <c r="BL108" s="18" t="s">
        <v>268</v>
      </c>
      <c r="BM108" s="139" t="s">
        <v>1353</v>
      </c>
    </row>
    <row r="109" spans="2:65" s="1" customFormat="1" ht="11.25">
      <c r="B109" s="33"/>
      <c r="D109" s="141" t="s">
        <v>148</v>
      </c>
      <c r="F109" s="142" t="s">
        <v>1352</v>
      </c>
      <c r="I109" s="143"/>
      <c r="L109" s="33"/>
      <c r="M109" s="144"/>
      <c r="T109" s="54"/>
      <c r="AT109" s="18" t="s">
        <v>148</v>
      </c>
      <c r="AU109" s="18" t="s">
        <v>83</v>
      </c>
    </row>
    <row r="110" spans="2:65" s="1" customFormat="1" ht="24.2" customHeight="1">
      <c r="B110" s="33"/>
      <c r="C110" s="128" t="s">
        <v>226</v>
      </c>
      <c r="D110" s="128" t="s">
        <v>141</v>
      </c>
      <c r="E110" s="129" t="s">
        <v>1354</v>
      </c>
      <c r="F110" s="130" t="s">
        <v>1349</v>
      </c>
      <c r="G110" s="131" t="s">
        <v>220</v>
      </c>
      <c r="H110" s="132">
        <v>133</v>
      </c>
      <c r="I110" s="133"/>
      <c r="J110" s="134">
        <f>ROUND(I110*H110,2)</f>
        <v>0</v>
      </c>
      <c r="K110" s="130" t="s">
        <v>19</v>
      </c>
      <c r="L110" s="33"/>
      <c r="M110" s="135" t="s">
        <v>19</v>
      </c>
      <c r="N110" s="136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268</v>
      </c>
      <c r="AT110" s="139" t="s">
        <v>141</v>
      </c>
      <c r="AU110" s="139" t="s">
        <v>83</v>
      </c>
      <c r="AY110" s="18" t="s">
        <v>138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81</v>
      </c>
      <c r="BK110" s="140">
        <f>ROUND(I110*H110,2)</f>
        <v>0</v>
      </c>
      <c r="BL110" s="18" t="s">
        <v>268</v>
      </c>
      <c r="BM110" s="139" t="s">
        <v>1355</v>
      </c>
    </row>
    <row r="111" spans="2:65" s="1" customFormat="1" ht="11.25">
      <c r="B111" s="33"/>
      <c r="D111" s="141" t="s">
        <v>148</v>
      </c>
      <c r="F111" s="142" t="s">
        <v>1349</v>
      </c>
      <c r="I111" s="143"/>
      <c r="L111" s="33"/>
      <c r="M111" s="144"/>
      <c r="T111" s="54"/>
      <c r="AT111" s="18" t="s">
        <v>148</v>
      </c>
      <c r="AU111" s="18" t="s">
        <v>83</v>
      </c>
    </row>
    <row r="112" spans="2:65" s="1" customFormat="1" ht="16.5" customHeight="1">
      <c r="B112" s="33"/>
      <c r="C112" s="175" t="s">
        <v>233</v>
      </c>
      <c r="D112" s="175" t="s">
        <v>439</v>
      </c>
      <c r="E112" s="176" t="s">
        <v>1356</v>
      </c>
      <c r="F112" s="177" t="s">
        <v>1357</v>
      </c>
      <c r="G112" s="178" t="s">
        <v>220</v>
      </c>
      <c r="H112" s="179">
        <v>80</v>
      </c>
      <c r="I112" s="180"/>
      <c r="J112" s="181">
        <f>ROUND(I112*H112,2)</f>
        <v>0</v>
      </c>
      <c r="K112" s="177" t="s">
        <v>19</v>
      </c>
      <c r="L112" s="182"/>
      <c r="M112" s="183" t="s">
        <v>19</v>
      </c>
      <c r="N112" s="184" t="s">
        <v>44</v>
      </c>
      <c r="P112" s="137">
        <f>O112*H112</f>
        <v>0</v>
      </c>
      <c r="Q112" s="137">
        <v>8.0000000000000007E-5</v>
      </c>
      <c r="R112" s="137">
        <f>Q112*H112</f>
        <v>6.4000000000000003E-3</v>
      </c>
      <c r="S112" s="137">
        <v>0</v>
      </c>
      <c r="T112" s="138">
        <f>S112*H112</f>
        <v>0</v>
      </c>
      <c r="AR112" s="139" t="s">
        <v>397</v>
      </c>
      <c r="AT112" s="139" t="s">
        <v>439</v>
      </c>
      <c r="AU112" s="139" t="s">
        <v>83</v>
      </c>
      <c r="AY112" s="18" t="s">
        <v>138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81</v>
      </c>
      <c r="BK112" s="140">
        <f>ROUND(I112*H112,2)</f>
        <v>0</v>
      </c>
      <c r="BL112" s="18" t="s">
        <v>268</v>
      </c>
      <c r="BM112" s="139" t="s">
        <v>1358</v>
      </c>
    </row>
    <row r="113" spans="2:65" s="1" customFormat="1" ht="11.25">
      <c r="B113" s="33"/>
      <c r="D113" s="141" t="s">
        <v>148</v>
      </c>
      <c r="F113" s="142" t="s">
        <v>1357</v>
      </c>
      <c r="I113" s="143"/>
      <c r="L113" s="33"/>
      <c r="M113" s="144"/>
      <c r="T113" s="54"/>
      <c r="AT113" s="18" t="s">
        <v>148</v>
      </c>
      <c r="AU113" s="18" t="s">
        <v>83</v>
      </c>
    </row>
    <row r="114" spans="2:65" s="1" customFormat="1" ht="24.2" customHeight="1">
      <c r="B114" s="33"/>
      <c r="C114" s="128" t="s">
        <v>8</v>
      </c>
      <c r="D114" s="128" t="s">
        <v>141</v>
      </c>
      <c r="E114" s="129" t="s">
        <v>1359</v>
      </c>
      <c r="F114" s="130" t="s">
        <v>1360</v>
      </c>
      <c r="G114" s="131" t="s">
        <v>220</v>
      </c>
      <c r="H114" s="132">
        <v>11</v>
      </c>
      <c r="I114" s="133"/>
      <c r="J114" s="134">
        <f>ROUND(I114*H114,2)</f>
        <v>0</v>
      </c>
      <c r="K114" s="130" t="s">
        <v>19</v>
      </c>
      <c r="L114" s="33"/>
      <c r="M114" s="135" t="s">
        <v>19</v>
      </c>
      <c r="N114" s="136" t="s">
        <v>44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268</v>
      </c>
      <c r="AT114" s="139" t="s">
        <v>141</v>
      </c>
      <c r="AU114" s="139" t="s">
        <v>83</v>
      </c>
      <c r="AY114" s="18" t="s">
        <v>138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81</v>
      </c>
      <c r="BK114" s="140">
        <f>ROUND(I114*H114,2)</f>
        <v>0</v>
      </c>
      <c r="BL114" s="18" t="s">
        <v>268</v>
      </c>
      <c r="BM114" s="139" t="s">
        <v>1361</v>
      </c>
    </row>
    <row r="115" spans="2:65" s="1" customFormat="1" ht="11.25">
      <c r="B115" s="33"/>
      <c r="D115" s="141" t="s">
        <v>148</v>
      </c>
      <c r="F115" s="142" t="s">
        <v>1360</v>
      </c>
      <c r="I115" s="143"/>
      <c r="L115" s="33"/>
      <c r="M115" s="144"/>
      <c r="T115" s="54"/>
      <c r="AT115" s="18" t="s">
        <v>148</v>
      </c>
      <c r="AU115" s="18" t="s">
        <v>83</v>
      </c>
    </row>
    <row r="116" spans="2:65" s="1" customFormat="1" ht="16.5" customHeight="1">
      <c r="B116" s="33"/>
      <c r="C116" s="175" t="s">
        <v>247</v>
      </c>
      <c r="D116" s="175" t="s">
        <v>439</v>
      </c>
      <c r="E116" s="176" t="s">
        <v>1362</v>
      </c>
      <c r="F116" s="177" t="s">
        <v>1363</v>
      </c>
      <c r="G116" s="178" t="s">
        <v>220</v>
      </c>
      <c r="H116" s="179">
        <v>11</v>
      </c>
      <c r="I116" s="180"/>
      <c r="J116" s="181">
        <f>ROUND(I116*H116,2)</f>
        <v>0</v>
      </c>
      <c r="K116" s="177" t="s">
        <v>19</v>
      </c>
      <c r="L116" s="182"/>
      <c r="M116" s="183" t="s">
        <v>19</v>
      </c>
      <c r="N116" s="184" t="s">
        <v>44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397</v>
      </c>
      <c r="AT116" s="139" t="s">
        <v>439</v>
      </c>
      <c r="AU116" s="139" t="s">
        <v>83</v>
      </c>
      <c r="AY116" s="18" t="s">
        <v>138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81</v>
      </c>
      <c r="BK116" s="140">
        <f>ROUND(I116*H116,2)</f>
        <v>0</v>
      </c>
      <c r="BL116" s="18" t="s">
        <v>268</v>
      </c>
      <c r="BM116" s="139" t="s">
        <v>1364</v>
      </c>
    </row>
    <row r="117" spans="2:65" s="1" customFormat="1" ht="11.25">
      <c r="B117" s="33"/>
      <c r="D117" s="141" t="s">
        <v>148</v>
      </c>
      <c r="F117" s="142" t="s">
        <v>1363</v>
      </c>
      <c r="I117" s="143"/>
      <c r="L117" s="33"/>
      <c r="M117" s="144"/>
      <c r="T117" s="54"/>
      <c r="AT117" s="18" t="s">
        <v>148</v>
      </c>
      <c r="AU117" s="18" t="s">
        <v>83</v>
      </c>
    </row>
    <row r="118" spans="2:65" s="1" customFormat="1" ht="21.75" customHeight="1">
      <c r="B118" s="33"/>
      <c r="C118" s="128" t="s">
        <v>256</v>
      </c>
      <c r="D118" s="128" t="s">
        <v>141</v>
      </c>
      <c r="E118" s="129" t="s">
        <v>1365</v>
      </c>
      <c r="F118" s="130" t="s">
        <v>1366</v>
      </c>
      <c r="G118" s="131" t="s">
        <v>220</v>
      </c>
      <c r="H118" s="132">
        <v>15</v>
      </c>
      <c r="I118" s="133"/>
      <c r="J118" s="134">
        <f>ROUND(I118*H118,2)</f>
        <v>0</v>
      </c>
      <c r="K118" s="130" t="s">
        <v>19</v>
      </c>
      <c r="L118" s="33"/>
      <c r="M118" s="135" t="s">
        <v>19</v>
      </c>
      <c r="N118" s="136" t="s">
        <v>44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268</v>
      </c>
      <c r="AT118" s="139" t="s">
        <v>141</v>
      </c>
      <c r="AU118" s="139" t="s">
        <v>83</v>
      </c>
      <c r="AY118" s="18" t="s">
        <v>138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81</v>
      </c>
      <c r="BK118" s="140">
        <f>ROUND(I118*H118,2)</f>
        <v>0</v>
      </c>
      <c r="BL118" s="18" t="s">
        <v>268</v>
      </c>
      <c r="BM118" s="139" t="s">
        <v>1367</v>
      </c>
    </row>
    <row r="119" spans="2:65" s="1" customFormat="1" ht="11.25">
      <c r="B119" s="33"/>
      <c r="D119" s="141" t="s">
        <v>148</v>
      </c>
      <c r="F119" s="142" t="s">
        <v>1366</v>
      </c>
      <c r="I119" s="143"/>
      <c r="L119" s="33"/>
      <c r="M119" s="144"/>
      <c r="T119" s="54"/>
      <c r="AT119" s="18" t="s">
        <v>148</v>
      </c>
      <c r="AU119" s="18" t="s">
        <v>83</v>
      </c>
    </row>
    <row r="120" spans="2:65" s="1" customFormat="1" ht="16.5" customHeight="1">
      <c r="B120" s="33"/>
      <c r="C120" s="175" t="s">
        <v>262</v>
      </c>
      <c r="D120" s="175" t="s">
        <v>439</v>
      </c>
      <c r="E120" s="176" t="s">
        <v>1368</v>
      </c>
      <c r="F120" s="177" t="s">
        <v>1369</v>
      </c>
      <c r="G120" s="178" t="s">
        <v>220</v>
      </c>
      <c r="H120" s="179">
        <v>15</v>
      </c>
      <c r="I120" s="180"/>
      <c r="J120" s="181">
        <f>ROUND(I120*H120,2)</f>
        <v>0</v>
      </c>
      <c r="K120" s="177" t="s">
        <v>19</v>
      </c>
      <c r="L120" s="182"/>
      <c r="M120" s="183" t="s">
        <v>19</v>
      </c>
      <c r="N120" s="184" t="s">
        <v>44</v>
      </c>
      <c r="P120" s="137">
        <f>O120*H120</f>
        <v>0</v>
      </c>
      <c r="Q120" s="137">
        <v>3.4499999999999999E-3</v>
      </c>
      <c r="R120" s="137">
        <f>Q120*H120</f>
        <v>5.1749999999999997E-2</v>
      </c>
      <c r="S120" s="137">
        <v>0</v>
      </c>
      <c r="T120" s="138">
        <f>S120*H120</f>
        <v>0</v>
      </c>
      <c r="AR120" s="139" t="s">
        <v>397</v>
      </c>
      <c r="AT120" s="139" t="s">
        <v>439</v>
      </c>
      <c r="AU120" s="139" t="s">
        <v>83</v>
      </c>
      <c r="AY120" s="18" t="s">
        <v>138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81</v>
      </c>
      <c r="BK120" s="140">
        <f>ROUND(I120*H120,2)</f>
        <v>0</v>
      </c>
      <c r="BL120" s="18" t="s">
        <v>268</v>
      </c>
      <c r="BM120" s="139" t="s">
        <v>1370</v>
      </c>
    </row>
    <row r="121" spans="2:65" s="1" customFormat="1" ht="11.25">
      <c r="B121" s="33"/>
      <c r="D121" s="141" t="s">
        <v>148</v>
      </c>
      <c r="F121" s="142" t="s">
        <v>1369</v>
      </c>
      <c r="I121" s="143"/>
      <c r="L121" s="33"/>
      <c r="M121" s="144"/>
      <c r="T121" s="54"/>
      <c r="AT121" s="18" t="s">
        <v>148</v>
      </c>
      <c r="AU121" s="18" t="s">
        <v>83</v>
      </c>
    </row>
    <row r="122" spans="2:65" s="1" customFormat="1" ht="16.5" customHeight="1">
      <c r="B122" s="33"/>
      <c r="C122" s="128" t="s">
        <v>268</v>
      </c>
      <c r="D122" s="128" t="s">
        <v>141</v>
      </c>
      <c r="E122" s="129" t="s">
        <v>1371</v>
      </c>
      <c r="F122" s="130" t="s">
        <v>1372</v>
      </c>
      <c r="G122" s="131" t="s">
        <v>220</v>
      </c>
      <c r="H122" s="132">
        <v>11</v>
      </c>
      <c r="I122" s="133"/>
      <c r="J122" s="134">
        <f>ROUND(I122*H122,2)</f>
        <v>0</v>
      </c>
      <c r="K122" s="130" t="s">
        <v>19</v>
      </c>
      <c r="L122" s="33"/>
      <c r="M122" s="135" t="s">
        <v>19</v>
      </c>
      <c r="N122" s="136" t="s">
        <v>44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268</v>
      </c>
      <c r="AT122" s="139" t="s">
        <v>141</v>
      </c>
      <c r="AU122" s="139" t="s">
        <v>83</v>
      </c>
      <c r="AY122" s="18" t="s">
        <v>138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8" t="s">
        <v>81</v>
      </c>
      <c r="BK122" s="140">
        <f>ROUND(I122*H122,2)</f>
        <v>0</v>
      </c>
      <c r="BL122" s="18" t="s">
        <v>268</v>
      </c>
      <c r="BM122" s="139" t="s">
        <v>1373</v>
      </c>
    </row>
    <row r="123" spans="2:65" s="1" customFormat="1" ht="11.25">
      <c r="B123" s="33"/>
      <c r="D123" s="141" t="s">
        <v>148</v>
      </c>
      <c r="F123" s="142" t="s">
        <v>1372</v>
      </c>
      <c r="I123" s="143"/>
      <c r="L123" s="33"/>
      <c r="M123" s="144"/>
      <c r="T123" s="54"/>
      <c r="AT123" s="18" t="s">
        <v>148</v>
      </c>
      <c r="AU123" s="18" t="s">
        <v>83</v>
      </c>
    </row>
    <row r="124" spans="2:65" s="11" customFormat="1" ht="25.9" customHeight="1">
      <c r="B124" s="116"/>
      <c r="D124" s="117" t="s">
        <v>72</v>
      </c>
      <c r="E124" s="118" t="s">
        <v>439</v>
      </c>
      <c r="F124" s="118" t="s">
        <v>1374</v>
      </c>
      <c r="I124" s="119"/>
      <c r="J124" s="120">
        <f>BK124</f>
        <v>0</v>
      </c>
      <c r="L124" s="116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7" t="s">
        <v>139</v>
      </c>
      <c r="AT124" s="124" t="s">
        <v>72</v>
      </c>
      <c r="AU124" s="124" t="s">
        <v>73</v>
      </c>
      <c r="AY124" s="117" t="s">
        <v>138</v>
      </c>
      <c r="BK124" s="125">
        <f>BK125</f>
        <v>0</v>
      </c>
    </row>
    <row r="125" spans="2:65" s="11" customFormat="1" ht="22.9" customHeight="1">
      <c r="B125" s="116"/>
      <c r="D125" s="117" t="s">
        <v>72</v>
      </c>
      <c r="E125" s="126" t="s">
        <v>1375</v>
      </c>
      <c r="F125" s="126" t="s">
        <v>1376</v>
      </c>
      <c r="I125" s="119"/>
      <c r="J125" s="127">
        <f>BK125</f>
        <v>0</v>
      </c>
      <c r="L125" s="116"/>
      <c r="M125" s="121"/>
      <c r="P125" s="122">
        <f>SUM(P126:P127)</f>
        <v>0</v>
      </c>
      <c r="R125" s="122">
        <f>SUM(R126:R127)</f>
        <v>0</v>
      </c>
      <c r="T125" s="123">
        <f>SUM(T126:T127)</f>
        <v>0</v>
      </c>
      <c r="AR125" s="117" t="s">
        <v>139</v>
      </c>
      <c r="AT125" s="124" t="s">
        <v>72</v>
      </c>
      <c r="AU125" s="124" t="s">
        <v>81</v>
      </c>
      <c r="AY125" s="117" t="s">
        <v>138</v>
      </c>
      <c r="BK125" s="125">
        <f>SUM(BK126:BK127)</f>
        <v>0</v>
      </c>
    </row>
    <row r="126" spans="2:65" s="1" customFormat="1" ht="49.15" customHeight="1">
      <c r="B126" s="33"/>
      <c r="C126" s="128" t="s">
        <v>274</v>
      </c>
      <c r="D126" s="128" t="s">
        <v>141</v>
      </c>
      <c r="E126" s="129" t="s">
        <v>1377</v>
      </c>
      <c r="F126" s="130" t="s">
        <v>1378</v>
      </c>
      <c r="G126" s="131" t="s">
        <v>220</v>
      </c>
      <c r="H126" s="132">
        <v>1</v>
      </c>
      <c r="I126" s="133"/>
      <c r="J126" s="134">
        <f>ROUND(I126*H126,2)</f>
        <v>0</v>
      </c>
      <c r="K126" s="130" t="s">
        <v>19</v>
      </c>
      <c r="L126" s="33"/>
      <c r="M126" s="135" t="s">
        <v>19</v>
      </c>
      <c r="N126" s="136" t="s">
        <v>44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652</v>
      </c>
      <c r="AT126" s="139" t="s">
        <v>141</v>
      </c>
      <c r="AU126" s="139" t="s">
        <v>83</v>
      </c>
      <c r="AY126" s="18" t="s">
        <v>138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8" t="s">
        <v>81</v>
      </c>
      <c r="BK126" s="140">
        <f>ROUND(I126*H126,2)</f>
        <v>0</v>
      </c>
      <c r="BL126" s="18" t="s">
        <v>652</v>
      </c>
      <c r="BM126" s="139" t="s">
        <v>1379</v>
      </c>
    </row>
    <row r="127" spans="2:65" s="1" customFormat="1" ht="29.25">
      <c r="B127" s="33"/>
      <c r="D127" s="141" t="s">
        <v>148</v>
      </c>
      <c r="F127" s="142" t="s">
        <v>1378</v>
      </c>
      <c r="I127" s="143"/>
      <c r="L127" s="33"/>
      <c r="M127" s="144"/>
      <c r="T127" s="54"/>
      <c r="AT127" s="18" t="s">
        <v>148</v>
      </c>
      <c r="AU127" s="18" t="s">
        <v>83</v>
      </c>
    </row>
    <row r="128" spans="2:65" s="11" customFormat="1" ht="25.9" customHeight="1">
      <c r="B128" s="116"/>
      <c r="D128" s="117" t="s">
        <v>72</v>
      </c>
      <c r="E128" s="118" t="s">
        <v>860</v>
      </c>
      <c r="F128" s="118" t="s">
        <v>1380</v>
      </c>
      <c r="I128" s="119"/>
      <c r="J128" s="120">
        <f>BK128</f>
        <v>0</v>
      </c>
      <c r="L128" s="116"/>
      <c r="M128" s="121"/>
      <c r="P128" s="122">
        <f>SUM(P129:P130)</f>
        <v>0</v>
      </c>
      <c r="R128" s="122">
        <f>SUM(R129:R130)</f>
        <v>0</v>
      </c>
      <c r="T128" s="123">
        <f>SUM(T129:T130)</f>
        <v>0</v>
      </c>
      <c r="AR128" s="117" t="s">
        <v>146</v>
      </c>
      <c r="AT128" s="124" t="s">
        <v>72</v>
      </c>
      <c r="AU128" s="124" t="s">
        <v>73</v>
      </c>
      <c r="AY128" s="117" t="s">
        <v>138</v>
      </c>
      <c r="BK128" s="125">
        <f>SUM(BK129:BK130)</f>
        <v>0</v>
      </c>
    </row>
    <row r="129" spans="2:65" s="1" customFormat="1" ht="37.9" customHeight="1">
      <c r="B129" s="33"/>
      <c r="C129" s="128" t="s">
        <v>280</v>
      </c>
      <c r="D129" s="128" t="s">
        <v>141</v>
      </c>
      <c r="E129" s="129" t="s">
        <v>1381</v>
      </c>
      <c r="F129" s="130" t="s">
        <v>1382</v>
      </c>
      <c r="G129" s="131" t="s">
        <v>1383</v>
      </c>
      <c r="H129" s="132">
        <v>5</v>
      </c>
      <c r="I129" s="133"/>
      <c r="J129" s="134">
        <f>ROUND(I129*H129,2)</f>
        <v>0</v>
      </c>
      <c r="K129" s="130" t="s">
        <v>19</v>
      </c>
      <c r="L129" s="33"/>
      <c r="M129" s="135" t="s">
        <v>19</v>
      </c>
      <c r="N129" s="136" t="s">
        <v>44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146</v>
      </c>
      <c r="AT129" s="139" t="s">
        <v>141</v>
      </c>
      <c r="AU129" s="139" t="s">
        <v>81</v>
      </c>
      <c r="AY129" s="18" t="s">
        <v>138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81</v>
      </c>
      <c r="BK129" s="140">
        <f>ROUND(I129*H129,2)</f>
        <v>0</v>
      </c>
      <c r="BL129" s="18" t="s">
        <v>146</v>
      </c>
      <c r="BM129" s="139" t="s">
        <v>1384</v>
      </c>
    </row>
    <row r="130" spans="2:65" s="1" customFormat="1" ht="19.5">
      <c r="B130" s="33"/>
      <c r="D130" s="141" t="s">
        <v>148</v>
      </c>
      <c r="F130" s="142" t="s">
        <v>1382</v>
      </c>
      <c r="I130" s="143"/>
      <c r="L130" s="33"/>
      <c r="M130" s="144"/>
      <c r="T130" s="54"/>
      <c r="AT130" s="18" t="s">
        <v>148</v>
      </c>
      <c r="AU130" s="18" t="s">
        <v>81</v>
      </c>
    </row>
    <row r="131" spans="2:65" s="11" customFormat="1" ht="25.9" customHeight="1">
      <c r="B131" s="116"/>
      <c r="D131" s="117" t="s">
        <v>72</v>
      </c>
      <c r="E131" s="118" t="s">
        <v>1278</v>
      </c>
      <c r="F131" s="118" t="s">
        <v>1279</v>
      </c>
      <c r="I131" s="119"/>
      <c r="J131" s="120">
        <f>BK131</f>
        <v>0</v>
      </c>
      <c r="L131" s="116"/>
      <c r="M131" s="121"/>
      <c r="P131" s="122">
        <f>P132+P135+P138+P143</f>
        <v>0</v>
      </c>
      <c r="R131" s="122">
        <f>R132+R135+R138+R143</f>
        <v>0</v>
      </c>
      <c r="T131" s="123">
        <f>T132+T135+T138+T143</f>
        <v>0</v>
      </c>
      <c r="AR131" s="117" t="s">
        <v>183</v>
      </c>
      <c r="AT131" s="124" t="s">
        <v>72</v>
      </c>
      <c r="AU131" s="124" t="s">
        <v>73</v>
      </c>
      <c r="AY131" s="117" t="s">
        <v>138</v>
      </c>
      <c r="BK131" s="125">
        <f>BK132+BK135+BK138+BK143</f>
        <v>0</v>
      </c>
    </row>
    <row r="132" spans="2:65" s="11" customFormat="1" ht="22.9" customHeight="1">
      <c r="B132" s="116"/>
      <c r="D132" s="117" t="s">
        <v>72</v>
      </c>
      <c r="E132" s="126" t="s">
        <v>1280</v>
      </c>
      <c r="F132" s="126" t="s">
        <v>1281</v>
      </c>
      <c r="I132" s="119"/>
      <c r="J132" s="127">
        <f>BK132</f>
        <v>0</v>
      </c>
      <c r="L132" s="116"/>
      <c r="M132" s="121"/>
      <c r="P132" s="122">
        <f>SUM(P133:P134)</f>
        <v>0</v>
      </c>
      <c r="R132" s="122">
        <f>SUM(R133:R134)</f>
        <v>0</v>
      </c>
      <c r="T132" s="123">
        <f>SUM(T133:T134)</f>
        <v>0</v>
      </c>
      <c r="AR132" s="117" t="s">
        <v>183</v>
      </c>
      <c r="AT132" s="124" t="s">
        <v>72</v>
      </c>
      <c r="AU132" s="124" t="s">
        <v>81</v>
      </c>
      <c r="AY132" s="117" t="s">
        <v>138</v>
      </c>
      <c r="BK132" s="125">
        <f>SUM(BK133:BK134)</f>
        <v>0</v>
      </c>
    </row>
    <row r="133" spans="2:65" s="1" customFormat="1" ht="16.5" customHeight="1">
      <c r="B133" s="33"/>
      <c r="C133" s="128" t="s">
        <v>289</v>
      </c>
      <c r="D133" s="128" t="s">
        <v>141</v>
      </c>
      <c r="E133" s="129" t="s">
        <v>1385</v>
      </c>
      <c r="F133" s="130" t="s">
        <v>1386</v>
      </c>
      <c r="G133" s="131" t="s">
        <v>1284</v>
      </c>
      <c r="H133" s="132">
        <v>1</v>
      </c>
      <c r="I133" s="133"/>
      <c r="J133" s="134">
        <f>ROUND(I133*H133,2)</f>
        <v>0</v>
      </c>
      <c r="K133" s="130" t="s">
        <v>19</v>
      </c>
      <c r="L133" s="33"/>
      <c r="M133" s="135" t="s">
        <v>19</v>
      </c>
      <c r="N133" s="136" t="s">
        <v>44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1285</v>
      </c>
      <c r="AT133" s="139" t="s">
        <v>141</v>
      </c>
      <c r="AU133" s="139" t="s">
        <v>83</v>
      </c>
      <c r="AY133" s="18" t="s">
        <v>138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81</v>
      </c>
      <c r="BK133" s="140">
        <f>ROUND(I133*H133,2)</f>
        <v>0</v>
      </c>
      <c r="BL133" s="18" t="s">
        <v>1285</v>
      </c>
      <c r="BM133" s="139" t="s">
        <v>1387</v>
      </c>
    </row>
    <row r="134" spans="2:65" s="1" customFormat="1" ht="11.25">
      <c r="B134" s="33"/>
      <c r="D134" s="141" t="s">
        <v>148</v>
      </c>
      <c r="F134" s="142" t="s">
        <v>1386</v>
      </c>
      <c r="I134" s="143"/>
      <c r="L134" s="33"/>
      <c r="M134" s="144"/>
      <c r="T134" s="54"/>
      <c r="AT134" s="18" t="s">
        <v>148</v>
      </c>
      <c r="AU134" s="18" t="s">
        <v>83</v>
      </c>
    </row>
    <row r="135" spans="2:65" s="11" customFormat="1" ht="22.9" customHeight="1">
      <c r="B135" s="116"/>
      <c r="D135" s="117" t="s">
        <v>72</v>
      </c>
      <c r="E135" s="126" t="s">
        <v>1295</v>
      </c>
      <c r="F135" s="126" t="s">
        <v>1296</v>
      </c>
      <c r="I135" s="119"/>
      <c r="J135" s="127">
        <f>BK135</f>
        <v>0</v>
      </c>
      <c r="L135" s="116"/>
      <c r="M135" s="121"/>
      <c r="P135" s="122">
        <f>SUM(P136:P137)</f>
        <v>0</v>
      </c>
      <c r="R135" s="122">
        <f>SUM(R136:R137)</f>
        <v>0</v>
      </c>
      <c r="T135" s="123">
        <f>SUM(T136:T137)</f>
        <v>0</v>
      </c>
      <c r="AR135" s="117" t="s">
        <v>183</v>
      </c>
      <c r="AT135" s="124" t="s">
        <v>72</v>
      </c>
      <c r="AU135" s="124" t="s">
        <v>81</v>
      </c>
      <c r="AY135" s="117" t="s">
        <v>138</v>
      </c>
      <c r="BK135" s="125">
        <f>SUM(BK136:BK137)</f>
        <v>0</v>
      </c>
    </row>
    <row r="136" spans="2:65" s="1" customFormat="1" ht="16.5" customHeight="1">
      <c r="B136" s="33"/>
      <c r="C136" s="128" t="s">
        <v>299</v>
      </c>
      <c r="D136" s="128" t="s">
        <v>141</v>
      </c>
      <c r="E136" s="129" t="s">
        <v>1388</v>
      </c>
      <c r="F136" s="130" t="s">
        <v>1389</v>
      </c>
      <c r="G136" s="131" t="s">
        <v>1334</v>
      </c>
      <c r="H136" s="132">
        <v>1</v>
      </c>
      <c r="I136" s="133"/>
      <c r="J136" s="134">
        <f>ROUND(I136*H136,2)</f>
        <v>0</v>
      </c>
      <c r="K136" s="130" t="s">
        <v>19</v>
      </c>
      <c r="L136" s="33"/>
      <c r="M136" s="135" t="s">
        <v>19</v>
      </c>
      <c r="N136" s="136" t="s">
        <v>44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1285</v>
      </c>
      <c r="AT136" s="139" t="s">
        <v>141</v>
      </c>
      <c r="AU136" s="139" t="s">
        <v>83</v>
      </c>
      <c r="AY136" s="18" t="s">
        <v>138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8" t="s">
        <v>81</v>
      </c>
      <c r="BK136" s="140">
        <f>ROUND(I136*H136,2)</f>
        <v>0</v>
      </c>
      <c r="BL136" s="18" t="s">
        <v>1285</v>
      </c>
      <c r="BM136" s="139" t="s">
        <v>1390</v>
      </c>
    </row>
    <row r="137" spans="2:65" s="1" customFormat="1" ht="11.25">
      <c r="B137" s="33"/>
      <c r="D137" s="141" t="s">
        <v>148</v>
      </c>
      <c r="F137" s="142" t="s">
        <v>1389</v>
      </c>
      <c r="I137" s="143"/>
      <c r="L137" s="33"/>
      <c r="M137" s="144"/>
      <c r="T137" s="54"/>
      <c r="AT137" s="18" t="s">
        <v>148</v>
      </c>
      <c r="AU137" s="18" t="s">
        <v>83</v>
      </c>
    </row>
    <row r="138" spans="2:65" s="11" customFormat="1" ht="22.9" customHeight="1">
      <c r="B138" s="116"/>
      <c r="D138" s="117" t="s">
        <v>72</v>
      </c>
      <c r="E138" s="126" t="s">
        <v>1301</v>
      </c>
      <c r="F138" s="126" t="s">
        <v>1302</v>
      </c>
      <c r="I138" s="119"/>
      <c r="J138" s="127">
        <f>BK138</f>
        <v>0</v>
      </c>
      <c r="L138" s="116"/>
      <c r="M138" s="121"/>
      <c r="P138" s="122">
        <f>SUM(P139:P142)</f>
        <v>0</v>
      </c>
      <c r="R138" s="122">
        <f>SUM(R139:R142)</f>
        <v>0</v>
      </c>
      <c r="T138" s="123">
        <f>SUM(T139:T142)</f>
        <v>0</v>
      </c>
      <c r="AR138" s="117" t="s">
        <v>183</v>
      </c>
      <c r="AT138" s="124" t="s">
        <v>72</v>
      </c>
      <c r="AU138" s="124" t="s">
        <v>81</v>
      </c>
      <c r="AY138" s="117" t="s">
        <v>138</v>
      </c>
      <c r="BK138" s="125">
        <f>SUM(BK139:BK142)</f>
        <v>0</v>
      </c>
    </row>
    <row r="139" spans="2:65" s="1" customFormat="1" ht="16.5" customHeight="1">
      <c r="B139" s="33"/>
      <c r="C139" s="128" t="s">
        <v>7</v>
      </c>
      <c r="D139" s="128" t="s">
        <v>141</v>
      </c>
      <c r="E139" s="129" t="s">
        <v>1391</v>
      </c>
      <c r="F139" s="130" t="s">
        <v>1392</v>
      </c>
      <c r="G139" s="131" t="s">
        <v>1284</v>
      </c>
      <c r="H139" s="132">
        <v>1</v>
      </c>
      <c r="I139" s="133"/>
      <c r="J139" s="134">
        <f>ROUND(I139*H139,2)</f>
        <v>0</v>
      </c>
      <c r="K139" s="130" t="s">
        <v>19</v>
      </c>
      <c r="L139" s="33"/>
      <c r="M139" s="135" t="s">
        <v>19</v>
      </c>
      <c r="N139" s="136" t="s">
        <v>44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1285</v>
      </c>
      <c r="AT139" s="139" t="s">
        <v>141</v>
      </c>
      <c r="AU139" s="139" t="s">
        <v>83</v>
      </c>
      <c r="AY139" s="18" t="s">
        <v>138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8" t="s">
        <v>81</v>
      </c>
      <c r="BK139" s="140">
        <f>ROUND(I139*H139,2)</f>
        <v>0</v>
      </c>
      <c r="BL139" s="18" t="s">
        <v>1285</v>
      </c>
      <c r="BM139" s="139" t="s">
        <v>1393</v>
      </c>
    </row>
    <row r="140" spans="2:65" s="1" customFormat="1" ht="11.25">
      <c r="B140" s="33"/>
      <c r="D140" s="141" t="s">
        <v>148</v>
      </c>
      <c r="F140" s="142" t="s">
        <v>1392</v>
      </c>
      <c r="I140" s="143"/>
      <c r="L140" s="33"/>
      <c r="M140" s="144"/>
      <c r="T140" s="54"/>
      <c r="AT140" s="18" t="s">
        <v>148</v>
      </c>
      <c r="AU140" s="18" t="s">
        <v>83</v>
      </c>
    </row>
    <row r="141" spans="2:65" s="1" customFormat="1" ht="16.5" customHeight="1">
      <c r="B141" s="33"/>
      <c r="C141" s="128" t="s">
        <v>313</v>
      </c>
      <c r="D141" s="128" t="s">
        <v>141</v>
      </c>
      <c r="E141" s="129" t="s">
        <v>1394</v>
      </c>
      <c r="F141" s="130" t="s">
        <v>1395</v>
      </c>
      <c r="G141" s="131" t="s">
        <v>1284</v>
      </c>
      <c r="H141" s="132">
        <v>2</v>
      </c>
      <c r="I141" s="133"/>
      <c r="J141" s="134">
        <f>ROUND(I141*H141,2)</f>
        <v>0</v>
      </c>
      <c r="K141" s="130" t="s">
        <v>19</v>
      </c>
      <c r="L141" s="33"/>
      <c r="M141" s="135" t="s">
        <v>19</v>
      </c>
      <c r="N141" s="136" t="s">
        <v>44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1285</v>
      </c>
      <c r="AT141" s="139" t="s">
        <v>141</v>
      </c>
      <c r="AU141" s="139" t="s">
        <v>83</v>
      </c>
      <c r="AY141" s="18" t="s">
        <v>138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8" t="s">
        <v>81</v>
      </c>
      <c r="BK141" s="140">
        <f>ROUND(I141*H141,2)</f>
        <v>0</v>
      </c>
      <c r="BL141" s="18" t="s">
        <v>1285</v>
      </c>
      <c r="BM141" s="139" t="s">
        <v>1396</v>
      </c>
    </row>
    <row r="142" spans="2:65" s="1" customFormat="1" ht="11.25">
      <c r="B142" s="33"/>
      <c r="D142" s="141" t="s">
        <v>148</v>
      </c>
      <c r="F142" s="142" t="s">
        <v>1395</v>
      </c>
      <c r="I142" s="143"/>
      <c r="L142" s="33"/>
      <c r="M142" s="144"/>
      <c r="T142" s="54"/>
      <c r="AT142" s="18" t="s">
        <v>148</v>
      </c>
      <c r="AU142" s="18" t="s">
        <v>83</v>
      </c>
    </row>
    <row r="143" spans="2:65" s="11" customFormat="1" ht="22.9" customHeight="1">
      <c r="B143" s="116"/>
      <c r="D143" s="117" t="s">
        <v>72</v>
      </c>
      <c r="E143" s="126" t="s">
        <v>1313</v>
      </c>
      <c r="F143" s="126" t="s">
        <v>1314</v>
      </c>
      <c r="I143" s="119"/>
      <c r="J143" s="127">
        <f>BK143</f>
        <v>0</v>
      </c>
      <c r="L143" s="116"/>
      <c r="M143" s="121"/>
      <c r="P143" s="122">
        <f>SUM(P144:P145)</f>
        <v>0</v>
      </c>
      <c r="R143" s="122">
        <f>SUM(R144:R145)</f>
        <v>0</v>
      </c>
      <c r="T143" s="123">
        <f>SUM(T144:T145)</f>
        <v>0</v>
      </c>
      <c r="AR143" s="117" t="s">
        <v>183</v>
      </c>
      <c r="AT143" s="124" t="s">
        <v>72</v>
      </c>
      <c r="AU143" s="124" t="s">
        <v>81</v>
      </c>
      <c r="AY143" s="117" t="s">
        <v>138</v>
      </c>
      <c r="BK143" s="125">
        <f>SUM(BK144:BK145)</f>
        <v>0</v>
      </c>
    </row>
    <row r="144" spans="2:65" s="1" customFormat="1" ht="16.5" customHeight="1">
      <c r="B144" s="33"/>
      <c r="C144" s="128" t="s">
        <v>318</v>
      </c>
      <c r="D144" s="128" t="s">
        <v>141</v>
      </c>
      <c r="E144" s="129" t="s">
        <v>1316</v>
      </c>
      <c r="F144" s="130" t="s">
        <v>1397</v>
      </c>
      <c r="G144" s="131" t="s">
        <v>1334</v>
      </c>
      <c r="H144" s="132">
        <v>1</v>
      </c>
      <c r="I144" s="133"/>
      <c r="J144" s="134">
        <f>ROUND(I144*H144,2)</f>
        <v>0</v>
      </c>
      <c r="K144" s="130" t="s">
        <v>19</v>
      </c>
      <c r="L144" s="33"/>
      <c r="M144" s="135" t="s">
        <v>19</v>
      </c>
      <c r="N144" s="136" t="s">
        <v>44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1285</v>
      </c>
      <c r="AT144" s="139" t="s">
        <v>141</v>
      </c>
      <c r="AU144" s="139" t="s">
        <v>83</v>
      </c>
      <c r="AY144" s="18" t="s">
        <v>138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8" t="s">
        <v>81</v>
      </c>
      <c r="BK144" s="140">
        <f>ROUND(I144*H144,2)</f>
        <v>0</v>
      </c>
      <c r="BL144" s="18" t="s">
        <v>1285</v>
      </c>
      <c r="BM144" s="139" t="s">
        <v>1398</v>
      </c>
    </row>
    <row r="145" spans="2:47" s="1" customFormat="1" ht="11.25">
      <c r="B145" s="33"/>
      <c r="D145" s="141" t="s">
        <v>148</v>
      </c>
      <c r="F145" s="142" t="s">
        <v>1397</v>
      </c>
      <c r="I145" s="143"/>
      <c r="L145" s="33"/>
      <c r="M145" s="185"/>
      <c r="N145" s="186"/>
      <c r="O145" s="186"/>
      <c r="P145" s="186"/>
      <c r="Q145" s="186"/>
      <c r="R145" s="186"/>
      <c r="S145" s="186"/>
      <c r="T145" s="187"/>
      <c r="AT145" s="18" t="s">
        <v>148</v>
      </c>
      <c r="AU145" s="18" t="s">
        <v>83</v>
      </c>
    </row>
    <row r="146" spans="2:47" s="1" customFormat="1" ht="6.95" customHeight="1"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33"/>
    </row>
  </sheetData>
  <sheetProtection algorithmName="SHA-512" hashValue="LMh3M+7WUh4iH5KOcCUss0s6A+65PJVQ2+/2+xJgyhkPzC2v0z2J0CgCTkmuU0RcyT6gNQ916TOEyWN2f0PIpg==" saltValue="J2cQeK/wZBJuCUrfjxYwco1j7Ey/1JNtb8E2ZKG5dwu79uLcHLL/mObX0jmuiMn5Rcsafs45saIjHvZp+GK+tw==" spinCount="100000" sheet="1" objects="1" scenarios="1" formatColumns="0" formatRows="0" autoFilter="0"/>
  <autoFilter ref="C88:K145" xr:uid="{00000000-0009-0000-0000-000002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90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0" t="str">
        <f>'Rekapitulace stavby'!K6</f>
        <v>Rekonstrukce střechy FZŠ</v>
      </c>
      <c r="F7" s="311"/>
      <c r="G7" s="311"/>
      <c r="H7" s="311"/>
      <c r="L7" s="21"/>
    </row>
    <row r="8" spans="2:46" s="1" customFormat="1" ht="12" customHeight="1">
      <c r="B8" s="33"/>
      <c r="D8" s="28" t="s">
        <v>91</v>
      </c>
      <c r="L8" s="33"/>
    </row>
    <row r="9" spans="2:46" s="1" customFormat="1" ht="16.5" customHeight="1">
      <c r="B9" s="33"/>
      <c r="E9" s="292" t="s">
        <v>1399</v>
      </c>
      <c r="F9" s="312"/>
      <c r="G9" s="312"/>
      <c r="H9" s="312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1. 6. 2024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3" t="str">
        <f>'Rekapitulace stavby'!E14</f>
        <v>Vyplň údaj</v>
      </c>
      <c r="F18" s="276"/>
      <c r="G18" s="276"/>
      <c r="H18" s="276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33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33</v>
      </c>
      <c r="L23" s="33"/>
    </row>
    <row r="24" spans="2:12" s="1" customFormat="1" ht="18" customHeight="1">
      <c r="B24" s="33"/>
      <c r="E24" s="26" t="s">
        <v>34</v>
      </c>
      <c r="I24" s="28" t="s">
        <v>29</v>
      </c>
      <c r="J24" s="26" t="s">
        <v>33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281" t="s">
        <v>19</v>
      </c>
      <c r="F27" s="281"/>
      <c r="G27" s="281"/>
      <c r="H27" s="28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ROUND(J85,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5" customHeight="1">
      <c r="B33" s="33"/>
      <c r="D33" s="53" t="s">
        <v>43</v>
      </c>
      <c r="E33" s="28" t="s">
        <v>44</v>
      </c>
      <c r="F33" s="89">
        <f>ROUND((SUM(BE85:BE125)),  2)</f>
        <v>0</v>
      </c>
      <c r="I33" s="90">
        <v>0.21</v>
      </c>
      <c r="J33" s="89">
        <f>ROUND(((SUM(BE85:BE125))*I33),  2)</f>
        <v>0</v>
      </c>
      <c r="L33" s="33"/>
    </row>
    <row r="34" spans="2:12" s="1" customFormat="1" ht="14.45" customHeight="1">
      <c r="B34" s="33"/>
      <c r="E34" s="28" t="s">
        <v>45</v>
      </c>
      <c r="F34" s="89">
        <f>ROUND((SUM(BF85:BF125)),  2)</f>
        <v>0</v>
      </c>
      <c r="I34" s="90">
        <v>0.12</v>
      </c>
      <c r="J34" s="89">
        <f>ROUND(((SUM(BF85:BF125))*I34),  2)</f>
        <v>0</v>
      </c>
      <c r="L34" s="33"/>
    </row>
    <row r="35" spans="2:12" s="1" customFormat="1" ht="14.45" hidden="1" customHeight="1">
      <c r="B35" s="33"/>
      <c r="E35" s="28" t="s">
        <v>46</v>
      </c>
      <c r="F35" s="89">
        <f>ROUND((SUM(BG85:BG125)),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47</v>
      </c>
      <c r="F36" s="89">
        <f>ROUND((SUM(BH85:BH125)),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48</v>
      </c>
      <c r="F37" s="89">
        <f>ROUND((SUM(BI85:BI125)),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93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0" t="str">
        <f>E7</f>
        <v>Rekonstrukce střechy FZŠ</v>
      </c>
      <c r="F48" s="311"/>
      <c r="G48" s="311"/>
      <c r="H48" s="311"/>
      <c r="L48" s="33"/>
    </row>
    <row r="49" spans="2:47" s="1" customFormat="1" ht="12" customHeight="1">
      <c r="B49" s="33"/>
      <c r="C49" s="28" t="s">
        <v>91</v>
      </c>
      <c r="L49" s="33"/>
    </row>
    <row r="50" spans="2:47" s="1" customFormat="1" ht="16.5" customHeight="1">
      <c r="B50" s="33"/>
      <c r="E50" s="292" t="str">
        <f>E9</f>
        <v>20018300.3 - Elektroinstalace NN-osvětlení podkroví</v>
      </c>
      <c r="F50" s="312"/>
      <c r="G50" s="312"/>
      <c r="H50" s="31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České mládeže 230/2, Ústí nad Labem</v>
      </c>
      <c r="I52" s="28" t="s">
        <v>23</v>
      </c>
      <c r="J52" s="50" t="str">
        <f>IF(J12="","",J12)</f>
        <v>1. 6. 2024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 město Ústí nad Labem</v>
      </c>
      <c r="I54" s="28" t="s">
        <v>32</v>
      </c>
      <c r="J54" s="31" t="str">
        <f>E21</f>
        <v>G DESIGN, spol. s.r.o.</v>
      </c>
      <c r="L54" s="33"/>
    </row>
    <row r="55" spans="2:47" s="1" customFormat="1" ht="25.7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>G DESIGN, spol.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94</v>
      </c>
      <c r="D57" s="91"/>
      <c r="E57" s="91"/>
      <c r="F57" s="91"/>
      <c r="G57" s="91"/>
      <c r="H57" s="91"/>
      <c r="I57" s="91"/>
      <c r="J57" s="98" t="s">
        <v>95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71</v>
      </c>
      <c r="J59" s="64">
        <f>J85</f>
        <v>0</v>
      </c>
      <c r="L59" s="33"/>
      <c r="AU59" s="18" t="s">
        <v>96</v>
      </c>
    </row>
    <row r="60" spans="2:47" s="8" customFormat="1" ht="24.95" customHeight="1">
      <c r="B60" s="100"/>
      <c r="D60" s="101" t="s">
        <v>1400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899999999999999" customHeight="1">
      <c r="B61" s="104"/>
      <c r="D61" s="105" t="s">
        <v>1401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8" customFormat="1" ht="24.95" customHeight="1">
      <c r="B62" s="100"/>
      <c r="D62" s="101" t="s">
        <v>1402</v>
      </c>
      <c r="E62" s="102"/>
      <c r="F62" s="102"/>
      <c r="G62" s="102"/>
      <c r="H62" s="102"/>
      <c r="I62" s="102"/>
      <c r="J62" s="103">
        <f>J90</f>
        <v>0</v>
      </c>
      <c r="L62" s="100"/>
    </row>
    <row r="63" spans="2:47" s="9" customFormat="1" ht="19.899999999999999" customHeight="1">
      <c r="B63" s="104"/>
      <c r="D63" s="105" t="s">
        <v>1320</v>
      </c>
      <c r="E63" s="106"/>
      <c r="F63" s="106"/>
      <c r="G63" s="106"/>
      <c r="H63" s="106"/>
      <c r="I63" s="106"/>
      <c r="J63" s="107">
        <f>J91</f>
        <v>0</v>
      </c>
      <c r="L63" s="104"/>
    </row>
    <row r="64" spans="2:47" s="9" customFormat="1" ht="19.899999999999999" customHeight="1">
      <c r="B64" s="104"/>
      <c r="D64" s="105" t="s">
        <v>1403</v>
      </c>
      <c r="E64" s="106"/>
      <c r="F64" s="106"/>
      <c r="G64" s="106"/>
      <c r="H64" s="106"/>
      <c r="I64" s="106"/>
      <c r="J64" s="107">
        <f>J114</f>
        <v>0</v>
      </c>
      <c r="L64" s="104"/>
    </row>
    <row r="65" spans="2:12" s="8" customFormat="1" ht="24.95" customHeight="1">
      <c r="B65" s="100"/>
      <c r="D65" s="101" t="s">
        <v>116</v>
      </c>
      <c r="E65" s="102"/>
      <c r="F65" s="102"/>
      <c r="G65" s="102"/>
      <c r="H65" s="102"/>
      <c r="I65" s="102"/>
      <c r="J65" s="103">
        <f>J123</f>
        <v>0</v>
      </c>
      <c r="L65" s="100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123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10" t="str">
        <f>E7</f>
        <v>Rekonstrukce střechy FZŠ</v>
      </c>
      <c r="F75" s="311"/>
      <c r="G75" s="311"/>
      <c r="H75" s="311"/>
      <c r="L75" s="33"/>
    </row>
    <row r="76" spans="2:12" s="1" customFormat="1" ht="12" customHeight="1">
      <c r="B76" s="33"/>
      <c r="C76" s="28" t="s">
        <v>91</v>
      </c>
      <c r="L76" s="33"/>
    </row>
    <row r="77" spans="2:12" s="1" customFormat="1" ht="16.5" customHeight="1">
      <c r="B77" s="33"/>
      <c r="E77" s="292" t="str">
        <f>E9</f>
        <v>20018300.3 - Elektroinstalace NN-osvětlení podkroví</v>
      </c>
      <c r="F77" s="312"/>
      <c r="G77" s="312"/>
      <c r="H77" s="312"/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21</v>
      </c>
      <c r="F79" s="26" t="str">
        <f>F12</f>
        <v>České mládeže 230/2, Ústí nad Labem</v>
      </c>
      <c r="I79" s="28" t="s">
        <v>23</v>
      </c>
      <c r="J79" s="50" t="str">
        <f>IF(J12="","",J12)</f>
        <v>1. 6. 2024</v>
      </c>
      <c r="L79" s="33"/>
    </row>
    <row r="80" spans="2:12" s="1" customFormat="1" ht="6.95" customHeight="1">
      <c r="B80" s="33"/>
      <c r="L80" s="33"/>
    </row>
    <row r="81" spans="2:65" s="1" customFormat="1" ht="25.7" customHeight="1">
      <c r="B81" s="33"/>
      <c r="C81" s="28" t="s">
        <v>25</v>
      </c>
      <c r="F81" s="26" t="str">
        <f>E15</f>
        <v>Statutární  město Ústí nad Labem</v>
      </c>
      <c r="I81" s="28" t="s">
        <v>32</v>
      </c>
      <c r="J81" s="31" t="str">
        <f>E21</f>
        <v>G DESIGN, spol. s.r.o.</v>
      </c>
      <c r="L81" s="33"/>
    </row>
    <row r="82" spans="2:65" s="1" customFormat="1" ht="25.7" customHeight="1">
      <c r="B82" s="33"/>
      <c r="C82" s="28" t="s">
        <v>30</v>
      </c>
      <c r="F82" s="26" t="str">
        <f>IF(E18="","",E18)</f>
        <v>Vyplň údaj</v>
      </c>
      <c r="I82" s="28" t="s">
        <v>36</v>
      </c>
      <c r="J82" s="31" t="str">
        <f>E24</f>
        <v>G DESIGN, spol. s.r.o.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08"/>
      <c r="C84" s="109" t="s">
        <v>124</v>
      </c>
      <c r="D84" s="110" t="s">
        <v>58</v>
      </c>
      <c r="E84" s="110" t="s">
        <v>54</v>
      </c>
      <c r="F84" s="110" t="s">
        <v>55</v>
      </c>
      <c r="G84" s="110" t="s">
        <v>125</v>
      </c>
      <c r="H84" s="110" t="s">
        <v>126</v>
      </c>
      <c r="I84" s="110" t="s">
        <v>127</v>
      </c>
      <c r="J84" s="110" t="s">
        <v>95</v>
      </c>
      <c r="K84" s="111" t="s">
        <v>128</v>
      </c>
      <c r="L84" s="108"/>
      <c r="M84" s="57" t="s">
        <v>19</v>
      </c>
      <c r="N84" s="58" t="s">
        <v>43</v>
      </c>
      <c r="O84" s="58" t="s">
        <v>129</v>
      </c>
      <c r="P84" s="58" t="s">
        <v>130</v>
      </c>
      <c r="Q84" s="58" t="s">
        <v>131</v>
      </c>
      <c r="R84" s="58" t="s">
        <v>132</v>
      </c>
      <c r="S84" s="58" t="s">
        <v>133</v>
      </c>
      <c r="T84" s="59" t="s">
        <v>134</v>
      </c>
    </row>
    <row r="85" spans="2:65" s="1" customFormat="1" ht="22.9" customHeight="1">
      <c r="B85" s="33"/>
      <c r="C85" s="62" t="s">
        <v>135</v>
      </c>
      <c r="J85" s="112">
        <f>BK85</f>
        <v>0</v>
      </c>
      <c r="L85" s="33"/>
      <c r="M85" s="60"/>
      <c r="N85" s="51"/>
      <c r="O85" s="51"/>
      <c r="P85" s="113">
        <f>P86+P90+P123</f>
        <v>0</v>
      </c>
      <c r="Q85" s="51"/>
      <c r="R85" s="113">
        <f>R86+R90+R123</f>
        <v>0.13918</v>
      </c>
      <c r="S85" s="51"/>
      <c r="T85" s="114">
        <f>T86+T90+T123</f>
        <v>0</v>
      </c>
      <c r="AT85" s="18" t="s">
        <v>72</v>
      </c>
      <c r="AU85" s="18" t="s">
        <v>96</v>
      </c>
      <c r="BK85" s="115">
        <f>BK86+BK90+BK123</f>
        <v>0</v>
      </c>
    </row>
    <row r="86" spans="2:65" s="11" customFormat="1" ht="25.9" customHeight="1">
      <c r="B86" s="116"/>
      <c r="D86" s="117" t="s">
        <v>72</v>
      </c>
      <c r="E86" s="118" t="s">
        <v>1404</v>
      </c>
      <c r="F86" s="118" t="s">
        <v>1404</v>
      </c>
      <c r="I86" s="119"/>
      <c r="J86" s="120">
        <f>BK86</f>
        <v>0</v>
      </c>
      <c r="L86" s="116"/>
      <c r="M86" s="121"/>
      <c r="P86" s="122">
        <f>P87</f>
        <v>0</v>
      </c>
      <c r="R86" s="122">
        <f>R87</f>
        <v>0</v>
      </c>
      <c r="T86" s="123">
        <f>T87</f>
        <v>0</v>
      </c>
      <c r="AR86" s="117" t="s">
        <v>81</v>
      </c>
      <c r="AT86" s="124" t="s">
        <v>72</v>
      </c>
      <c r="AU86" s="124" t="s">
        <v>73</v>
      </c>
      <c r="AY86" s="117" t="s">
        <v>138</v>
      </c>
      <c r="BK86" s="125">
        <f>BK87</f>
        <v>0</v>
      </c>
    </row>
    <row r="87" spans="2:65" s="11" customFormat="1" ht="22.9" customHeight="1">
      <c r="B87" s="116"/>
      <c r="D87" s="117" t="s">
        <v>72</v>
      </c>
      <c r="E87" s="126" t="s">
        <v>1405</v>
      </c>
      <c r="F87" s="126" t="s">
        <v>1406</v>
      </c>
      <c r="I87" s="119"/>
      <c r="J87" s="127">
        <f>BK87</f>
        <v>0</v>
      </c>
      <c r="L87" s="116"/>
      <c r="M87" s="121"/>
      <c r="P87" s="122">
        <f>SUM(P88:P89)</f>
        <v>0</v>
      </c>
      <c r="R87" s="122">
        <f>SUM(R88:R89)</f>
        <v>0</v>
      </c>
      <c r="T87" s="123">
        <f>SUM(T88:T89)</f>
        <v>0</v>
      </c>
      <c r="AR87" s="117" t="s">
        <v>81</v>
      </c>
      <c r="AT87" s="124" t="s">
        <v>72</v>
      </c>
      <c r="AU87" s="124" t="s">
        <v>81</v>
      </c>
      <c r="AY87" s="117" t="s">
        <v>138</v>
      </c>
      <c r="BK87" s="125">
        <f>SUM(BK88:BK89)</f>
        <v>0</v>
      </c>
    </row>
    <row r="88" spans="2:65" s="1" customFormat="1" ht="37.9" customHeight="1">
      <c r="B88" s="33"/>
      <c r="C88" s="128" t="s">
        <v>81</v>
      </c>
      <c r="D88" s="128" t="s">
        <v>141</v>
      </c>
      <c r="E88" s="129" t="s">
        <v>1407</v>
      </c>
      <c r="F88" s="130" t="s">
        <v>1408</v>
      </c>
      <c r="G88" s="131" t="s">
        <v>1334</v>
      </c>
      <c r="H88" s="132">
        <v>1</v>
      </c>
      <c r="I88" s="133"/>
      <c r="J88" s="134">
        <f>ROUND(I88*H88,2)</f>
        <v>0</v>
      </c>
      <c r="K88" s="130" t="s">
        <v>19</v>
      </c>
      <c r="L88" s="33"/>
      <c r="M88" s="135" t="s">
        <v>19</v>
      </c>
      <c r="N88" s="136" t="s">
        <v>44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1409</v>
      </c>
      <c r="AT88" s="139" t="s">
        <v>141</v>
      </c>
      <c r="AU88" s="139" t="s">
        <v>83</v>
      </c>
      <c r="AY88" s="18" t="s">
        <v>138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81</v>
      </c>
      <c r="BK88" s="140">
        <f>ROUND(I88*H88,2)</f>
        <v>0</v>
      </c>
      <c r="BL88" s="18" t="s">
        <v>1409</v>
      </c>
      <c r="BM88" s="139" t="s">
        <v>1410</v>
      </c>
    </row>
    <row r="89" spans="2:65" s="1" customFormat="1" ht="19.5">
      <c r="B89" s="33"/>
      <c r="D89" s="141" t="s">
        <v>148</v>
      </c>
      <c r="F89" s="142" t="s">
        <v>1408</v>
      </c>
      <c r="I89" s="143"/>
      <c r="L89" s="33"/>
      <c r="M89" s="144"/>
      <c r="T89" s="54"/>
      <c r="AT89" s="18" t="s">
        <v>148</v>
      </c>
      <c r="AU89" s="18" t="s">
        <v>83</v>
      </c>
    </row>
    <row r="90" spans="2:65" s="11" customFormat="1" ht="25.9" customHeight="1">
      <c r="B90" s="116"/>
      <c r="D90" s="117" t="s">
        <v>72</v>
      </c>
      <c r="E90" s="118" t="s">
        <v>411</v>
      </c>
      <c r="F90" s="118" t="s">
        <v>411</v>
      </c>
      <c r="I90" s="119"/>
      <c r="J90" s="120">
        <f>BK90</f>
        <v>0</v>
      </c>
      <c r="L90" s="116"/>
      <c r="M90" s="121"/>
      <c r="P90" s="122">
        <f>P91+P114</f>
        <v>0</v>
      </c>
      <c r="R90" s="122">
        <f>R91+R114</f>
        <v>0.13918</v>
      </c>
      <c r="T90" s="123">
        <f>T91+T114</f>
        <v>0</v>
      </c>
      <c r="AR90" s="117" t="s">
        <v>83</v>
      </c>
      <c r="AT90" s="124" t="s">
        <v>72</v>
      </c>
      <c r="AU90" s="124" t="s">
        <v>73</v>
      </c>
      <c r="AY90" s="117" t="s">
        <v>138</v>
      </c>
      <c r="BK90" s="125">
        <f>BK91+BK114</f>
        <v>0</v>
      </c>
    </row>
    <row r="91" spans="2:65" s="11" customFormat="1" ht="22.9" customHeight="1">
      <c r="B91" s="116"/>
      <c r="D91" s="117" t="s">
        <v>72</v>
      </c>
      <c r="E91" s="126" t="s">
        <v>1324</v>
      </c>
      <c r="F91" s="126" t="s">
        <v>1325</v>
      </c>
      <c r="I91" s="119"/>
      <c r="J91" s="127">
        <f>BK91</f>
        <v>0</v>
      </c>
      <c r="L91" s="116"/>
      <c r="M91" s="121"/>
      <c r="P91" s="122">
        <f>SUM(P92:P113)</f>
        <v>0</v>
      </c>
      <c r="R91" s="122">
        <f>SUM(R92:R113)</f>
        <v>2.418E-2</v>
      </c>
      <c r="T91" s="123">
        <f>SUM(T92:T113)</f>
        <v>0</v>
      </c>
      <c r="AR91" s="117" t="s">
        <v>83</v>
      </c>
      <c r="AT91" s="124" t="s">
        <v>72</v>
      </c>
      <c r="AU91" s="124" t="s">
        <v>81</v>
      </c>
      <c r="AY91" s="117" t="s">
        <v>138</v>
      </c>
      <c r="BK91" s="125">
        <f>SUM(BK92:BK113)</f>
        <v>0</v>
      </c>
    </row>
    <row r="92" spans="2:65" s="1" customFormat="1" ht="55.5" customHeight="1">
      <c r="B92" s="33"/>
      <c r="C92" s="128" t="s">
        <v>83</v>
      </c>
      <c r="D92" s="128" t="s">
        <v>141</v>
      </c>
      <c r="E92" s="129" t="s">
        <v>1411</v>
      </c>
      <c r="F92" s="130" t="s">
        <v>1412</v>
      </c>
      <c r="G92" s="131" t="s">
        <v>220</v>
      </c>
      <c r="H92" s="132">
        <v>25</v>
      </c>
      <c r="I92" s="133"/>
      <c r="J92" s="134">
        <f>ROUND(I92*H92,2)</f>
        <v>0</v>
      </c>
      <c r="K92" s="130" t="s">
        <v>19</v>
      </c>
      <c r="L92" s="33"/>
      <c r="M92" s="135" t="s">
        <v>19</v>
      </c>
      <c r="N92" s="136" t="s">
        <v>44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146</v>
      </c>
      <c r="AT92" s="139" t="s">
        <v>141</v>
      </c>
      <c r="AU92" s="139" t="s">
        <v>83</v>
      </c>
      <c r="AY92" s="18" t="s">
        <v>138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81</v>
      </c>
      <c r="BK92" s="140">
        <f>ROUND(I92*H92,2)</f>
        <v>0</v>
      </c>
      <c r="BL92" s="18" t="s">
        <v>146</v>
      </c>
      <c r="BM92" s="139" t="s">
        <v>1413</v>
      </c>
    </row>
    <row r="93" spans="2:65" s="1" customFormat="1" ht="39">
      <c r="B93" s="33"/>
      <c r="D93" s="141" t="s">
        <v>148</v>
      </c>
      <c r="F93" s="142" t="s">
        <v>1412</v>
      </c>
      <c r="I93" s="143"/>
      <c r="L93" s="33"/>
      <c r="M93" s="144"/>
      <c r="T93" s="54"/>
      <c r="AT93" s="18" t="s">
        <v>148</v>
      </c>
      <c r="AU93" s="18" t="s">
        <v>83</v>
      </c>
    </row>
    <row r="94" spans="2:65" s="1" customFormat="1" ht="24.2" customHeight="1">
      <c r="B94" s="33"/>
      <c r="C94" s="175" t="s">
        <v>139</v>
      </c>
      <c r="D94" s="175" t="s">
        <v>439</v>
      </c>
      <c r="E94" s="176" t="s">
        <v>1414</v>
      </c>
      <c r="F94" s="177" t="s">
        <v>1415</v>
      </c>
      <c r="G94" s="178" t="s">
        <v>220</v>
      </c>
      <c r="H94" s="179">
        <v>25</v>
      </c>
      <c r="I94" s="180"/>
      <c r="J94" s="181">
        <f>ROUND(I94*H94,2)</f>
        <v>0</v>
      </c>
      <c r="K94" s="177" t="s">
        <v>19</v>
      </c>
      <c r="L94" s="182"/>
      <c r="M94" s="183" t="s">
        <v>19</v>
      </c>
      <c r="N94" s="184" t="s">
        <v>44</v>
      </c>
      <c r="P94" s="137">
        <f>O94*H94</f>
        <v>0</v>
      </c>
      <c r="Q94" s="137">
        <v>1.4999999999999999E-4</v>
      </c>
      <c r="R94" s="137">
        <f>Q94*H94</f>
        <v>3.7499999999999999E-3</v>
      </c>
      <c r="S94" s="137">
        <v>0</v>
      </c>
      <c r="T94" s="138">
        <f>S94*H94</f>
        <v>0</v>
      </c>
      <c r="AR94" s="139" t="s">
        <v>208</v>
      </c>
      <c r="AT94" s="139" t="s">
        <v>439</v>
      </c>
      <c r="AU94" s="139" t="s">
        <v>83</v>
      </c>
      <c r="AY94" s="18" t="s">
        <v>138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81</v>
      </c>
      <c r="BK94" s="140">
        <f>ROUND(I94*H94,2)</f>
        <v>0</v>
      </c>
      <c r="BL94" s="18" t="s">
        <v>146</v>
      </c>
      <c r="BM94" s="139" t="s">
        <v>1416</v>
      </c>
    </row>
    <row r="95" spans="2:65" s="1" customFormat="1" ht="19.5">
      <c r="B95" s="33"/>
      <c r="D95" s="141" t="s">
        <v>148</v>
      </c>
      <c r="F95" s="142" t="s">
        <v>1415</v>
      </c>
      <c r="I95" s="143"/>
      <c r="L95" s="33"/>
      <c r="M95" s="144"/>
      <c r="T95" s="54"/>
      <c r="AT95" s="18" t="s">
        <v>148</v>
      </c>
      <c r="AU95" s="18" t="s">
        <v>83</v>
      </c>
    </row>
    <row r="96" spans="2:65" s="1" customFormat="1" ht="33" customHeight="1">
      <c r="B96" s="33"/>
      <c r="C96" s="128" t="s">
        <v>146</v>
      </c>
      <c r="D96" s="128" t="s">
        <v>141</v>
      </c>
      <c r="E96" s="129" t="s">
        <v>1417</v>
      </c>
      <c r="F96" s="130" t="s">
        <v>1418</v>
      </c>
      <c r="G96" s="131" t="s">
        <v>220</v>
      </c>
      <c r="H96" s="132">
        <v>160</v>
      </c>
      <c r="I96" s="133"/>
      <c r="J96" s="134">
        <f>ROUND(I96*H96,2)</f>
        <v>0</v>
      </c>
      <c r="K96" s="130" t="s">
        <v>19</v>
      </c>
      <c r="L96" s="33"/>
      <c r="M96" s="135" t="s">
        <v>19</v>
      </c>
      <c r="N96" s="136" t="s">
        <v>44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268</v>
      </c>
      <c r="AT96" s="139" t="s">
        <v>141</v>
      </c>
      <c r="AU96" s="139" t="s">
        <v>83</v>
      </c>
      <c r="AY96" s="18" t="s">
        <v>138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81</v>
      </c>
      <c r="BK96" s="140">
        <f>ROUND(I96*H96,2)</f>
        <v>0</v>
      </c>
      <c r="BL96" s="18" t="s">
        <v>268</v>
      </c>
      <c r="BM96" s="139" t="s">
        <v>1419</v>
      </c>
    </row>
    <row r="97" spans="2:65" s="1" customFormat="1" ht="19.5">
      <c r="B97" s="33"/>
      <c r="D97" s="141" t="s">
        <v>148</v>
      </c>
      <c r="F97" s="142" t="s">
        <v>1418</v>
      </c>
      <c r="I97" s="143"/>
      <c r="L97" s="33"/>
      <c r="M97" s="144"/>
      <c r="T97" s="54"/>
      <c r="AT97" s="18" t="s">
        <v>148</v>
      </c>
      <c r="AU97" s="18" t="s">
        <v>83</v>
      </c>
    </row>
    <row r="98" spans="2:65" s="1" customFormat="1" ht="37.9" customHeight="1">
      <c r="B98" s="33"/>
      <c r="C98" s="128" t="s">
        <v>183</v>
      </c>
      <c r="D98" s="128" t="s">
        <v>141</v>
      </c>
      <c r="E98" s="129" t="s">
        <v>1420</v>
      </c>
      <c r="F98" s="130" t="s">
        <v>1421</v>
      </c>
      <c r="G98" s="131" t="s">
        <v>220</v>
      </c>
      <c r="H98" s="132">
        <v>3</v>
      </c>
      <c r="I98" s="133"/>
      <c r="J98" s="134">
        <f>ROUND(I98*H98,2)</f>
        <v>0</v>
      </c>
      <c r="K98" s="130" t="s">
        <v>19</v>
      </c>
      <c r="L98" s="33"/>
      <c r="M98" s="135" t="s">
        <v>19</v>
      </c>
      <c r="N98" s="136" t="s">
        <v>44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268</v>
      </c>
      <c r="AT98" s="139" t="s">
        <v>141</v>
      </c>
      <c r="AU98" s="139" t="s">
        <v>83</v>
      </c>
      <c r="AY98" s="18" t="s">
        <v>138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81</v>
      </c>
      <c r="BK98" s="140">
        <f>ROUND(I98*H98,2)</f>
        <v>0</v>
      </c>
      <c r="BL98" s="18" t="s">
        <v>268</v>
      </c>
      <c r="BM98" s="139" t="s">
        <v>1422</v>
      </c>
    </row>
    <row r="99" spans="2:65" s="1" customFormat="1" ht="19.5">
      <c r="B99" s="33"/>
      <c r="D99" s="141" t="s">
        <v>148</v>
      </c>
      <c r="F99" s="142" t="s">
        <v>1421</v>
      </c>
      <c r="I99" s="143"/>
      <c r="L99" s="33"/>
      <c r="M99" s="144"/>
      <c r="T99" s="54"/>
      <c r="AT99" s="18" t="s">
        <v>148</v>
      </c>
      <c r="AU99" s="18" t="s">
        <v>83</v>
      </c>
    </row>
    <row r="100" spans="2:65" s="1" customFormat="1" ht="24.2" customHeight="1">
      <c r="B100" s="33"/>
      <c r="C100" s="175" t="s">
        <v>181</v>
      </c>
      <c r="D100" s="175" t="s">
        <v>439</v>
      </c>
      <c r="E100" s="176" t="s">
        <v>1423</v>
      </c>
      <c r="F100" s="177" t="s">
        <v>1424</v>
      </c>
      <c r="G100" s="178" t="s">
        <v>220</v>
      </c>
      <c r="H100" s="179">
        <v>3</v>
      </c>
      <c r="I100" s="180"/>
      <c r="J100" s="181">
        <f>ROUND(I100*H100,2)</f>
        <v>0</v>
      </c>
      <c r="K100" s="177" t="s">
        <v>19</v>
      </c>
      <c r="L100" s="182"/>
      <c r="M100" s="183" t="s">
        <v>19</v>
      </c>
      <c r="N100" s="184" t="s">
        <v>44</v>
      </c>
      <c r="P100" s="137">
        <f>O100*H100</f>
        <v>0</v>
      </c>
      <c r="Q100" s="137">
        <v>9.0000000000000006E-5</v>
      </c>
      <c r="R100" s="137">
        <f>Q100*H100</f>
        <v>2.7E-4</v>
      </c>
      <c r="S100" s="137">
        <v>0</v>
      </c>
      <c r="T100" s="138">
        <f>S100*H100</f>
        <v>0</v>
      </c>
      <c r="AR100" s="139" t="s">
        <v>397</v>
      </c>
      <c r="AT100" s="139" t="s">
        <v>439</v>
      </c>
      <c r="AU100" s="139" t="s">
        <v>83</v>
      </c>
      <c r="AY100" s="18" t="s">
        <v>138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81</v>
      </c>
      <c r="BK100" s="140">
        <f>ROUND(I100*H100,2)</f>
        <v>0</v>
      </c>
      <c r="BL100" s="18" t="s">
        <v>268</v>
      </c>
      <c r="BM100" s="139" t="s">
        <v>1425</v>
      </c>
    </row>
    <row r="101" spans="2:65" s="1" customFormat="1" ht="11.25">
      <c r="B101" s="33"/>
      <c r="D101" s="141" t="s">
        <v>148</v>
      </c>
      <c r="F101" s="142" t="s">
        <v>1424</v>
      </c>
      <c r="I101" s="143"/>
      <c r="L101" s="33"/>
      <c r="M101" s="144"/>
      <c r="T101" s="54"/>
      <c r="AT101" s="18" t="s">
        <v>148</v>
      </c>
      <c r="AU101" s="18" t="s">
        <v>83</v>
      </c>
    </row>
    <row r="102" spans="2:65" s="1" customFormat="1" ht="24.2" customHeight="1">
      <c r="B102" s="33"/>
      <c r="C102" s="128" t="s">
        <v>199</v>
      </c>
      <c r="D102" s="128" t="s">
        <v>141</v>
      </c>
      <c r="E102" s="129" t="s">
        <v>1426</v>
      </c>
      <c r="F102" s="130" t="s">
        <v>1427</v>
      </c>
      <c r="G102" s="131" t="s">
        <v>220</v>
      </c>
      <c r="H102" s="132">
        <v>3</v>
      </c>
      <c r="I102" s="133"/>
      <c r="J102" s="134">
        <f>ROUND(I102*H102,2)</f>
        <v>0</v>
      </c>
      <c r="K102" s="130" t="s">
        <v>19</v>
      </c>
      <c r="L102" s="33"/>
      <c r="M102" s="135" t="s">
        <v>19</v>
      </c>
      <c r="N102" s="136" t="s">
        <v>44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268</v>
      </c>
      <c r="AT102" s="139" t="s">
        <v>141</v>
      </c>
      <c r="AU102" s="139" t="s">
        <v>83</v>
      </c>
      <c r="AY102" s="18" t="s">
        <v>138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81</v>
      </c>
      <c r="BK102" s="140">
        <f>ROUND(I102*H102,2)</f>
        <v>0</v>
      </c>
      <c r="BL102" s="18" t="s">
        <v>268</v>
      </c>
      <c r="BM102" s="139" t="s">
        <v>1428</v>
      </c>
    </row>
    <row r="103" spans="2:65" s="1" customFormat="1" ht="19.5">
      <c r="B103" s="33"/>
      <c r="D103" s="141" t="s">
        <v>148</v>
      </c>
      <c r="F103" s="142" t="s">
        <v>1427</v>
      </c>
      <c r="I103" s="143"/>
      <c r="L103" s="33"/>
      <c r="M103" s="144"/>
      <c r="T103" s="54"/>
      <c r="AT103" s="18" t="s">
        <v>148</v>
      </c>
      <c r="AU103" s="18" t="s">
        <v>83</v>
      </c>
    </row>
    <row r="104" spans="2:65" s="1" customFormat="1" ht="24.2" customHeight="1">
      <c r="B104" s="33"/>
      <c r="C104" s="175" t="s">
        <v>208</v>
      </c>
      <c r="D104" s="175" t="s">
        <v>439</v>
      </c>
      <c r="E104" s="176" t="s">
        <v>1429</v>
      </c>
      <c r="F104" s="177" t="s">
        <v>1430</v>
      </c>
      <c r="G104" s="178" t="s">
        <v>220</v>
      </c>
      <c r="H104" s="179">
        <v>3</v>
      </c>
      <c r="I104" s="180"/>
      <c r="J104" s="181">
        <f>ROUND(I104*H104,2)</f>
        <v>0</v>
      </c>
      <c r="K104" s="177" t="s">
        <v>19</v>
      </c>
      <c r="L104" s="182"/>
      <c r="M104" s="183" t="s">
        <v>19</v>
      </c>
      <c r="N104" s="184" t="s">
        <v>44</v>
      </c>
      <c r="P104" s="137">
        <f>O104*H104</f>
        <v>0</v>
      </c>
      <c r="Q104" s="137">
        <v>1.2E-4</v>
      </c>
      <c r="R104" s="137">
        <f>Q104*H104</f>
        <v>3.6000000000000002E-4</v>
      </c>
      <c r="S104" s="137">
        <v>0</v>
      </c>
      <c r="T104" s="138">
        <f>S104*H104</f>
        <v>0</v>
      </c>
      <c r="AR104" s="139" t="s">
        <v>397</v>
      </c>
      <c r="AT104" s="139" t="s">
        <v>439</v>
      </c>
      <c r="AU104" s="139" t="s">
        <v>83</v>
      </c>
      <c r="AY104" s="18" t="s">
        <v>138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81</v>
      </c>
      <c r="BK104" s="140">
        <f>ROUND(I104*H104,2)</f>
        <v>0</v>
      </c>
      <c r="BL104" s="18" t="s">
        <v>268</v>
      </c>
      <c r="BM104" s="139" t="s">
        <v>1431</v>
      </c>
    </row>
    <row r="105" spans="2:65" s="1" customFormat="1" ht="11.25">
      <c r="B105" s="33"/>
      <c r="D105" s="141" t="s">
        <v>148</v>
      </c>
      <c r="F105" s="142" t="s">
        <v>1430</v>
      </c>
      <c r="I105" s="143"/>
      <c r="L105" s="33"/>
      <c r="M105" s="144"/>
      <c r="T105" s="54"/>
      <c r="AT105" s="18" t="s">
        <v>148</v>
      </c>
      <c r="AU105" s="18" t="s">
        <v>83</v>
      </c>
    </row>
    <row r="106" spans="2:65" s="1" customFormat="1" ht="33" customHeight="1">
      <c r="B106" s="33"/>
      <c r="C106" s="128" t="s">
        <v>197</v>
      </c>
      <c r="D106" s="128" t="s">
        <v>141</v>
      </c>
      <c r="E106" s="129" t="s">
        <v>1432</v>
      </c>
      <c r="F106" s="130" t="s">
        <v>1433</v>
      </c>
      <c r="G106" s="131" t="s">
        <v>220</v>
      </c>
      <c r="H106" s="132">
        <v>22</v>
      </c>
      <c r="I106" s="133"/>
      <c r="J106" s="134">
        <f>ROUND(I106*H106,2)</f>
        <v>0</v>
      </c>
      <c r="K106" s="130" t="s">
        <v>19</v>
      </c>
      <c r="L106" s="33"/>
      <c r="M106" s="135" t="s">
        <v>19</v>
      </c>
      <c r="N106" s="136" t="s">
        <v>44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268</v>
      </c>
      <c r="AT106" s="139" t="s">
        <v>141</v>
      </c>
      <c r="AU106" s="139" t="s">
        <v>83</v>
      </c>
      <c r="AY106" s="18" t="s">
        <v>138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81</v>
      </c>
      <c r="BK106" s="140">
        <f>ROUND(I106*H106,2)</f>
        <v>0</v>
      </c>
      <c r="BL106" s="18" t="s">
        <v>268</v>
      </c>
      <c r="BM106" s="139" t="s">
        <v>1434</v>
      </c>
    </row>
    <row r="107" spans="2:65" s="1" customFormat="1" ht="19.5">
      <c r="B107" s="33"/>
      <c r="D107" s="141" t="s">
        <v>148</v>
      </c>
      <c r="F107" s="142" t="s">
        <v>1433</v>
      </c>
      <c r="I107" s="143"/>
      <c r="L107" s="33"/>
      <c r="M107" s="144"/>
      <c r="T107" s="54"/>
      <c r="AT107" s="18" t="s">
        <v>148</v>
      </c>
      <c r="AU107" s="18" t="s">
        <v>83</v>
      </c>
    </row>
    <row r="108" spans="2:65" s="1" customFormat="1" ht="24.2" customHeight="1">
      <c r="B108" s="33"/>
      <c r="C108" s="175" t="s">
        <v>226</v>
      </c>
      <c r="D108" s="175" t="s">
        <v>439</v>
      </c>
      <c r="E108" s="176" t="s">
        <v>1435</v>
      </c>
      <c r="F108" s="177" t="s">
        <v>1436</v>
      </c>
      <c r="G108" s="178" t="s">
        <v>220</v>
      </c>
      <c r="H108" s="179">
        <v>22</v>
      </c>
      <c r="I108" s="180"/>
      <c r="J108" s="181">
        <f>ROUND(I108*H108,2)</f>
        <v>0</v>
      </c>
      <c r="K108" s="177" t="s">
        <v>19</v>
      </c>
      <c r="L108" s="182"/>
      <c r="M108" s="183" t="s">
        <v>19</v>
      </c>
      <c r="N108" s="184" t="s">
        <v>44</v>
      </c>
      <c r="P108" s="137">
        <f>O108*H108</f>
        <v>0</v>
      </c>
      <c r="Q108" s="137">
        <v>8.9999999999999998E-4</v>
      </c>
      <c r="R108" s="137">
        <f>Q108*H108</f>
        <v>1.9799999999999998E-2</v>
      </c>
      <c r="S108" s="137">
        <v>0</v>
      </c>
      <c r="T108" s="138">
        <f>S108*H108</f>
        <v>0</v>
      </c>
      <c r="AR108" s="139" t="s">
        <v>397</v>
      </c>
      <c r="AT108" s="139" t="s">
        <v>439</v>
      </c>
      <c r="AU108" s="139" t="s">
        <v>83</v>
      </c>
      <c r="AY108" s="18" t="s">
        <v>138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81</v>
      </c>
      <c r="BK108" s="140">
        <f>ROUND(I108*H108,2)</f>
        <v>0</v>
      </c>
      <c r="BL108" s="18" t="s">
        <v>268</v>
      </c>
      <c r="BM108" s="139" t="s">
        <v>1437</v>
      </c>
    </row>
    <row r="109" spans="2:65" s="1" customFormat="1" ht="19.5">
      <c r="B109" s="33"/>
      <c r="D109" s="141" t="s">
        <v>148</v>
      </c>
      <c r="F109" s="142" t="s">
        <v>1436</v>
      </c>
      <c r="I109" s="143"/>
      <c r="L109" s="33"/>
      <c r="M109" s="144"/>
      <c r="T109" s="54"/>
      <c r="AT109" s="18" t="s">
        <v>148</v>
      </c>
      <c r="AU109" s="18" t="s">
        <v>83</v>
      </c>
    </row>
    <row r="110" spans="2:65" s="1" customFormat="1" ht="24.2" customHeight="1">
      <c r="B110" s="33"/>
      <c r="C110" s="175" t="s">
        <v>233</v>
      </c>
      <c r="D110" s="175" t="s">
        <v>439</v>
      </c>
      <c r="E110" s="176" t="s">
        <v>1438</v>
      </c>
      <c r="F110" s="177" t="s">
        <v>1439</v>
      </c>
      <c r="G110" s="178" t="s">
        <v>220</v>
      </c>
      <c r="H110" s="179">
        <v>25</v>
      </c>
      <c r="I110" s="180"/>
      <c r="J110" s="181">
        <f>ROUND(I110*H110,2)</f>
        <v>0</v>
      </c>
      <c r="K110" s="177" t="s">
        <v>19</v>
      </c>
      <c r="L110" s="182"/>
      <c r="M110" s="183" t="s">
        <v>19</v>
      </c>
      <c r="N110" s="184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397</v>
      </c>
      <c r="AT110" s="139" t="s">
        <v>439</v>
      </c>
      <c r="AU110" s="139" t="s">
        <v>83</v>
      </c>
      <c r="AY110" s="18" t="s">
        <v>138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81</v>
      </c>
      <c r="BK110" s="140">
        <f>ROUND(I110*H110,2)</f>
        <v>0</v>
      </c>
      <c r="BL110" s="18" t="s">
        <v>268</v>
      </c>
      <c r="BM110" s="139" t="s">
        <v>1440</v>
      </c>
    </row>
    <row r="111" spans="2:65" s="1" customFormat="1" ht="19.5">
      <c r="B111" s="33"/>
      <c r="D111" s="141" t="s">
        <v>148</v>
      </c>
      <c r="F111" s="142" t="s">
        <v>1439</v>
      </c>
      <c r="I111" s="143"/>
      <c r="L111" s="33"/>
      <c r="M111" s="144"/>
      <c r="T111" s="54"/>
      <c r="AT111" s="18" t="s">
        <v>148</v>
      </c>
      <c r="AU111" s="18" t="s">
        <v>83</v>
      </c>
    </row>
    <row r="112" spans="2:65" s="1" customFormat="1" ht="24.2" customHeight="1">
      <c r="B112" s="33"/>
      <c r="C112" s="175" t="s">
        <v>8</v>
      </c>
      <c r="D112" s="175" t="s">
        <v>439</v>
      </c>
      <c r="E112" s="176" t="s">
        <v>1441</v>
      </c>
      <c r="F112" s="177" t="s">
        <v>1442</v>
      </c>
      <c r="G112" s="178" t="s">
        <v>220</v>
      </c>
      <c r="H112" s="179">
        <v>25</v>
      </c>
      <c r="I112" s="180"/>
      <c r="J112" s="181">
        <f>ROUND(I112*H112,2)</f>
        <v>0</v>
      </c>
      <c r="K112" s="177" t="s">
        <v>19</v>
      </c>
      <c r="L112" s="182"/>
      <c r="M112" s="183" t="s">
        <v>19</v>
      </c>
      <c r="N112" s="184" t="s">
        <v>44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397</v>
      </c>
      <c r="AT112" s="139" t="s">
        <v>439</v>
      </c>
      <c r="AU112" s="139" t="s">
        <v>83</v>
      </c>
      <c r="AY112" s="18" t="s">
        <v>138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81</v>
      </c>
      <c r="BK112" s="140">
        <f>ROUND(I112*H112,2)</f>
        <v>0</v>
      </c>
      <c r="BL112" s="18" t="s">
        <v>268</v>
      </c>
      <c r="BM112" s="139" t="s">
        <v>1443</v>
      </c>
    </row>
    <row r="113" spans="2:65" s="1" customFormat="1" ht="19.5">
      <c r="B113" s="33"/>
      <c r="D113" s="141" t="s">
        <v>148</v>
      </c>
      <c r="F113" s="142" t="s">
        <v>1442</v>
      </c>
      <c r="I113" s="143"/>
      <c r="L113" s="33"/>
      <c r="M113" s="144"/>
      <c r="T113" s="54"/>
      <c r="AT113" s="18" t="s">
        <v>148</v>
      </c>
      <c r="AU113" s="18" t="s">
        <v>83</v>
      </c>
    </row>
    <row r="114" spans="2:65" s="11" customFormat="1" ht="22.9" customHeight="1">
      <c r="B114" s="116"/>
      <c r="D114" s="117" t="s">
        <v>72</v>
      </c>
      <c r="E114" s="126" t="s">
        <v>1444</v>
      </c>
      <c r="F114" s="126" t="s">
        <v>1444</v>
      </c>
      <c r="I114" s="119"/>
      <c r="J114" s="127">
        <f>BK114</f>
        <v>0</v>
      </c>
      <c r="L114" s="116"/>
      <c r="M114" s="121"/>
      <c r="P114" s="122">
        <f>SUM(P115:P122)</f>
        <v>0</v>
      </c>
      <c r="R114" s="122">
        <f>SUM(R115:R122)</f>
        <v>0.115</v>
      </c>
      <c r="T114" s="123">
        <f>SUM(T115:T122)</f>
        <v>0</v>
      </c>
      <c r="AR114" s="117" t="s">
        <v>83</v>
      </c>
      <c r="AT114" s="124" t="s">
        <v>72</v>
      </c>
      <c r="AU114" s="124" t="s">
        <v>81</v>
      </c>
      <c r="AY114" s="117" t="s">
        <v>138</v>
      </c>
      <c r="BK114" s="125">
        <f>SUM(BK115:BK122)</f>
        <v>0</v>
      </c>
    </row>
    <row r="115" spans="2:65" s="1" customFormat="1" ht="37.9" customHeight="1">
      <c r="B115" s="33"/>
      <c r="C115" s="128" t="s">
        <v>247</v>
      </c>
      <c r="D115" s="128" t="s">
        <v>141</v>
      </c>
      <c r="E115" s="129" t="s">
        <v>1445</v>
      </c>
      <c r="F115" s="130" t="s">
        <v>1446</v>
      </c>
      <c r="G115" s="131" t="s">
        <v>292</v>
      </c>
      <c r="H115" s="132">
        <v>340</v>
      </c>
      <c r="I115" s="133"/>
      <c r="J115" s="134">
        <f>ROUND(I115*H115,2)</f>
        <v>0</v>
      </c>
      <c r="K115" s="130" t="s">
        <v>19</v>
      </c>
      <c r="L115" s="33"/>
      <c r="M115" s="135" t="s">
        <v>19</v>
      </c>
      <c r="N115" s="136" t="s">
        <v>44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268</v>
      </c>
      <c r="AT115" s="139" t="s">
        <v>141</v>
      </c>
      <c r="AU115" s="139" t="s">
        <v>83</v>
      </c>
      <c r="AY115" s="18" t="s">
        <v>138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8" t="s">
        <v>81</v>
      </c>
      <c r="BK115" s="140">
        <f>ROUND(I115*H115,2)</f>
        <v>0</v>
      </c>
      <c r="BL115" s="18" t="s">
        <v>268</v>
      </c>
      <c r="BM115" s="139" t="s">
        <v>1447</v>
      </c>
    </row>
    <row r="116" spans="2:65" s="1" customFormat="1" ht="29.25">
      <c r="B116" s="33"/>
      <c r="D116" s="141" t="s">
        <v>148</v>
      </c>
      <c r="F116" s="142" t="s">
        <v>1446</v>
      </c>
      <c r="I116" s="143"/>
      <c r="L116" s="33"/>
      <c r="M116" s="144"/>
      <c r="T116" s="54"/>
      <c r="AT116" s="18" t="s">
        <v>148</v>
      </c>
      <c r="AU116" s="18" t="s">
        <v>83</v>
      </c>
    </row>
    <row r="117" spans="2:65" s="1" customFormat="1" ht="24.2" customHeight="1">
      <c r="B117" s="33"/>
      <c r="C117" s="175" t="s">
        <v>256</v>
      </c>
      <c r="D117" s="175" t="s">
        <v>439</v>
      </c>
      <c r="E117" s="176" t="s">
        <v>1448</v>
      </c>
      <c r="F117" s="177" t="s">
        <v>1449</v>
      </c>
      <c r="G117" s="178" t="s">
        <v>292</v>
      </c>
      <c r="H117" s="179">
        <v>340</v>
      </c>
      <c r="I117" s="180"/>
      <c r="J117" s="181">
        <f>ROUND(I117*H117,2)</f>
        <v>0</v>
      </c>
      <c r="K117" s="177" t="s">
        <v>19</v>
      </c>
      <c r="L117" s="182"/>
      <c r="M117" s="183" t="s">
        <v>19</v>
      </c>
      <c r="N117" s="184" t="s">
        <v>44</v>
      </c>
      <c r="P117" s="137">
        <f>O117*H117</f>
        <v>0</v>
      </c>
      <c r="Q117" s="137">
        <v>1.9000000000000001E-4</v>
      </c>
      <c r="R117" s="137">
        <f>Q117*H117</f>
        <v>6.4600000000000005E-2</v>
      </c>
      <c r="S117" s="137">
        <v>0</v>
      </c>
      <c r="T117" s="138">
        <f>S117*H117</f>
        <v>0</v>
      </c>
      <c r="AR117" s="139" t="s">
        <v>397</v>
      </c>
      <c r="AT117" s="139" t="s">
        <v>439</v>
      </c>
      <c r="AU117" s="139" t="s">
        <v>83</v>
      </c>
      <c r="AY117" s="18" t="s">
        <v>138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81</v>
      </c>
      <c r="BK117" s="140">
        <f>ROUND(I117*H117,2)</f>
        <v>0</v>
      </c>
      <c r="BL117" s="18" t="s">
        <v>268</v>
      </c>
      <c r="BM117" s="139" t="s">
        <v>1450</v>
      </c>
    </row>
    <row r="118" spans="2:65" s="1" customFormat="1" ht="11.25">
      <c r="B118" s="33"/>
      <c r="D118" s="141" t="s">
        <v>148</v>
      </c>
      <c r="F118" s="142" t="s">
        <v>1449</v>
      </c>
      <c r="I118" s="143"/>
      <c r="L118" s="33"/>
      <c r="M118" s="144"/>
      <c r="T118" s="54"/>
      <c r="AT118" s="18" t="s">
        <v>148</v>
      </c>
      <c r="AU118" s="18" t="s">
        <v>83</v>
      </c>
    </row>
    <row r="119" spans="2:65" s="1" customFormat="1" ht="37.9" customHeight="1">
      <c r="B119" s="33"/>
      <c r="C119" s="128" t="s">
        <v>262</v>
      </c>
      <c r="D119" s="128" t="s">
        <v>141</v>
      </c>
      <c r="E119" s="129" t="s">
        <v>1451</v>
      </c>
      <c r="F119" s="130" t="s">
        <v>1452</v>
      </c>
      <c r="G119" s="131" t="s">
        <v>292</v>
      </c>
      <c r="H119" s="132">
        <v>420</v>
      </c>
      <c r="I119" s="133"/>
      <c r="J119" s="134">
        <f>ROUND(I119*H119,2)</f>
        <v>0</v>
      </c>
      <c r="K119" s="130" t="s">
        <v>19</v>
      </c>
      <c r="L119" s="33"/>
      <c r="M119" s="135" t="s">
        <v>19</v>
      </c>
      <c r="N119" s="136" t="s">
        <v>44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268</v>
      </c>
      <c r="AT119" s="139" t="s">
        <v>141</v>
      </c>
      <c r="AU119" s="139" t="s">
        <v>83</v>
      </c>
      <c r="AY119" s="18" t="s">
        <v>138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8" t="s">
        <v>81</v>
      </c>
      <c r="BK119" s="140">
        <f>ROUND(I119*H119,2)</f>
        <v>0</v>
      </c>
      <c r="BL119" s="18" t="s">
        <v>268</v>
      </c>
      <c r="BM119" s="139" t="s">
        <v>1453</v>
      </c>
    </row>
    <row r="120" spans="2:65" s="1" customFormat="1" ht="19.5">
      <c r="B120" s="33"/>
      <c r="D120" s="141" t="s">
        <v>148</v>
      </c>
      <c r="F120" s="142" t="s">
        <v>1452</v>
      </c>
      <c r="I120" s="143"/>
      <c r="L120" s="33"/>
      <c r="M120" s="144"/>
      <c r="T120" s="54"/>
      <c r="AT120" s="18" t="s">
        <v>148</v>
      </c>
      <c r="AU120" s="18" t="s">
        <v>83</v>
      </c>
    </row>
    <row r="121" spans="2:65" s="1" customFormat="1" ht="24.2" customHeight="1">
      <c r="B121" s="33"/>
      <c r="C121" s="175" t="s">
        <v>268</v>
      </c>
      <c r="D121" s="175" t="s">
        <v>439</v>
      </c>
      <c r="E121" s="176" t="s">
        <v>1454</v>
      </c>
      <c r="F121" s="177" t="s">
        <v>1455</v>
      </c>
      <c r="G121" s="178" t="s">
        <v>292</v>
      </c>
      <c r="H121" s="179">
        <v>420</v>
      </c>
      <c r="I121" s="180"/>
      <c r="J121" s="181">
        <f>ROUND(I121*H121,2)</f>
        <v>0</v>
      </c>
      <c r="K121" s="177" t="s">
        <v>19</v>
      </c>
      <c r="L121" s="182"/>
      <c r="M121" s="183" t="s">
        <v>19</v>
      </c>
      <c r="N121" s="184" t="s">
        <v>44</v>
      </c>
      <c r="P121" s="137">
        <f>O121*H121</f>
        <v>0</v>
      </c>
      <c r="Q121" s="137">
        <v>1.2E-4</v>
      </c>
      <c r="R121" s="137">
        <f>Q121*H121</f>
        <v>5.04E-2</v>
      </c>
      <c r="S121" s="137">
        <v>0</v>
      </c>
      <c r="T121" s="138">
        <f>S121*H121</f>
        <v>0</v>
      </c>
      <c r="AR121" s="139" t="s">
        <v>397</v>
      </c>
      <c r="AT121" s="139" t="s">
        <v>439</v>
      </c>
      <c r="AU121" s="139" t="s">
        <v>83</v>
      </c>
      <c r="AY121" s="18" t="s">
        <v>138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81</v>
      </c>
      <c r="BK121" s="140">
        <f>ROUND(I121*H121,2)</f>
        <v>0</v>
      </c>
      <c r="BL121" s="18" t="s">
        <v>268</v>
      </c>
      <c r="BM121" s="139" t="s">
        <v>1456</v>
      </c>
    </row>
    <row r="122" spans="2:65" s="1" customFormat="1" ht="19.5">
      <c r="B122" s="33"/>
      <c r="D122" s="141" t="s">
        <v>148</v>
      </c>
      <c r="F122" s="142" t="s">
        <v>1455</v>
      </c>
      <c r="I122" s="143"/>
      <c r="L122" s="33"/>
      <c r="M122" s="144"/>
      <c r="T122" s="54"/>
      <c r="AT122" s="18" t="s">
        <v>148</v>
      </c>
      <c r="AU122" s="18" t="s">
        <v>83</v>
      </c>
    </row>
    <row r="123" spans="2:65" s="11" customFormat="1" ht="25.9" customHeight="1">
      <c r="B123" s="116"/>
      <c r="D123" s="117" t="s">
        <v>72</v>
      </c>
      <c r="E123" s="118" t="s">
        <v>1278</v>
      </c>
      <c r="F123" s="118" t="s">
        <v>1279</v>
      </c>
      <c r="I123" s="119"/>
      <c r="J123" s="120">
        <f>BK123</f>
        <v>0</v>
      </c>
      <c r="L123" s="116"/>
      <c r="M123" s="121"/>
      <c r="P123" s="122">
        <f>SUM(P124:P125)</f>
        <v>0</v>
      </c>
      <c r="R123" s="122">
        <f>SUM(R124:R125)</f>
        <v>0</v>
      </c>
      <c r="T123" s="123">
        <f>SUM(T124:T125)</f>
        <v>0</v>
      </c>
      <c r="AR123" s="117" t="s">
        <v>183</v>
      </c>
      <c r="AT123" s="124" t="s">
        <v>72</v>
      </c>
      <c r="AU123" s="124" t="s">
        <v>73</v>
      </c>
      <c r="AY123" s="117" t="s">
        <v>138</v>
      </c>
      <c r="BK123" s="125">
        <f>SUM(BK124:BK125)</f>
        <v>0</v>
      </c>
    </row>
    <row r="124" spans="2:65" s="1" customFormat="1" ht="16.5" customHeight="1">
      <c r="B124" s="33"/>
      <c r="C124" s="128" t="s">
        <v>274</v>
      </c>
      <c r="D124" s="128" t="s">
        <v>141</v>
      </c>
      <c r="E124" s="129" t="s">
        <v>1385</v>
      </c>
      <c r="F124" s="130" t="s">
        <v>1386</v>
      </c>
      <c r="G124" s="131" t="s">
        <v>1284</v>
      </c>
      <c r="H124" s="132">
        <v>1</v>
      </c>
      <c r="I124" s="133"/>
      <c r="J124" s="134">
        <f>ROUND(I124*H124,2)</f>
        <v>0</v>
      </c>
      <c r="K124" s="130" t="s">
        <v>19</v>
      </c>
      <c r="L124" s="33"/>
      <c r="M124" s="135" t="s">
        <v>19</v>
      </c>
      <c r="N124" s="136" t="s">
        <v>44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1285</v>
      </c>
      <c r="AT124" s="139" t="s">
        <v>141</v>
      </c>
      <c r="AU124" s="139" t="s">
        <v>81</v>
      </c>
      <c r="AY124" s="18" t="s">
        <v>138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8" t="s">
        <v>81</v>
      </c>
      <c r="BK124" s="140">
        <f>ROUND(I124*H124,2)</f>
        <v>0</v>
      </c>
      <c r="BL124" s="18" t="s">
        <v>1285</v>
      </c>
      <c r="BM124" s="139" t="s">
        <v>1457</v>
      </c>
    </row>
    <row r="125" spans="2:65" s="1" customFormat="1" ht="11.25">
      <c r="B125" s="33"/>
      <c r="D125" s="141" t="s">
        <v>148</v>
      </c>
      <c r="F125" s="142" t="s">
        <v>1386</v>
      </c>
      <c r="I125" s="143"/>
      <c r="L125" s="33"/>
      <c r="M125" s="185"/>
      <c r="N125" s="186"/>
      <c r="O125" s="186"/>
      <c r="P125" s="186"/>
      <c r="Q125" s="186"/>
      <c r="R125" s="186"/>
      <c r="S125" s="186"/>
      <c r="T125" s="187"/>
      <c r="AT125" s="18" t="s">
        <v>148</v>
      </c>
      <c r="AU125" s="18" t="s">
        <v>81</v>
      </c>
    </row>
    <row r="126" spans="2:65" s="1" customFormat="1" ht="6.95" customHeight="1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33"/>
    </row>
  </sheetData>
  <sheetProtection algorithmName="SHA-512" hashValue="JWePbSMHTS+7C8dkEMK3mamHCfJWXTnfM/JaDtI8oGU5ExA4KHVh9Q8EZas+TfbuOizMz8/wEhzuq2pJz3IM7g==" saltValue="FXxInooPmrYIKLpo54OX3VIlrob42AJ/hyNOZasnvyTqdIzQYfNGrnzkiOJ1+z+5JPqWeEUuxeUsIBtfoxe9MQ==" spinCount="100000" sheet="1" objects="1" scenarios="1" formatColumns="0" formatRows="0" autoFilter="0"/>
  <autoFilter ref="C84:K125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88" customWidth="1"/>
    <col min="2" max="2" width="1.6640625" style="188" customWidth="1"/>
    <col min="3" max="4" width="5" style="188" customWidth="1"/>
    <col min="5" max="5" width="11.6640625" style="188" customWidth="1"/>
    <col min="6" max="6" width="9.1640625" style="188" customWidth="1"/>
    <col min="7" max="7" width="5" style="188" customWidth="1"/>
    <col min="8" max="8" width="77.83203125" style="188" customWidth="1"/>
    <col min="9" max="10" width="20" style="188" customWidth="1"/>
    <col min="11" max="11" width="1.6640625" style="188" customWidth="1"/>
  </cols>
  <sheetData>
    <row r="1" spans="2:11" customFormat="1" ht="37.5" customHeight="1"/>
    <row r="2" spans="2:11" customFormat="1" ht="7.5" customHeight="1">
      <c r="B2" s="189"/>
      <c r="C2" s="190"/>
      <c r="D2" s="190"/>
      <c r="E2" s="190"/>
      <c r="F2" s="190"/>
      <c r="G2" s="190"/>
      <c r="H2" s="190"/>
      <c r="I2" s="190"/>
      <c r="J2" s="190"/>
      <c r="K2" s="191"/>
    </row>
    <row r="3" spans="2:11" s="16" customFormat="1" ht="45" customHeight="1">
      <c r="B3" s="192"/>
      <c r="C3" s="316" t="s">
        <v>1458</v>
      </c>
      <c r="D3" s="316"/>
      <c r="E3" s="316"/>
      <c r="F3" s="316"/>
      <c r="G3" s="316"/>
      <c r="H3" s="316"/>
      <c r="I3" s="316"/>
      <c r="J3" s="316"/>
      <c r="K3" s="193"/>
    </row>
    <row r="4" spans="2:11" customFormat="1" ht="25.5" customHeight="1">
      <c r="B4" s="194"/>
      <c r="C4" s="315" t="s">
        <v>1459</v>
      </c>
      <c r="D4" s="315"/>
      <c r="E4" s="315"/>
      <c r="F4" s="315"/>
      <c r="G4" s="315"/>
      <c r="H4" s="315"/>
      <c r="I4" s="315"/>
      <c r="J4" s="315"/>
      <c r="K4" s="195"/>
    </row>
    <row r="5" spans="2:11" customFormat="1" ht="5.25" customHeight="1">
      <c r="B5" s="194"/>
      <c r="C5" s="196"/>
      <c r="D5" s="196"/>
      <c r="E5" s="196"/>
      <c r="F5" s="196"/>
      <c r="G5" s="196"/>
      <c r="H5" s="196"/>
      <c r="I5" s="196"/>
      <c r="J5" s="196"/>
      <c r="K5" s="195"/>
    </row>
    <row r="6" spans="2:11" customFormat="1" ht="15" customHeight="1">
      <c r="B6" s="194"/>
      <c r="C6" s="314" t="s">
        <v>1460</v>
      </c>
      <c r="D6" s="314"/>
      <c r="E6" s="314"/>
      <c r="F6" s="314"/>
      <c r="G6" s="314"/>
      <c r="H6" s="314"/>
      <c r="I6" s="314"/>
      <c r="J6" s="314"/>
      <c r="K6" s="195"/>
    </row>
    <row r="7" spans="2:11" customFormat="1" ht="15" customHeight="1">
      <c r="B7" s="198"/>
      <c r="C7" s="314" t="s">
        <v>1461</v>
      </c>
      <c r="D7" s="314"/>
      <c r="E7" s="314"/>
      <c r="F7" s="314"/>
      <c r="G7" s="314"/>
      <c r="H7" s="314"/>
      <c r="I7" s="314"/>
      <c r="J7" s="314"/>
      <c r="K7" s="195"/>
    </row>
    <row r="8" spans="2:11" customFormat="1" ht="12.75" customHeight="1">
      <c r="B8" s="198"/>
      <c r="C8" s="197"/>
      <c r="D8" s="197"/>
      <c r="E8" s="197"/>
      <c r="F8" s="197"/>
      <c r="G8" s="197"/>
      <c r="H8" s="197"/>
      <c r="I8" s="197"/>
      <c r="J8" s="197"/>
      <c r="K8" s="195"/>
    </row>
    <row r="9" spans="2:11" customFormat="1" ht="15" customHeight="1">
      <c r="B9" s="198"/>
      <c r="C9" s="314" t="s">
        <v>1462</v>
      </c>
      <c r="D9" s="314"/>
      <c r="E9" s="314"/>
      <c r="F9" s="314"/>
      <c r="G9" s="314"/>
      <c r="H9" s="314"/>
      <c r="I9" s="314"/>
      <c r="J9" s="314"/>
      <c r="K9" s="195"/>
    </row>
    <row r="10" spans="2:11" customFormat="1" ht="15" customHeight="1">
      <c r="B10" s="198"/>
      <c r="C10" s="197"/>
      <c r="D10" s="314" t="s">
        <v>1463</v>
      </c>
      <c r="E10" s="314"/>
      <c r="F10" s="314"/>
      <c r="G10" s="314"/>
      <c r="H10" s="314"/>
      <c r="I10" s="314"/>
      <c r="J10" s="314"/>
      <c r="K10" s="195"/>
    </row>
    <row r="11" spans="2:11" customFormat="1" ht="15" customHeight="1">
      <c r="B11" s="198"/>
      <c r="C11" s="199"/>
      <c r="D11" s="314" t="s">
        <v>1464</v>
      </c>
      <c r="E11" s="314"/>
      <c r="F11" s="314"/>
      <c r="G11" s="314"/>
      <c r="H11" s="314"/>
      <c r="I11" s="314"/>
      <c r="J11" s="314"/>
      <c r="K11" s="195"/>
    </row>
    <row r="12" spans="2:11" customFormat="1" ht="15" customHeight="1">
      <c r="B12" s="198"/>
      <c r="C12" s="199"/>
      <c r="D12" s="197"/>
      <c r="E12" s="197"/>
      <c r="F12" s="197"/>
      <c r="G12" s="197"/>
      <c r="H12" s="197"/>
      <c r="I12" s="197"/>
      <c r="J12" s="197"/>
      <c r="K12" s="195"/>
    </row>
    <row r="13" spans="2:11" customFormat="1" ht="15" customHeight="1">
      <c r="B13" s="198"/>
      <c r="C13" s="199"/>
      <c r="D13" s="200" t="s">
        <v>1465</v>
      </c>
      <c r="E13" s="197"/>
      <c r="F13" s="197"/>
      <c r="G13" s="197"/>
      <c r="H13" s="197"/>
      <c r="I13" s="197"/>
      <c r="J13" s="197"/>
      <c r="K13" s="195"/>
    </row>
    <row r="14" spans="2:11" customFormat="1" ht="12.75" customHeight="1">
      <c r="B14" s="198"/>
      <c r="C14" s="199"/>
      <c r="D14" s="199"/>
      <c r="E14" s="199"/>
      <c r="F14" s="199"/>
      <c r="G14" s="199"/>
      <c r="H14" s="199"/>
      <c r="I14" s="199"/>
      <c r="J14" s="199"/>
      <c r="K14" s="195"/>
    </row>
    <row r="15" spans="2:11" customFormat="1" ht="15" customHeight="1">
      <c r="B15" s="198"/>
      <c r="C15" s="199"/>
      <c r="D15" s="314" t="s">
        <v>1466</v>
      </c>
      <c r="E15" s="314"/>
      <c r="F15" s="314"/>
      <c r="G15" s="314"/>
      <c r="H15" s="314"/>
      <c r="I15" s="314"/>
      <c r="J15" s="314"/>
      <c r="K15" s="195"/>
    </row>
    <row r="16" spans="2:11" customFormat="1" ht="15" customHeight="1">
      <c r="B16" s="198"/>
      <c r="C16" s="199"/>
      <c r="D16" s="314" t="s">
        <v>1467</v>
      </c>
      <c r="E16" s="314"/>
      <c r="F16" s="314"/>
      <c r="G16" s="314"/>
      <c r="H16" s="314"/>
      <c r="I16" s="314"/>
      <c r="J16" s="314"/>
      <c r="K16" s="195"/>
    </row>
    <row r="17" spans="2:11" customFormat="1" ht="15" customHeight="1">
      <c r="B17" s="198"/>
      <c r="C17" s="199"/>
      <c r="D17" s="314" t="s">
        <v>1468</v>
      </c>
      <c r="E17" s="314"/>
      <c r="F17" s="314"/>
      <c r="G17" s="314"/>
      <c r="H17" s="314"/>
      <c r="I17" s="314"/>
      <c r="J17" s="314"/>
      <c r="K17" s="195"/>
    </row>
    <row r="18" spans="2:11" customFormat="1" ht="15" customHeight="1">
      <c r="B18" s="198"/>
      <c r="C18" s="199"/>
      <c r="D18" s="199"/>
      <c r="E18" s="201" t="s">
        <v>80</v>
      </c>
      <c r="F18" s="314" t="s">
        <v>1469</v>
      </c>
      <c r="G18" s="314"/>
      <c r="H18" s="314"/>
      <c r="I18" s="314"/>
      <c r="J18" s="314"/>
      <c r="K18" s="195"/>
    </row>
    <row r="19" spans="2:11" customFormat="1" ht="15" customHeight="1">
      <c r="B19" s="198"/>
      <c r="C19" s="199"/>
      <c r="D19" s="199"/>
      <c r="E19" s="201" t="s">
        <v>1470</v>
      </c>
      <c r="F19" s="314" t="s">
        <v>1471</v>
      </c>
      <c r="G19" s="314"/>
      <c r="H19" s="314"/>
      <c r="I19" s="314"/>
      <c r="J19" s="314"/>
      <c r="K19" s="195"/>
    </row>
    <row r="20" spans="2:11" customFormat="1" ht="15" customHeight="1">
      <c r="B20" s="198"/>
      <c r="C20" s="199"/>
      <c r="D20" s="199"/>
      <c r="E20" s="201" t="s">
        <v>1472</v>
      </c>
      <c r="F20" s="314" t="s">
        <v>1473</v>
      </c>
      <c r="G20" s="314"/>
      <c r="H20" s="314"/>
      <c r="I20" s="314"/>
      <c r="J20" s="314"/>
      <c r="K20" s="195"/>
    </row>
    <row r="21" spans="2:11" customFormat="1" ht="15" customHeight="1">
      <c r="B21" s="198"/>
      <c r="C21" s="199"/>
      <c r="D21" s="199"/>
      <c r="E21" s="201" t="s">
        <v>1474</v>
      </c>
      <c r="F21" s="314" t="s">
        <v>1475</v>
      </c>
      <c r="G21" s="314"/>
      <c r="H21" s="314"/>
      <c r="I21" s="314"/>
      <c r="J21" s="314"/>
      <c r="K21" s="195"/>
    </row>
    <row r="22" spans="2:11" customFormat="1" ht="15" customHeight="1">
      <c r="B22" s="198"/>
      <c r="C22" s="199"/>
      <c r="D22" s="199"/>
      <c r="E22" s="201" t="s">
        <v>1476</v>
      </c>
      <c r="F22" s="314" t="s">
        <v>1406</v>
      </c>
      <c r="G22" s="314"/>
      <c r="H22" s="314"/>
      <c r="I22" s="314"/>
      <c r="J22" s="314"/>
      <c r="K22" s="195"/>
    </row>
    <row r="23" spans="2:11" customFormat="1" ht="15" customHeight="1">
      <c r="B23" s="198"/>
      <c r="C23" s="199"/>
      <c r="D23" s="199"/>
      <c r="E23" s="201" t="s">
        <v>1477</v>
      </c>
      <c r="F23" s="314" t="s">
        <v>1478</v>
      </c>
      <c r="G23" s="314"/>
      <c r="H23" s="314"/>
      <c r="I23" s="314"/>
      <c r="J23" s="314"/>
      <c r="K23" s="195"/>
    </row>
    <row r="24" spans="2:11" customFormat="1" ht="12.75" customHeight="1">
      <c r="B24" s="198"/>
      <c r="C24" s="199"/>
      <c r="D24" s="199"/>
      <c r="E24" s="199"/>
      <c r="F24" s="199"/>
      <c r="G24" s="199"/>
      <c r="H24" s="199"/>
      <c r="I24" s="199"/>
      <c r="J24" s="199"/>
      <c r="K24" s="195"/>
    </row>
    <row r="25" spans="2:11" customFormat="1" ht="15" customHeight="1">
      <c r="B25" s="198"/>
      <c r="C25" s="314" t="s">
        <v>1479</v>
      </c>
      <c r="D25" s="314"/>
      <c r="E25" s="314"/>
      <c r="F25" s="314"/>
      <c r="G25" s="314"/>
      <c r="H25" s="314"/>
      <c r="I25" s="314"/>
      <c r="J25" s="314"/>
      <c r="K25" s="195"/>
    </row>
    <row r="26" spans="2:11" customFormat="1" ht="15" customHeight="1">
      <c r="B26" s="198"/>
      <c r="C26" s="314" t="s">
        <v>1480</v>
      </c>
      <c r="D26" s="314"/>
      <c r="E26" s="314"/>
      <c r="F26" s="314"/>
      <c r="G26" s="314"/>
      <c r="H26" s="314"/>
      <c r="I26" s="314"/>
      <c r="J26" s="314"/>
      <c r="K26" s="195"/>
    </row>
    <row r="27" spans="2:11" customFormat="1" ht="15" customHeight="1">
      <c r="B27" s="198"/>
      <c r="C27" s="197"/>
      <c r="D27" s="314" t="s">
        <v>1481</v>
      </c>
      <c r="E27" s="314"/>
      <c r="F27" s="314"/>
      <c r="G27" s="314"/>
      <c r="H27" s="314"/>
      <c r="I27" s="314"/>
      <c r="J27" s="314"/>
      <c r="K27" s="195"/>
    </row>
    <row r="28" spans="2:11" customFormat="1" ht="15" customHeight="1">
      <c r="B28" s="198"/>
      <c r="C28" s="199"/>
      <c r="D28" s="314" t="s">
        <v>1482</v>
      </c>
      <c r="E28" s="314"/>
      <c r="F28" s="314"/>
      <c r="G28" s="314"/>
      <c r="H28" s="314"/>
      <c r="I28" s="314"/>
      <c r="J28" s="314"/>
      <c r="K28" s="195"/>
    </row>
    <row r="29" spans="2:11" customFormat="1" ht="12.75" customHeight="1">
      <c r="B29" s="198"/>
      <c r="C29" s="199"/>
      <c r="D29" s="199"/>
      <c r="E29" s="199"/>
      <c r="F29" s="199"/>
      <c r="G29" s="199"/>
      <c r="H29" s="199"/>
      <c r="I29" s="199"/>
      <c r="J29" s="199"/>
      <c r="K29" s="195"/>
    </row>
    <row r="30" spans="2:11" customFormat="1" ht="15" customHeight="1">
      <c r="B30" s="198"/>
      <c r="C30" s="199"/>
      <c r="D30" s="314" t="s">
        <v>1483</v>
      </c>
      <c r="E30" s="314"/>
      <c r="F30" s="314"/>
      <c r="G30" s="314"/>
      <c r="H30" s="314"/>
      <c r="I30" s="314"/>
      <c r="J30" s="314"/>
      <c r="K30" s="195"/>
    </row>
    <row r="31" spans="2:11" customFormat="1" ht="15" customHeight="1">
      <c r="B31" s="198"/>
      <c r="C31" s="199"/>
      <c r="D31" s="314" t="s">
        <v>1484</v>
      </c>
      <c r="E31" s="314"/>
      <c r="F31" s="314"/>
      <c r="G31" s="314"/>
      <c r="H31" s="314"/>
      <c r="I31" s="314"/>
      <c r="J31" s="314"/>
      <c r="K31" s="195"/>
    </row>
    <row r="32" spans="2:11" customFormat="1" ht="12.75" customHeight="1">
      <c r="B32" s="198"/>
      <c r="C32" s="199"/>
      <c r="D32" s="199"/>
      <c r="E32" s="199"/>
      <c r="F32" s="199"/>
      <c r="G32" s="199"/>
      <c r="H32" s="199"/>
      <c r="I32" s="199"/>
      <c r="J32" s="199"/>
      <c r="K32" s="195"/>
    </row>
    <row r="33" spans="2:11" customFormat="1" ht="15" customHeight="1">
      <c r="B33" s="198"/>
      <c r="C33" s="199"/>
      <c r="D33" s="314" t="s">
        <v>1485</v>
      </c>
      <c r="E33" s="314"/>
      <c r="F33" s="314"/>
      <c r="G33" s="314"/>
      <c r="H33" s="314"/>
      <c r="I33" s="314"/>
      <c r="J33" s="314"/>
      <c r="K33" s="195"/>
    </row>
    <row r="34" spans="2:11" customFormat="1" ht="15" customHeight="1">
      <c r="B34" s="198"/>
      <c r="C34" s="199"/>
      <c r="D34" s="314" t="s">
        <v>1486</v>
      </c>
      <c r="E34" s="314"/>
      <c r="F34" s="314"/>
      <c r="G34" s="314"/>
      <c r="H34" s="314"/>
      <c r="I34" s="314"/>
      <c r="J34" s="314"/>
      <c r="K34" s="195"/>
    </row>
    <row r="35" spans="2:11" customFormat="1" ht="15" customHeight="1">
      <c r="B35" s="198"/>
      <c r="C35" s="199"/>
      <c r="D35" s="314" t="s">
        <v>1487</v>
      </c>
      <c r="E35" s="314"/>
      <c r="F35" s="314"/>
      <c r="G35" s="314"/>
      <c r="H35" s="314"/>
      <c r="I35" s="314"/>
      <c r="J35" s="314"/>
      <c r="K35" s="195"/>
    </row>
    <row r="36" spans="2:11" customFormat="1" ht="15" customHeight="1">
      <c r="B36" s="198"/>
      <c r="C36" s="199"/>
      <c r="D36" s="197"/>
      <c r="E36" s="200" t="s">
        <v>124</v>
      </c>
      <c r="F36" s="197"/>
      <c r="G36" s="314" t="s">
        <v>1488</v>
      </c>
      <c r="H36" s="314"/>
      <c r="I36" s="314"/>
      <c r="J36" s="314"/>
      <c r="K36" s="195"/>
    </row>
    <row r="37" spans="2:11" customFormat="1" ht="30.75" customHeight="1">
      <c r="B37" s="198"/>
      <c r="C37" s="199"/>
      <c r="D37" s="197"/>
      <c r="E37" s="200" t="s">
        <v>1489</v>
      </c>
      <c r="F37" s="197"/>
      <c r="G37" s="314" t="s">
        <v>1490</v>
      </c>
      <c r="H37" s="314"/>
      <c r="I37" s="314"/>
      <c r="J37" s="314"/>
      <c r="K37" s="195"/>
    </row>
    <row r="38" spans="2:11" customFormat="1" ht="15" customHeight="1">
      <c r="B38" s="198"/>
      <c r="C38" s="199"/>
      <c r="D38" s="197"/>
      <c r="E38" s="200" t="s">
        <v>54</v>
      </c>
      <c r="F38" s="197"/>
      <c r="G38" s="314" t="s">
        <v>1491</v>
      </c>
      <c r="H38" s="314"/>
      <c r="I38" s="314"/>
      <c r="J38" s="314"/>
      <c r="K38" s="195"/>
    </row>
    <row r="39" spans="2:11" customFormat="1" ht="15" customHeight="1">
      <c r="B39" s="198"/>
      <c r="C39" s="199"/>
      <c r="D39" s="197"/>
      <c r="E39" s="200" t="s">
        <v>55</v>
      </c>
      <c r="F39" s="197"/>
      <c r="G39" s="314" t="s">
        <v>1492</v>
      </c>
      <c r="H39" s="314"/>
      <c r="I39" s="314"/>
      <c r="J39" s="314"/>
      <c r="K39" s="195"/>
    </row>
    <row r="40" spans="2:11" customFormat="1" ht="15" customHeight="1">
      <c r="B40" s="198"/>
      <c r="C40" s="199"/>
      <c r="D40" s="197"/>
      <c r="E40" s="200" t="s">
        <v>125</v>
      </c>
      <c r="F40" s="197"/>
      <c r="G40" s="314" t="s">
        <v>1493</v>
      </c>
      <c r="H40" s="314"/>
      <c r="I40" s="314"/>
      <c r="J40" s="314"/>
      <c r="K40" s="195"/>
    </row>
    <row r="41" spans="2:11" customFormat="1" ht="15" customHeight="1">
      <c r="B41" s="198"/>
      <c r="C41" s="199"/>
      <c r="D41" s="197"/>
      <c r="E41" s="200" t="s">
        <v>126</v>
      </c>
      <c r="F41" s="197"/>
      <c r="G41" s="314" t="s">
        <v>1494</v>
      </c>
      <c r="H41" s="314"/>
      <c r="I41" s="314"/>
      <c r="J41" s="314"/>
      <c r="K41" s="195"/>
    </row>
    <row r="42" spans="2:11" customFormat="1" ht="15" customHeight="1">
      <c r="B42" s="198"/>
      <c r="C42" s="199"/>
      <c r="D42" s="197"/>
      <c r="E42" s="200" t="s">
        <v>1495</v>
      </c>
      <c r="F42" s="197"/>
      <c r="G42" s="314" t="s">
        <v>1496</v>
      </c>
      <c r="H42" s="314"/>
      <c r="I42" s="314"/>
      <c r="J42" s="314"/>
      <c r="K42" s="195"/>
    </row>
    <row r="43" spans="2:11" customFormat="1" ht="15" customHeight="1">
      <c r="B43" s="198"/>
      <c r="C43" s="199"/>
      <c r="D43" s="197"/>
      <c r="E43" s="200"/>
      <c r="F43" s="197"/>
      <c r="G43" s="314" t="s">
        <v>1497</v>
      </c>
      <c r="H43" s="314"/>
      <c r="I43" s="314"/>
      <c r="J43" s="314"/>
      <c r="K43" s="195"/>
    </row>
    <row r="44" spans="2:11" customFormat="1" ht="15" customHeight="1">
      <c r="B44" s="198"/>
      <c r="C44" s="199"/>
      <c r="D44" s="197"/>
      <c r="E44" s="200" t="s">
        <v>1498</v>
      </c>
      <c r="F44" s="197"/>
      <c r="G44" s="314" t="s">
        <v>1499</v>
      </c>
      <c r="H44" s="314"/>
      <c r="I44" s="314"/>
      <c r="J44" s="314"/>
      <c r="K44" s="195"/>
    </row>
    <row r="45" spans="2:11" customFormat="1" ht="15" customHeight="1">
      <c r="B45" s="198"/>
      <c r="C45" s="199"/>
      <c r="D45" s="197"/>
      <c r="E45" s="200" t="s">
        <v>128</v>
      </c>
      <c r="F45" s="197"/>
      <c r="G45" s="314" t="s">
        <v>1500</v>
      </c>
      <c r="H45" s="314"/>
      <c r="I45" s="314"/>
      <c r="J45" s="314"/>
      <c r="K45" s="195"/>
    </row>
    <row r="46" spans="2:11" customFormat="1" ht="12.75" customHeight="1">
      <c r="B46" s="198"/>
      <c r="C46" s="199"/>
      <c r="D46" s="197"/>
      <c r="E46" s="197"/>
      <c r="F46" s="197"/>
      <c r="G46" s="197"/>
      <c r="H46" s="197"/>
      <c r="I46" s="197"/>
      <c r="J46" s="197"/>
      <c r="K46" s="195"/>
    </row>
    <row r="47" spans="2:11" customFormat="1" ht="15" customHeight="1">
      <c r="B47" s="198"/>
      <c r="C47" s="199"/>
      <c r="D47" s="314" t="s">
        <v>1501</v>
      </c>
      <c r="E47" s="314"/>
      <c r="F47" s="314"/>
      <c r="G47" s="314"/>
      <c r="H47" s="314"/>
      <c r="I47" s="314"/>
      <c r="J47" s="314"/>
      <c r="K47" s="195"/>
    </row>
    <row r="48" spans="2:11" customFormat="1" ht="15" customHeight="1">
      <c r="B48" s="198"/>
      <c r="C48" s="199"/>
      <c r="D48" s="199"/>
      <c r="E48" s="314" t="s">
        <v>1502</v>
      </c>
      <c r="F48" s="314"/>
      <c r="G48" s="314"/>
      <c r="H48" s="314"/>
      <c r="I48" s="314"/>
      <c r="J48" s="314"/>
      <c r="K48" s="195"/>
    </row>
    <row r="49" spans="2:11" customFormat="1" ht="15" customHeight="1">
      <c r="B49" s="198"/>
      <c r="C49" s="199"/>
      <c r="D49" s="199"/>
      <c r="E49" s="314" t="s">
        <v>1503</v>
      </c>
      <c r="F49" s="314"/>
      <c r="G49" s="314"/>
      <c r="H49" s="314"/>
      <c r="I49" s="314"/>
      <c r="J49" s="314"/>
      <c r="K49" s="195"/>
    </row>
    <row r="50" spans="2:11" customFormat="1" ht="15" customHeight="1">
      <c r="B50" s="198"/>
      <c r="C50" s="199"/>
      <c r="D50" s="199"/>
      <c r="E50" s="314" t="s">
        <v>1504</v>
      </c>
      <c r="F50" s="314"/>
      <c r="G50" s="314"/>
      <c r="H50" s="314"/>
      <c r="I50" s="314"/>
      <c r="J50" s="314"/>
      <c r="K50" s="195"/>
    </row>
    <row r="51" spans="2:11" customFormat="1" ht="15" customHeight="1">
      <c r="B51" s="198"/>
      <c r="C51" s="199"/>
      <c r="D51" s="314" t="s">
        <v>1505</v>
      </c>
      <c r="E51" s="314"/>
      <c r="F51" s="314"/>
      <c r="G51" s="314"/>
      <c r="H51" s="314"/>
      <c r="I51" s="314"/>
      <c r="J51" s="314"/>
      <c r="K51" s="195"/>
    </row>
    <row r="52" spans="2:11" customFormat="1" ht="25.5" customHeight="1">
      <c r="B52" s="194"/>
      <c r="C52" s="315" t="s">
        <v>1506</v>
      </c>
      <c r="D52" s="315"/>
      <c r="E52" s="315"/>
      <c r="F52" s="315"/>
      <c r="G52" s="315"/>
      <c r="H52" s="315"/>
      <c r="I52" s="315"/>
      <c r="J52" s="315"/>
      <c r="K52" s="195"/>
    </row>
    <row r="53" spans="2:11" customFormat="1" ht="5.25" customHeight="1">
      <c r="B53" s="194"/>
      <c r="C53" s="196"/>
      <c r="D53" s="196"/>
      <c r="E53" s="196"/>
      <c r="F53" s="196"/>
      <c r="G53" s="196"/>
      <c r="H53" s="196"/>
      <c r="I53" s="196"/>
      <c r="J53" s="196"/>
      <c r="K53" s="195"/>
    </row>
    <row r="54" spans="2:11" customFormat="1" ht="15" customHeight="1">
      <c r="B54" s="194"/>
      <c r="C54" s="314" t="s">
        <v>1507</v>
      </c>
      <c r="D54" s="314"/>
      <c r="E54" s="314"/>
      <c r="F54" s="314"/>
      <c r="G54" s="314"/>
      <c r="H54" s="314"/>
      <c r="I54" s="314"/>
      <c r="J54" s="314"/>
      <c r="K54" s="195"/>
    </row>
    <row r="55" spans="2:11" customFormat="1" ht="15" customHeight="1">
      <c r="B55" s="194"/>
      <c r="C55" s="314" t="s">
        <v>1508</v>
      </c>
      <c r="D55" s="314"/>
      <c r="E55" s="314"/>
      <c r="F55" s="314"/>
      <c r="G55" s="314"/>
      <c r="H55" s="314"/>
      <c r="I55" s="314"/>
      <c r="J55" s="314"/>
      <c r="K55" s="195"/>
    </row>
    <row r="56" spans="2:11" customFormat="1" ht="12.75" customHeight="1">
      <c r="B56" s="194"/>
      <c r="C56" s="197"/>
      <c r="D56" s="197"/>
      <c r="E56" s="197"/>
      <c r="F56" s="197"/>
      <c r="G56" s="197"/>
      <c r="H56" s="197"/>
      <c r="I56" s="197"/>
      <c r="J56" s="197"/>
      <c r="K56" s="195"/>
    </row>
    <row r="57" spans="2:11" customFormat="1" ht="15" customHeight="1">
      <c r="B57" s="194"/>
      <c r="C57" s="314" t="s">
        <v>1509</v>
      </c>
      <c r="D57" s="314"/>
      <c r="E57" s="314"/>
      <c r="F57" s="314"/>
      <c r="G57" s="314"/>
      <c r="H57" s="314"/>
      <c r="I57" s="314"/>
      <c r="J57" s="314"/>
      <c r="K57" s="195"/>
    </row>
    <row r="58" spans="2:11" customFormat="1" ht="15" customHeight="1">
      <c r="B58" s="194"/>
      <c r="C58" s="199"/>
      <c r="D58" s="314" t="s">
        <v>1510</v>
      </c>
      <c r="E58" s="314"/>
      <c r="F58" s="314"/>
      <c r="G58" s="314"/>
      <c r="H58" s="314"/>
      <c r="I58" s="314"/>
      <c r="J58" s="314"/>
      <c r="K58" s="195"/>
    </row>
    <row r="59" spans="2:11" customFormat="1" ht="15" customHeight="1">
      <c r="B59" s="194"/>
      <c r="C59" s="199"/>
      <c r="D59" s="314" t="s">
        <v>1511</v>
      </c>
      <c r="E59" s="314"/>
      <c r="F59" s="314"/>
      <c r="G59" s="314"/>
      <c r="H59" s="314"/>
      <c r="I59" s="314"/>
      <c r="J59" s="314"/>
      <c r="K59" s="195"/>
    </row>
    <row r="60" spans="2:11" customFormat="1" ht="15" customHeight="1">
      <c r="B60" s="194"/>
      <c r="C60" s="199"/>
      <c r="D60" s="314" t="s">
        <v>1512</v>
      </c>
      <c r="E60" s="314"/>
      <c r="F60" s="314"/>
      <c r="G60" s="314"/>
      <c r="H60" s="314"/>
      <c r="I60" s="314"/>
      <c r="J60" s="314"/>
      <c r="K60" s="195"/>
    </row>
    <row r="61" spans="2:11" customFormat="1" ht="15" customHeight="1">
      <c r="B61" s="194"/>
      <c r="C61" s="199"/>
      <c r="D61" s="314" t="s">
        <v>1513</v>
      </c>
      <c r="E61" s="314"/>
      <c r="F61" s="314"/>
      <c r="G61" s="314"/>
      <c r="H61" s="314"/>
      <c r="I61" s="314"/>
      <c r="J61" s="314"/>
      <c r="K61" s="195"/>
    </row>
    <row r="62" spans="2:11" customFormat="1" ht="15" customHeight="1">
      <c r="B62" s="194"/>
      <c r="C62" s="199"/>
      <c r="D62" s="317" t="s">
        <v>1514</v>
      </c>
      <c r="E62" s="317"/>
      <c r="F62" s="317"/>
      <c r="G62" s="317"/>
      <c r="H62" s="317"/>
      <c r="I62" s="317"/>
      <c r="J62" s="317"/>
      <c r="K62" s="195"/>
    </row>
    <row r="63" spans="2:11" customFormat="1" ht="15" customHeight="1">
      <c r="B63" s="194"/>
      <c r="C63" s="199"/>
      <c r="D63" s="314" t="s">
        <v>1515</v>
      </c>
      <c r="E63" s="314"/>
      <c r="F63" s="314"/>
      <c r="G63" s="314"/>
      <c r="H63" s="314"/>
      <c r="I63" s="314"/>
      <c r="J63" s="314"/>
      <c r="K63" s="195"/>
    </row>
    <row r="64" spans="2:11" customFormat="1" ht="12.75" customHeight="1">
      <c r="B64" s="194"/>
      <c r="C64" s="199"/>
      <c r="D64" s="199"/>
      <c r="E64" s="202"/>
      <c r="F64" s="199"/>
      <c r="G64" s="199"/>
      <c r="H64" s="199"/>
      <c r="I64" s="199"/>
      <c r="J64" s="199"/>
      <c r="K64" s="195"/>
    </row>
    <row r="65" spans="2:11" customFormat="1" ht="15" customHeight="1">
      <c r="B65" s="194"/>
      <c r="C65" s="199"/>
      <c r="D65" s="314" t="s">
        <v>1516</v>
      </c>
      <c r="E65" s="314"/>
      <c r="F65" s="314"/>
      <c r="G65" s="314"/>
      <c r="H65" s="314"/>
      <c r="I65" s="314"/>
      <c r="J65" s="314"/>
      <c r="K65" s="195"/>
    </row>
    <row r="66" spans="2:11" customFormat="1" ht="15" customHeight="1">
      <c r="B66" s="194"/>
      <c r="C66" s="199"/>
      <c r="D66" s="317" t="s">
        <v>1517</v>
      </c>
      <c r="E66" s="317"/>
      <c r="F66" s="317"/>
      <c r="G66" s="317"/>
      <c r="H66" s="317"/>
      <c r="I66" s="317"/>
      <c r="J66" s="317"/>
      <c r="K66" s="195"/>
    </row>
    <row r="67" spans="2:11" customFormat="1" ht="15" customHeight="1">
      <c r="B67" s="194"/>
      <c r="C67" s="199"/>
      <c r="D67" s="314" t="s">
        <v>1518</v>
      </c>
      <c r="E67" s="314"/>
      <c r="F67" s="314"/>
      <c r="G67" s="314"/>
      <c r="H67" s="314"/>
      <c r="I67" s="314"/>
      <c r="J67" s="314"/>
      <c r="K67" s="195"/>
    </row>
    <row r="68" spans="2:11" customFormat="1" ht="15" customHeight="1">
      <c r="B68" s="194"/>
      <c r="C68" s="199"/>
      <c r="D68" s="314" t="s">
        <v>1519</v>
      </c>
      <c r="E68" s="314"/>
      <c r="F68" s="314"/>
      <c r="G68" s="314"/>
      <c r="H68" s="314"/>
      <c r="I68" s="314"/>
      <c r="J68" s="314"/>
      <c r="K68" s="195"/>
    </row>
    <row r="69" spans="2:11" customFormat="1" ht="15" customHeight="1">
      <c r="B69" s="194"/>
      <c r="C69" s="199"/>
      <c r="D69" s="314" t="s">
        <v>1520</v>
      </c>
      <c r="E69" s="314"/>
      <c r="F69" s="314"/>
      <c r="G69" s="314"/>
      <c r="H69" s="314"/>
      <c r="I69" s="314"/>
      <c r="J69" s="314"/>
      <c r="K69" s="195"/>
    </row>
    <row r="70" spans="2:11" customFormat="1" ht="15" customHeight="1">
      <c r="B70" s="194"/>
      <c r="C70" s="199"/>
      <c r="D70" s="314" t="s">
        <v>1521</v>
      </c>
      <c r="E70" s="314"/>
      <c r="F70" s="314"/>
      <c r="G70" s="314"/>
      <c r="H70" s="314"/>
      <c r="I70" s="314"/>
      <c r="J70" s="314"/>
      <c r="K70" s="195"/>
    </row>
    <row r="71" spans="2:11" customFormat="1" ht="12.75" customHeight="1">
      <c r="B71" s="203"/>
      <c r="C71" s="204"/>
      <c r="D71" s="204"/>
      <c r="E71" s="204"/>
      <c r="F71" s="204"/>
      <c r="G71" s="204"/>
      <c r="H71" s="204"/>
      <c r="I71" s="204"/>
      <c r="J71" s="204"/>
      <c r="K71" s="205"/>
    </row>
    <row r="72" spans="2:11" customFormat="1" ht="18.75" customHeight="1">
      <c r="B72" s="206"/>
      <c r="C72" s="206"/>
      <c r="D72" s="206"/>
      <c r="E72" s="206"/>
      <c r="F72" s="206"/>
      <c r="G72" s="206"/>
      <c r="H72" s="206"/>
      <c r="I72" s="206"/>
      <c r="J72" s="206"/>
      <c r="K72" s="207"/>
    </row>
    <row r="73" spans="2:11" customFormat="1" ht="18.75" customHeight="1">
      <c r="B73" s="207"/>
      <c r="C73" s="207"/>
      <c r="D73" s="207"/>
      <c r="E73" s="207"/>
      <c r="F73" s="207"/>
      <c r="G73" s="207"/>
      <c r="H73" s="207"/>
      <c r="I73" s="207"/>
      <c r="J73" s="207"/>
      <c r="K73" s="207"/>
    </row>
    <row r="74" spans="2:11" customFormat="1" ht="7.5" customHeight="1">
      <c r="B74" s="208"/>
      <c r="C74" s="209"/>
      <c r="D74" s="209"/>
      <c r="E74" s="209"/>
      <c r="F74" s="209"/>
      <c r="G74" s="209"/>
      <c r="H74" s="209"/>
      <c r="I74" s="209"/>
      <c r="J74" s="209"/>
      <c r="K74" s="210"/>
    </row>
    <row r="75" spans="2:11" customFormat="1" ht="45" customHeight="1">
      <c r="B75" s="211"/>
      <c r="C75" s="318" t="s">
        <v>1522</v>
      </c>
      <c r="D75" s="318"/>
      <c r="E75" s="318"/>
      <c r="F75" s="318"/>
      <c r="G75" s="318"/>
      <c r="H75" s="318"/>
      <c r="I75" s="318"/>
      <c r="J75" s="318"/>
      <c r="K75" s="212"/>
    </row>
    <row r="76" spans="2:11" customFormat="1" ht="17.25" customHeight="1">
      <c r="B76" s="211"/>
      <c r="C76" s="213" t="s">
        <v>1523</v>
      </c>
      <c r="D76" s="213"/>
      <c r="E76" s="213"/>
      <c r="F76" s="213" t="s">
        <v>1524</v>
      </c>
      <c r="G76" s="214"/>
      <c r="H76" s="213" t="s">
        <v>55</v>
      </c>
      <c r="I76" s="213" t="s">
        <v>58</v>
      </c>
      <c r="J76" s="213" t="s">
        <v>1525</v>
      </c>
      <c r="K76" s="212"/>
    </row>
    <row r="77" spans="2:11" customFormat="1" ht="17.25" customHeight="1">
      <c r="B77" s="211"/>
      <c r="C77" s="215" t="s">
        <v>1526</v>
      </c>
      <c r="D77" s="215"/>
      <c r="E77" s="215"/>
      <c r="F77" s="216" t="s">
        <v>1527</v>
      </c>
      <c r="G77" s="217"/>
      <c r="H77" s="215"/>
      <c r="I77" s="215"/>
      <c r="J77" s="215" t="s">
        <v>1528</v>
      </c>
      <c r="K77" s="212"/>
    </row>
    <row r="78" spans="2:11" customFormat="1" ht="5.25" customHeight="1">
      <c r="B78" s="211"/>
      <c r="C78" s="218"/>
      <c r="D78" s="218"/>
      <c r="E78" s="218"/>
      <c r="F78" s="218"/>
      <c r="G78" s="219"/>
      <c r="H78" s="218"/>
      <c r="I78" s="218"/>
      <c r="J78" s="218"/>
      <c r="K78" s="212"/>
    </row>
    <row r="79" spans="2:11" customFormat="1" ht="15" customHeight="1">
      <c r="B79" s="211"/>
      <c r="C79" s="200" t="s">
        <v>54</v>
      </c>
      <c r="D79" s="220"/>
      <c r="E79" s="220"/>
      <c r="F79" s="221" t="s">
        <v>1529</v>
      </c>
      <c r="G79" s="222"/>
      <c r="H79" s="200" t="s">
        <v>1530</v>
      </c>
      <c r="I79" s="200" t="s">
        <v>1531</v>
      </c>
      <c r="J79" s="200">
        <v>20</v>
      </c>
      <c r="K79" s="212"/>
    </row>
    <row r="80" spans="2:11" customFormat="1" ht="15" customHeight="1">
      <c r="B80" s="211"/>
      <c r="C80" s="200" t="s">
        <v>1532</v>
      </c>
      <c r="D80" s="200"/>
      <c r="E80" s="200"/>
      <c r="F80" s="221" t="s">
        <v>1529</v>
      </c>
      <c r="G80" s="222"/>
      <c r="H80" s="200" t="s">
        <v>1533</v>
      </c>
      <c r="I80" s="200" t="s">
        <v>1531</v>
      </c>
      <c r="J80" s="200">
        <v>120</v>
      </c>
      <c r="K80" s="212"/>
    </row>
    <row r="81" spans="2:11" customFormat="1" ht="15" customHeight="1">
      <c r="B81" s="223"/>
      <c r="C81" s="200" t="s">
        <v>1534</v>
      </c>
      <c r="D81" s="200"/>
      <c r="E81" s="200"/>
      <c r="F81" s="221" t="s">
        <v>1535</v>
      </c>
      <c r="G81" s="222"/>
      <c r="H81" s="200" t="s">
        <v>1536</v>
      </c>
      <c r="I81" s="200" t="s">
        <v>1531</v>
      </c>
      <c r="J81" s="200">
        <v>50</v>
      </c>
      <c r="K81" s="212"/>
    </row>
    <row r="82" spans="2:11" customFormat="1" ht="15" customHeight="1">
      <c r="B82" s="223"/>
      <c r="C82" s="200" t="s">
        <v>1537</v>
      </c>
      <c r="D82" s="200"/>
      <c r="E82" s="200"/>
      <c r="F82" s="221" t="s">
        <v>1529</v>
      </c>
      <c r="G82" s="222"/>
      <c r="H82" s="200" t="s">
        <v>1538</v>
      </c>
      <c r="I82" s="200" t="s">
        <v>1539</v>
      </c>
      <c r="J82" s="200"/>
      <c r="K82" s="212"/>
    </row>
    <row r="83" spans="2:11" customFormat="1" ht="15" customHeight="1">
      <c r="B83" s="223"/>
      <c r="C83" s="200" t="s">
        <v>1540</v>
      </c>
      <c r="D83" s="200"/>
      <c r="E83" s="200"/>
      <c r="F83" s="221" t="s">
        <v>1535</v>
      </c>
      <c r="G83" s="200"/>
      <c r="H83" s="200" t="s">
        <v>1541</v>
      </c>
      <c r="I83" s="200" t="s">
        <v>1531</v>
      </c>
      <c r="J83" s="200">
        <v>15</v>
      </c>
      <c r="K83" s="212"/>
    </row>
    <row r="84" spans="2:11" customFormat="1" ht="15" customHeight="1">
      <c r="B84" s="223"/>
      <c r="C84" s="200" t="s">
        <v>1542</v>
      </c>
      <c r="D84" s="200"/>
      <c r="E84" s="200"/>
      <c r="F84" s="221" t="s">
        <v>1535</v>
      </c>
      <c r="G84" s="200"/>
      <c r="H84" s="200" t="s">
        <v>1543</v>
      </c>
      <c r="I84" s="200" t="s">
        <v>1531</v>
      </c>
      <c r="J84" s="200">
        <v>15</v>
      </c>
      <c r="K84" s="212"/>
    </row>
    <row r="85" spans="2:11" customFormat="1" ht="15" customHeight="1">
      <c r="B85" s="223"/>
      <c r="C85" s="200" t="s">
        <v>1544</v>
      </c>
      <c r="D85" s="200"/>
      <c r="E85" s="200"/>
      <c r="F85" s="221" t="s">
        <v>1535</v>
      </c>
      <c r="G85" s="200"/>
      <c r="H85" s="200" t="s">
        <v>1545</v>
      </c>
      <c r="I85" s="200" t="s">
        <v>1531</v>
      </c>
      <c r="J85" s="200">
        <v>20</v>
      </c>
      <c r="K85" s="212"/>
    </row>
    <row r="86" spans="2:11" customFormat="1" ht="15" customHeight="1">
      <c r="B86" s="223"/>
      <c r="C86" s="200" t="s">
        <v>1546</v>
      </c>
      <c r="D86" s="200"/>
      <c r="E86" s="200"/>
      <c r="F86" s="221" t="s">
        <v>1535</v>
      </c>
      <c r="G86" s="200"/>
      <c r="H86" s="200" t="s">
        <v>1547</v>
      </c>
      <c r="I86" s="200" t="s">
        <v>1531</v>
      </c>
      <c r="J86" s="200">
        <v>20</v>
      </c>
      <c r="K86" s="212"/>
    </row>
    <row r="87" spans="2:11" customFormat="1" ht="15" customHeight="1">
      <c r="B87" s="223"/>
      <c r="C87" s="200" t="s">
        <v>1548</v>
      </c>
      <c r="D87" s="200"/>
      <c r="E87" s="200"/>
      <c r="F87" s="221" t="s">
        <v>1535</v>
      </c>
      <c r="G87" s="222"/>
      <c r="H87" s="200" t="s">
        <v>1549</v>
      </c>
      <c r="I87" s="200" t="s">
        <v>1531</v>
      </c>
      <c r="J87" s="200">
        <v>50</v>
      </c>
      <c r="K87" s="212"/>
    </row>
    <row r="88" spans="2:11" customFormat="1" ht="15" customHeight="1">
      <c r="B88" s="223"/>
      <c r="C88" s="200" t="s">
        <v>1550</v>
      </c>
      <c r="D88" s="200"/>
      <c r="E88" s="200"/>
      <c r="F88" s="221" t="s">
        <v>1535</v>
      </c>
      <c r="G88" s="222"/>
      <c r="H88" s="200" t="s">
        <v>1551</v>
      </c>
      <c r="I88" s="200" t="s">
        <v>1531</v>
      </c>
      <c r="J88" s="200">
        <v>20</v>
      </c>
      <c r="K88" s="212"/>
    </row>
    <row r="89" spans="2:11" customFormat="1" ht="15" customHeight="1">
      <c r="B89" s="223"/>
      <c r="C89" s="200" t="s">
        <v>1552</v>
      </c>
      <c r="D89" s="200"/>
      <c r="E89" s="200"/>
      <c r="F89" s="221" t="s">
        <v>1535</v>
      </c>
      <c r="G89" s="222"/>
      <c r="H89" s="200" t="s">
        <v>1553</v>
      </c>
      <c r="I89" s="200" t="s">
        <v>1531</v>
      </c>
      <c r="J89" s="200">
        <v>20</v>
      </c>
      <c r="K89" s="212"/>
    </row>
    <row r="90" spans="2:11" customFormat="1" ht="15" customHeight="1">
      <c r="B90" s="223"/>
      <c r="C90" s="200" t="s">
        <v>1554</v>
      </c>
      <c r="D90" s="200"/>
      <c r="E90" s="200"/>
      <c r="F90" s="221" t="s">
        <v>1535</v>
      </c>
      <c r="G90" s="222"/>
      <c r="H90" s="200" t="s">
        <v>1555</v>
      </c>
      <c r="I90" s="200" t="s">
        <v>1531</v>
      </c>
      <c r="J90" s="200">
        <v>50</v>
      </c>
      <c r="K90" s="212"/>
    </row>
    <row r="91" spans="2:11" customFormat="1" ht="15" customHeight="1">
      <c r="B91" s="223"/>
      <c r="C91" s="200" t="s">
        <v>1556</v>
      </c>
      <c r="D91" s="200"/>
      <c r="E91" s="200"/>
      <c r="F91" s="221" t="s">
        <v>1535</v>
      </c>
      <c r="G91" s="222"/>
      <c r="H91" s="200" t="s">
        <v>1556</v>
      </c>
      <c r="I91" s="200" t="s">
        <v>1531</v>
      </c>
      <c r="J91" s="200">
        <v>50</v>
      </c>
      <c r="K91" s="212"/>
    </row>
    <row r="92" spans="2:11" customFormat="1" ht="15" customHeight="1">
      <c r="B92" s="223"/>
      <c r="C92" s="200" t="s">
        <v>1557</v>
      </c>
      <c r="D92" s="200"/>
      <c r="E92" s="200"/>
      <c r="F92" s="221" t="s">
        <v>1535</v>
      </c>
      <c r="G92" s="222"/>
      <c r="H92" s="200" t="s">
        <v>1558</v>
      </c>
      <c r="I92" s="200" t="s">
        <v>1531</v>
      </c>
      <c r="J92" s="200">
        <v>255</v>
      </c>
      <c r="K92" s="212"/>
    </row>
    <row r="93" spans="2:11" customFormat="1" ht="15" customHeight="1">
      <c r="B93" s="223"/>
      <c r="C93" s="200" t="s">
        <v>1559</v>
      </c>
      <c r="D93" s="200"/>
      <c r="E93" s="200"/>
      <c r="F93" s="221" t="s">
        <v>1529</v>
      </c>
      <c r="G93" s="222"/>
      <c r="H93" s="200" t="s">
        <v>1560</v>
      </c>
      <c r="I93" s="200" t="s">
        <v>1561</v>
      </c>
      <c r="J93" s="200"/>
      <c r="K93" s="212"/>
    </row>
    <row r="94" spans="2:11" customFormat="1" ht="15" customHeight="1">
      <c r="B94" s="223"/>
      <c r="C94" s="200" t="s">
        <v>1562</v>
      </c>
      <c r="D94" s="200"/>
      <c r="E94" s="200"/>
      <c r="F94" s="221" t="s">
        <v>1529</v>
      </c>
      <c r="G94" s="222"/>
      <c r="H94" s="200" t="s">
        <v>1563</v>
      </c>
      <c r="I94" s="200" t="s">
        <v>1564</v>
      </c>
      <c r="J94" s="200"/>
      <c r="K94" s="212"/>
    </row>
    <row r="95" spans="2:11" customFormat="1" ht="15" customHeight="1">
      <c r="B95" s="223"/>
      <c r="C95" s="200" t="s">
        <v>1565</v>
      </c>
      <c r="D95" s="200"/>
      <c r="E95" s="200"/>
      <c r="F95" s="221" t="s">
        <v>1529</v>
      </c>
      <c r="G95" s="222"/>
      <c r="H95" s="200" t="s">
        <v>1565</v>
      </c>
      <c r="I95" s="200" t="s">
        <v>1564</v>
      </c>
      <c r="J95" s="200"/>
      <c r="K95" s="212"/>
    </row>
    <row r="96" spans="2:11" customFormat="1" ht="15" customHeight="1">
      <c r="B96" s="223"/>
      <c r="C96" s="200" t="s">
        <v>39</v>
      </c>
      <c r="D96" s="200"/>
      <c r="E96" s="200"/>
      <c r="F96" s="221" t="s">
        <v>1529</v>
      </c>
      <c r="G96" s="222"/>
      <c r="H96" s="200" t="s">
        <v>1566</v>
      </c>
      <c r="I96" s="200" t="s">
        <v>1564</v>
      </c>
      <c r="J96" s="200"/>
      <c r="K96" s="212"/>
    </row>
    <row r="97" spans="2:11" customFormat="1" ht="15" customHeight="1">
      <c r="B97" s="223"/>
      <c r="C97" s="200" t="s">
        <v>49</v>
      </c>
      <c r="D97" s="200"/>
      <c r="E97" s="200"/>
      <c r="F97" s="221" t="s">
        <v>1529</v>
      </c>
      <c r="G97" s="222"/>
      <c r="H97" s="200" t="s">
        <v>1567</v>
      </c>
      <c r="I97" s="200" t="s">
        <v>1564</v>
      </c>
      <c r="J97" s="200"/>
      <c r="K97" s="212"/>
    </row>
    <row r="98" spans="2:11" customFormat="1" ht="15" customHeight="1">
      <c r="B98" s="224"/>
      <c r="C98" s="225"/>
      <c r="D98" s="225"/>
      <c r="E98" s="225"/>
      <c r="F98" s="225"/>
      <c r="G98" s="225"/>
      <c r="H98" s="225"/>
      <c r="I98" s="225"/>
      <c r="J98" s="225"/>
      <c r="K98" s="226"/>
    </row>
    <row r="99" spans="2:11" customFormat="1" ht="18.75" customHeight="1">
      <c r="B99" s="227"/>
      <c r="C99" s="228"/>
      <c r="D99" s="228"/>
      <c r="E99" s="228"/>
      <c r="F99" s="228"/>
      <c r="G99" s="228"/>
      <c r="H99" s="228"/>
      <c r="I99" s="228"/>
      <c r="J99" s="228"/>
      <c r="K99" s="227"/>
    </row>
    <row r="100" spans="2:11" customFormat="1" ht="18.75" customHeight="1"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</row>
    <row r="101" spans="2:11" customFormat="1" ht="7.5" customHeight="1">
      <c r="B101" s="208"/>
      <c r="C101" s="209"/>
      <c r="D101" s="209"/>
      <c r="E101" s="209"/>
      <c r="F101" s="209"/>
      <c r="G101" s="209"/>
      <c r="H101" s="209"/>
      <c r="I101" s="209"/>
      <c r="J101" s="209"/>
      <c r="K101" s="210"/>
    </row>
    <row r="102" spans="2:11" customFormat="1" ht="45" customHeight="1">
      <c r="B102" s="211"/>
      <c r="C102" s="318" t="s">
        <v>1568</v>
      </c>
      <c r="D102" s="318"/>
      <c r="E102" s="318"/>
      <c r="F102" s="318"/>
      <c r="G102" s="318"/>
      <c r="H102" s="318"/>
      <c r="I102" s="318"/>
      <c r="J102" s="318"/>
      <c r="K102" s="212"/>
    </row>
    <row r="103" spans="2:11" customFormat="1" ht="17.25" customHeight="1">
      <c r="B103" s="211"/>
      <c r="C103" s="213" t="s">
        <v>1523</v>
      </c>
      <c r="D103" s="213"/>
      <c r="E103" s="213"/>
      <c r="F103" s="213" t="s">
        <v>1524</v>
      </c>
      <c r="G103" s="214"/>
      <c r="H103" s="213" t="s">
        <v>55</v>
      </c>
      <c r="I103" s="213" t="s">
        <v>58</v>
      </c>
      <c r="J103" s="213" t="s">
        <v>1525</v>
      </c>
      <c r="K103" s="212"/>
    </row>
    <row r="104" spans="2:11" customFormat="1" ht="17.25" customHeight="1">
      <c r="B104" s="211"/>
      <c r="C104" s="215" t="s">
        <v>1526</v>
      </c>
      <c r="D104" s="215"/>
      <c r="E104" s="215"/>
      <c r="F104" s="216" t="s">
        <v>1527</v>
      </c>
      <c r="G104" s="217"/>
      <c r="H104" s="215"/>
      <c r="I104" s="215"/>
      <c r="J104" s="215" t="s">
        <v>1528</v>
      </c>
      <c r="K104" s="212"/>
    </row>
    <row r="105" spans="2:11" customFormat="1" ht="5.25" customHeight="1">
      <c r="B105" s="211"/>
      <c r="C105" s="213"/>
      <c r="D105" s="213"/>
      <c r="E105" s="213"/>
      <c r="F105" s="213"/>
      <c r="G105" s="229"/>
      <c r="H105" s="213"/>
      <c r="I105" s="213"/>
      <c r="J105" s="213"/>
      <c r="K105" s="212"/>
    </row>
    <row r="106" spans="2:11" customFormat="1" ht="15" customHeight="1">
      <c r="B106" s="211"/>
      <c r="C106" s="200" t="s">
        <v>54</v>
      </c>
      <c r="D106" s="220"/>
      <c r="E106" s="220"/>
      <c r="F106" s="221" t="s">
        <v>1529</v>
      </c>
      <c r="G106" s="200"/>
      <c r="H106" s="200" t="s">
        <v>1569</v>
      </c>
      <c r="I106" s="200" t="s">
        <v>1531</v>
      </c>
      <c r="J106" s="200">
        <v>20</v>
      </c>
      <c r="K106" s="212"/>
    </row>
    <row r="107" spans="2:11" customFormat="1" ht="15" customHeight="1">
      <c r="B107" s="211"/>
      <c r="C107" s="200" t="s">
        <v>1532</v>
      </c>
      <c r="D107" s="200"/>
      <c r="E107" s="200"/>
      <c r="F107" s="221" t="s">
        <v>1529</v>
      </c>
      <c r="G107" s="200"/>
      <c r="H107" s="200" t="s">
        <v>1569</v>
      </c>
      <c r="I107" s="200" t="s">
        <v>1531</v>
      </c>
      <c r="J107" s="200">
        <v>120</v>
      </c>
      <c r="K107" s="212"/>
    </row>
    <row r="108" spans="2:11" customFormat="1" ht="15" customHeight="1">
      <c r="B108" s="223"/>
      <c r="C108" s="200" t="s">
        <v>1534</v>
      </c>
      <c r="D108" s="200"/>
      <c r="E108" s="200"/>
      <c r="F108" s="221" t="s">
        <v>1535</v>
      </c>
      <c r="G108" s="200"/>
      <c r="H108" s="200" t="s">
        <v>1569</v>
      </c>
      <c r="I108" s="200" t="s">
        <v>1531</v>
      </c>
      <c r="J108" s="200">
        <v>50</v>
      </c>
      <c r="K108" s="212"/>
    </row>
    <row r="109" spans="2:11" customFormat="1" ht="15" customHeight="1">
      <c r="B109" s="223"/>
      <c r="C109" s="200" t="s">
        <v>1537</v>
      </c>
      <c r="D109" s="200"/>
      <c r="E109" s="200"/>
      <c r="F109" s="221" t="s">
        <v>1529</v>
      </c>
      <c r="G109" s="200"/>
      <c r="H109" s="200" t="s">
        <v>1569</v>
      </c>
      <c r="I109" s="200" t="s">
        <v>1539</v>
      </c>
      <c r="J109" s="200"/>
      <c r="K109" s="212"/>
    </row>
    <row r="110" spans="2:11" customFormat="1" ht="15" customHeight="1">
      <c r="B110" s="223"/>
      <c r="C110" s="200" t="s">
        <v>1548</v>
      </c>
      <c r="D110" s="200"/>
      <c r="E110" s="200"/>
      <c r="F110" s="221" t="s">
        <v>1535</v>
      </c>
      <c r="G110" s="200"/>
      <c r="H110" s="200" t="s">
        <v>1569</v>
      </c>
      <c r="I110" s="200" t="s">
        <v>1531</v>
      </c>
      <c r="J110" s="200">
        <v>50</v>
      </c>
      <c r="K110" s="212"/>
    </row>
    <row r="111" spans="2:11" customFormat="1" ht="15" customHeight="1">
      <c r="B111" s="223"/>
      <c r="C111" s="200" t="s">
        <v>1556</v>
      </c>
      <c r="D111" s="200"/>
      <c r="E111" s="200"/>
      <c r="F111" s="221" t="s">
        <v>1535</v>
      </c>
      <c r="G111" s="200"/>
      <c r="H111" s="200" t="s">
        <v>1569</v>
      </c>
      <c r="I111" s="200" t="s">
        <v>1531</v>
      </c>
      <c r="J111" s="200">
        <v>50</v>
      </c>
      <c r="K111" s="212"/>
    </row>
    <row r="112" spans="2:11" customFormat="1" ht="15" customHeight="1">
      <c r="B112" s="223"/>
      <c r="C112" s="200" t="s">
        <v>1554</v>
      </c>
      <c r="D112" s="200"/>
      <c r="E112" s="200"/>
      <c r="F112" s="221" t="s">
        <v>1535</v>
      </c>
      <c r="G112" s="200"/>
      <c r="H112" s="200" t="s">
        <v>1569</v>
      </c>
      <c r="I112" s="200" t="s">
        <v>1531</v>
      </c>
      <c r="J112" s="200">
        <v>50</v>
      </c>
      <c r="K112" s="212"/>
    </row>
    <row r="113" spans="2:11" customFormat="1" ht="15" customHeight="1">
      <c r="B113" s="223"/>
      <c r="C113" s="200" t="s">
        <v>54</v>
      </c>
      <c r="D113" s="200"/>
      <c r="E113" s="200"/>
      <c r="F113" s="221" t="s">
        <v>1529</v>
      </c>
      <c r="G113" s="200"/>
      <c r="H113" s="200" t="s">
        <v>1570</v>
      </c>
      <c r="I113" s="200" t="s">
        <v>1531</v>
      </c>
      <c r="J113" s="200">
        <v>20</v>
      </c>
      <c r="K113" s="212"/>
    </row>
    <row r="114" spans="2:11" customFormat="1" ht="15" customHeight="1">
      <c r="B114" s="223"/>
      <c r="C114" s="200" t="s">
        <v>1571</v>
      </c>
      <c r="D114" s="200"/>
      <c r="E114" s="200"/>
      <c r="F114" s="221" t="s">
        <v>1529</v>
      </c>
      <c r="G114" s="200"/>
      <c r="H114" s="200" t="s">
        <v>1572</v>
      </c>
      <c r="I114" s="200" t="s">
        <v>1531</v>
      </c>
      <c r="J114" s="200">
        <v>120</v>
      </c>
      <c r="K114" s="212"/>
    </row>
    <row r="115" spans="2:11" customFormat="1" ht="15" customHeight="1">
      <c r="B115" s="223"/>
      <c r="C115" s="200" t="s">
        <v>39</v>
      </c>
      <c r="D115" s="200"/>
      <c r="E115" s="200"/>
      <c r="F115" s="221" t="s">
        <v>1529</v>
      </c>
      <c r="G115" s="200"/>
      <c r="H115" s="200" t="s">
        <v>1573</v>
      </c>
      <c r="I115" s="200" t="s">
        <v>1564</v>
      </c>
      <c r="J115" s="200"/>
      <c r="K115" s="212"/>
    </row>
    <row r="116" spans="2:11" customFormat="1" ht="15" customHeight="1">
      <c r="B116" s="223"/>
      <c r="C116" s="200" t="s">
        <v>49</v>
      </c>
      <c r="D116" s="200"/>
      <c r="E116" s="200"/>
      <c r="F116" s="221" t="s">
        <v>1529</v>
      </c>
      <c r="G116" s="200"/>
      <c r="H116" s="200" t="s">
        <v>1574</v>
      </c>
      <c r="I116" s="200" t="s">
        <v>1564</v>
      </c>
      <c r="J116" s="200"/>
      <c r="K116" s="212"/>
    </row>
    <row r="117" spans="2:11" customFormat="1" ht="15" customHeight="1">
      <c r="B117" s="223"/>
      <c r="C117" s="200" t="s">
        <v>58</v>
      </c>
      <c r="D117" s="200"/>
      <c r="E117" s="200"/>
      <c r="F117" s="221" t="s">
        <v>1529</v>
      </c>
      <c r="G117" s="200"/>
      <c r="H117" s="200" t="s">
        <v>1575</v>
      </c>
      <c r="I117" s="200" t="s">
        <v>1576</v>
      </c>
      <c r="J117" s="200"/>
      <c r="K117" s="212"/>
    </row>
    <row r="118" spans="2:11" customFormat="1" ht="15" customHeight="1">
      <c r="B118" s="224"/>
      <c r="C118" s="230"/>
      <c r="D118" s="230"/>
      <c r="E118" s="230"/>
      <c r="F118" s="230"/>
      <c r="G118" s="230"/>
      <c r="H118" s="230"/>
      <c r="I118" s="230"/>
      <c r="J118" s="230"/>
      <c r="K118" s="226"/>
    </row>
    <row r="119" spans="2:11" customFormat="1" ht="18.75" customHeight="1">
      <c r="B119" s="231"/>
      <c r="C119" s="232"/>
      <c r="D119" s="232"/>
      <c r="E119" s="232"/>
      <c r="F119" s="233"/>
      <c r="G119" s="232"/>
      <c r="H119" s="232"/>
      <c r="I119" s="232"/>
      <c r="J119" s="232"/>
      <c r="K119" s="231"/>
    </row>
    <row r="120" spans="2:11" customFormat="1" ht="18.75" customHeight="1"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</row>
    <row r="121" spans="2:11" customFormat="1" ht="7.5" customHeight="1">
      <c r="B121" s="234"/>
      <c r="C121" s="235"/>
      <c r="D121" s="235"/>
      <c r="E121" s="235"/>
      <c r="F121" s="235"/>
      <c r="G121" s="235"/>
      <c r="H121" s="235"/>
      <c r="I121" s="235"/>
      <c r="J121" s="235"/>
      <c r="K121" s="236"/>
    </row>
    <row r="122" spans="2:11" customFormat="1" ht="45" customHeight="1">
      <c r="B122" s="237"/>
      <c r="C122" s="316" t="s">
        <v>1577</v>
      </c>
      <c r="D122" s="316"/>
      <c r="E122" s="316"/>
      <c r="F122" s="316"/>
      <c r="G122" s="316"/>
      <c r="H122" s="316"/>
      <c r="I122" s="316"/>
      <c r="J122" s="316"/>
      <c r="K122" s="238"/>
    </row>
    <row r="123" spans="2:11" customFormat="1" ht="17.25" customHeight="1">
      <c r="B123" s="239"/>
      <c r="C123" s="213" t="s">
        <v>1523</v>
      </c>
      <c r="D123" s="213"/>
      <c r="E123" s="213"/>
      <c r="F123" s="213" t="s">
        <v>1524</v>
      </c>
      <c r="G123" s="214"/>
      <c r="H123" s="213" t="s">
        <v>55</v>
      </c>
      <c r="I123" s="213" t="s">
        <v>58</v>
      </c>
      <c r="J123" s="213" t="s">
        <v>1525</v>
      </c>
      <c r="K123" s="240"/>
    </row>
    <row r="124" spans="2:11" customFormat="1" ht="17.25" customHeight="1">
      <c r="B124" s="239"/>
      <c r="C124" s="215" t="s">
        <v>1526</v>
      </c>
      <c r="D124" s="215"/>
      <c r="E124" s="215"/>
      <c r="F124" s="216" t="s">
        <v>1527</v>
      </c>
      <c r="G124" s="217"/>
      <c r="H124" s="215"/>
      <c r="I124" s="215"/>
      <c r="J124" s="215" t="s">
        <v>1528</v>
      </c>
      <c r="K124" s="240"/>
    </row>
    <row r="125" spans="2:11" customFormat="1" ht="5.25" customHeight="1">
      <c r="B125" s="241"/>
      <c r="C125" s="218"/>
      <c r="D125" s="218"/>
      <c r="E125" s="218"/>
      <c r="F125" s="218"/>
      <c r="G125" s="242"/>
      <c r="H125" s="218"/>
      <c r="I125" s="218"/>
      <c r="J125" s="218"/>
      <c r="K125" s="243"/>
    </row>
    <row r="126" spans="2:11" customFormat="1" ht="15" customHeight="1">
      <c r="B126" s="241"/>
      <c r="C126" s="200" t="s">
        <v>1532</v>
      </c>
      <c r="D126" s="220"/>
      <c r="E126" s="220"/>
      <c r="F126" s="221" t="s">
        <v>1529</v>
      </c>
      <c r="G126" s="200"/>
      <c r="H126" s="200" t="s">
        <v>1569</v>
      </c>
      <c r="I126" s="200" t="s">
        <v>1531</v>
      </c>
      <c r="J126" s="200">
        <v>120</v>
      </c>
      <c r="K126" s="244"/>
    </row>
    <row r="127" spans="2:11" customFormat="1" ht="15" customHeight="1">
      <c r="B127" s="241"/>
      <c r="C127" s="200" t="s">
        <v>1578</v>
      </c>
      <c r="D127" s="200"/>
      <c r="E127" s="200"/>
      <c r="F127" s="221" t="s">
        <v>1529</v>
      </c>
      <c r="G127" s="200"/>
      <c r="H127" s="200" t="s">
        <v>1579</v>
      </c>
      <c r="I127" s="200" t="s">
        <v>1531</v>
      </c>
      <c r="J127" s="200" t="s">
        <v>1580</v>
      </c>
      <c r="K127" s="244"/>
    </row>
    <row r="128" spans="2:11" customFormat="1" ht="15" customHeight="1">
      <c r="B128" s="241"/>
      <c r="C128" s="200" t="s">
        <v>1477</v>
      </c>
      <c r="D128" s="200"/>
      <c r="E128" s="200"/>
      <c r="F128" s="221" t="s">
        <v>1529</v>
      </c>
      <c r="G128" s="200"/>
      <c r="H128" s="200" t="s">
        <v>1581</v>
      </c>
      <c r="I128" s="200" t="s">
        <v>1531</v>
      </c>
      <c r="J128" s="200" t="s">
        <v>1580</v>
      </c>
      <c r="K128" s="244"/>
    </row>
    <row r="129" spans="2:11" customFormat="1" ht="15" customHeight="1">
      <c r="B129" s="241"/>
      <c r="C129" s="200" t="s">
        <v>1540</v>
      </c>
      <c r="D129" s="200"/>
      <c r="E129" s="200"/>
      <c r="F129" s="221" t="s">
        <v>1535</v>
      </c>
      <c r="G129" s="200"/>
      <c r="H129" s="200" t="s">
        <v>1541</v>
      </c>
      <c r="I129" s="200" t="s">
        <v>1531</v>
      </c>
      <c r="J129" s="200">
        <v>15</v>
      </c>
      <c r="K129" s="244"/>
    </row>
    <row r="130" spans="2:11" customFormat="1" ht="15" customHeight="1">
      <c r="B130" s="241"/>
      <c r="C130" s="200" t="s">
        <v>1542</v>
      </c>
      <c r="D130" s="200"/>
      <c r="E130" s="200"/>
      <c r="F130" s="221" t="s">
        <v>1535</v>
      </c>
      <c r="G130" s="200"/>
      <c r="H130" s="200" t="s">
        <v>1543</v>
      </c>
      <c r="I130" s="200" t="s">
        <v>1531</v>
      </c>
      <c r="J130" s="200">
        <v>15</v>
      </c>
      <c r="K130" s="244"/>
    </row>
    <row r="131" spans="2:11" customFormat="1" ht="15" customHeight="1">
      <c r="B131" s="241"/>
      <c r="C131" s="200" t="s">
        <v>1544</v>
      </c>
      <c r="D131" s="200"/>
      <c r="E131" s="200"/>
      <c r="F131" s="221" t="s">
        <v>1535</v>
      </c>
      <c r="G131" s="200"/>
      <c r="H131" s="200" t="s">
        <v>1545</v>
      </c>
      <c r="I131" s="200" t="s">
        <v>1531</v>
      </c>
      <c r="J131" s="200">
        <v>20</v>
      </c>
      <c r="K131" s="244"/>
    </row>
    <row r="132" spans="2:11" customFormat="1" ht="15" customHeight="1">
      <c r="B132" s="241"/>
      <c r="C132" s="200" t="s">
        <v>1546</v>
      </c>
      <c r="D132" s="200"/>
      <c r="E132" s="200"/>
      <c r="F132" s="221" t="s">
        <v>1535</v>
      </c>
      <c r="G132" s="200"/>
      <c r="H132" s="200" t="s">
        <v>1547</v>
      </c>
      <c r="I132" s="200" t="s">
        <v>1531</v>
      </c>
      <c r="J132" s="200">
        <v>20</v>
      </c>
      <c r="K132" s="244"/>
    </row>
    <row r="133" spans="2:11" customFormat="1" ht="15" customHeight="1">
      <c r="B133" s="241"/>
      <c r="C133" s="200" t="s">
        <v>1534</v>
      </c>
      <c r="D133" s="200"/>
      <c r="E133" s="200"/>
      <c r="F133" s="221" t="s">
        <v>1535</v>
      </c>
      <c r="G133" s="200"/>
      <c r="H133" s="200" t="s">
        <v>1569</v>
      </c>
      <c r="I133" s="200" t="s">
        <v>1531</v>
      </c>
      <c r="J133" s="200">
        <v>50</v>
      </c>
      <c r="K133" s="244"/>
    </row>
    <row r="134" spans="2:11" customFormat="1" ht="15" customHeight="1">
      <c r="B134" s="241"/>
      <c r="C134" s="200" t="s">
        <v>1548</v>
      </c>
      <c r="D134" s="200"/>
      <c r="E134" s="200"/>
      <c r="F134" s="221" t="s">
        <v>1535</v>
      </c>
      <c r="G134" s="200"/>
      <c r="H134" s="200" t="s">
        <v>1569</v>
      </c>
      <c r="I134" s="200" t="s">
        <v>1531</v>
      </c>
      <c r="J134" s="200">
        <v>50</v>
      </c>
      <c r="K134" s="244"/>
    </row>
    <row r="135" spans="2:11" customFormat="1" ht="15" customHeight="1">
      <c r="B135" s="241"/>
      <c r="C135" s="200" t="s">
        <v>1554</v>
      </c>
      <c r="D135" s="200"/>
      <c r="E135" s="200"/>
      <c r="F135" s="221" t="s">
        <v>1535</v>
      </c>
      <c r="G135" s="200"/>
      <c r="H135" s="200" t="s">
        <v>1569</v>
      </c>
      <c r="I135" s="200" t="s">
        <v>1531</v>
      </c>
      <c r="J135" s="200">
        <v>50</v>
      </c>
      <c r="K135" s="244"/>
    </row>
    <row r="136" spans="2:11" customFormat="1" ht="15" customHeight="1">
      <c r="B136" s="241"/>
      <c r="C136" s="200" t="s">
        <v>1556</v>
      </c>
      <c r="D136" s="200"/>
      <c r="E136" s="200"/>
      <c r="F136" s="221" t="s">
        <v>1535</v>
      </c>
      <c r="G136" s="200"/>
      <c r="H136" s="200" t="s">
        <v>1569</v>
      </c>
      <c r="I136" s="200" t="s">
        <v>1531</v>
      </c>
      <c r="J136" s="200">
        <v>50</v>
      </c>
      <c r="K136" s="244"/>
    </row>
    <row r="137" spans="2:11" customFormat="1" ht="15" customHeight="1">
      <c r="B137" s="241"/>
      <c r="C137" s="200" t="s">
        <v>1557</v>
      </c>
      <c r="D137" s="200"/>
      <c r="E137" s="200"/>
      <c r="F137" s="221" t="s">
        <v>1535</v>
      </c>
      <c r="G137" s="200"/>
      <c r="H137" s="200" t="s">
        <v>1582</v>
      </c>
      <c r="I137" s="200" t="s">
        <v>1531</v>
      </c>
      <c r="J137" s="200">
        <v>255</v>
      </c>
      <c r="K137" s="244"/>
    </row>
    <row r="138" spans="2:11" customFormat="1" ht="15" customHeight="1">
      <c r="B138" s="241"/>
      <c r="C138" s="200" t="s">
        <v>1559</v>
      </c>
      <c r="D138" s="200"/>
      <c r="E138" s="200"/>
      <c r="F138" s="221" t="s">
        <v>1529</v>
      </c>
      <c r="G138" s="200"/>
      <c r="H138" s="200" t="s">
        <v>1583</v>
      </c>
      <c r="I138" s="200" t="s">
        <v>1561</v>
      </c>
      <c r="J138" s="200"/>
      <c r="K138" s="244"/>
    </row>
    <row r="139" spans="2:11" customFormat="1" ht="15" customHeight="1">
      <c r="B139" s="241"/>
      <c r="C139" s="200" t="s">
        <v>1562</v>
      </c>
      <c r="D139" s="200"/>
      <c r="E139" s="200"/>
      <c r="F139" s="221" t="s">
        <v>1529</v>
      </c>
      <c r="G139" s="200"/>
      <c r="H139" s="200" t="s">
        <v>1584</v>
      </c>
      <c r="I139" s="200" t="s">
        <v>1564</v>
      </c>
      <c r="J139" s="200"/>
      <c r="K139" s="244"/>
    </row>
    <row r="140" spans="2:11" customFormat="1" ht="15" customHeight="1">
      <c r="B140" s="241"/>
      <c r="C140" s="200" t="s">
        <v>1565</v>
      </c>
      <c r="D140" s="200"/>
      <c r="E140" s="200"/>
      <c r="F140" s="221" t="s">
        <v>1529</v>
      </c>
      <c r="G140" s="200"/>
      <c r="H140" s="200" t="s">
        <v>1565</v>
      </c>
      <c r="I140" s="200" t="s">
        <v>1564</v>
      </c>
      <c r="J140" s="200"/>
      <c r="K140" s="244"/>
    </row>
    <row r="141" spans="2:11" customFormat="1" ht="15" customHeight="1">
      <c r="B141" s="241"/>
      <c r="C141" s="200" t="s">
        <v>39</v>
      </c>
      <c r="D141" s="200"/>
      <c r="E141" s="200"/>
      <c r="F141" s="221" t="s">
        <v>1529</v>
      </c>
      <c r="G141" s="200"/>
      <c r="H141" s="200" t="s">
        <v>1585</v>
      </c>
      <c r="I141" s="200" t="s">
        <v>1564</v>
      </c>
      <c r="J141" s="200"/>
      <c r="K141" s="244"/>
    </row>
    <row r="142" spans="2:11" customFormat="1" ht="15" customHeight="1">
      <c r="B142" s="241"/>
      <c r="C142" s="200" t="s">
        <v>1586</v>
      </c>
      <c r="D142" s="200"/>
      <c r="E142" s="200"/>
      <c r="F142" s="221" t="s">
        <v>1529</v>
      </c>
      <c r="G142" s="200"/>
      <c r="H142" s="200" t="s">
        <v>1587</v>
      </c>
      <c r="I142" s="200" t="s">
        <v>1564</v>
      </c>
      <c r="J142" s="200"/>
      <c r="K142" s="244"/>
    </row>
    <row r="143" spans="2:11" customFormat="1" ht="15" customHeight="1">
      <c r="B143" s="245"/>
      <c r="C143" s="246"/>
      <c r="D143" s="246"/>
      <c r="E143" s="246"/>
      <c r="F143" s="246"/>
      <c r="G143" s="246"/>
      <c r="H143" s="246"/>
      <c r="I143" s="246"/>
      <c r="J143" s="246"/>
      <c r="K143" s="247"/>
    </row>
    <row r="144" spans="2:11" customFormat="1" ht="18.75" customHeight="1">
      <c r="B144" s="232"/>
      <c r="C144" s="232"/>
      <c r="D144" s="232"/>
      <c r="E144" s="232"/>
      <c r="F144" s="233"/>
      <c r="G144" s="232"/>
      <c r="H144" s="232"/>
      <c r="I144" s="232"/>
      <c r="J144" s="232"/>
      <c r="K144" s="232"/>
    </row>
    <row r="145" spans="2:11" customFormat="1" ht="18.75" customHeight="1"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</row>
    <row r="146" spans="2:11" customFormat="1" ht="7.5" customHeight="1">
      <c r="B146" s="208"/>
      <c r="C146" s="209"/>
      <c r="D146" s="209"/>
      <c r="E146" s="209"/>
      <c r="F146" s="209"/>
      <c r="G146" s="209"/>
      <c r="H146" s="209"/>
      <c r="I146" s="209"/>
      <c r="J146" s="209"/>
      <c r="K146" s="210"/>
    </row>
    <row r="147" spans="2:11" customFormat="1" ht="45" customHeight="1">
      <c r="B147" s="211"/>
      <c r="C147" s="318" t="s">
        <v>1588</v>
      </c>
      <c r="D147" s="318"/>
      <c r="E147" s="318"/>
      <c r="F147" s="318"/>
      <c r="G147" s="318"/>
      <c r="H147" s="318"/>
      <c r="I147" s="318"/>
      <c r="J147" s="318"/>
      <c r="K147" s="212"/>
    </row>
    <row r="148" spans="2:11" customFormat="1" ht="17.25" customHeight="1">
      <c r="B148" s="211"/>
      <c r="C148" s="213" t="s">
        <v>1523</v>
      </c>
      <c r="D148" s="213"/>
      <c r="E148" s="213"/>
      <c r="F148" s="213" t="s">
        <v>1524</v>
      </c>
      <c r="G148" s="214"/>
      <c r="H148" s="213" t="s">
        <v>55</v>
      </c>
      <c r="I148" s="213" t="s">
        <v>58</v>
      </c>
      <c r="J148" s="213" t="s">
        <v>1525</v>
      </c>
      <c r="K148" s="212"/>
    </row>
    <row r="149" spans="2:11" customFormat="1" ht="17.25" customHeight="1">
      <c r="B149" s="211"/>
      <c r="C149" s="215" t="s">
        <v>1526</v>
      </c>
      <c r="D149" s="215"/>
      <c r="E149" s="215"/>
      <c r="F149" s="216" t="s">
        <v>1527</v>
      </c>
      <c r="G149" s="217"/>
      <c r="H149" s="215"/>
      <c r="I149" s="215"/>
      <c r="J149" s="215" t="s">
        <v>1528</v>
      </c>
      <c r="K149" s="212"/>
    </row>
    <row r="150" spans="2:11" customFormat="1" ht="5.25" customHeight="1">
      <c r="B150" s="223"/>
      <c r="C150" s="218"/>
      <c r="D150" s="218"/>
      <c r="E150" s="218"/>
      <c r="F150" s="218"/>
      <c r="G150" s="219"/>
      <c r="H150" s="218"/>
      <c r="I150" s="218"/>
      <c r="J150" s="218"/>
      <c r="K150" s="244"/>
    </row>
    <row r="151" spans="2:11" customFormat="1" ht="15" customHeight="1">
      <c r="B151" s="223"/>
      <c r="C151" s="248" t="s">
        <v>1532</v>
      </c>
      <c r="D151" s="200"/>
      <c r="E151" s="200"/>
      <c r="F151" s="249" t="s">
        <v>1529</v>
      </c>
      <c r="G151" s="200"/>
      <c r="H151" s="248" t="s">
        <v>1569</v>
      </c>
      <c r="I151" s="248" t="s">
        <v>1531</v>
      </c>
      <c r="J151" s="248">
        <v>120</v>
      </c>
      <c r="K151" s="244"/>
    </row>
    <row r="152" spans="2:11" customFormat="1" ht="15" customHeight="1">
      <c r="B152" s="223"/>
      <c r="C152" s="248" t="s">
        <v>1578</v>
      </c>
      <c r="D152" s="200"/>
      <c r="E152" s="200"/>
      <c r="F152" s="249" t="s">
        <v>1529</v>
      </c>
      <c r="G152" s="200"/>
      <c r="H152" s="248" t="s">
        <v>1589</v>
      </c>
      <c r="I152" s="248" t="s">
        <v>1531</v>
      </c>
      <c r="J152" s="248" t="s">
        <v>1580</v>
      </c>
      <c r="K152" s="244"/>
    </row>
    <row r="153" spans="2:11" customFormat="1" ht="15" customHeight="1">
      <c r="B153" s="223"/>
      <c r="C153" s="248" t="s">
        <v>1477</v>
      </c>
      <c r="D153" s="200"/>
      <c r="E153" s="200"/>
      <c r="F153" s="249" t="s">
        <v>1529</v>
      </c>
      <c r="G153" s="200"/>
      <c r="H153" s="248" t="s">
        <v>1590</v>
      </c>
      <c r="I153" s="248" t="s">
        <v>1531</v>
      </c>
      <c r="J153" s="248" t="s">
        <v>1580</v>
      </c>
      <c r="K153" s="244"/>
    </row>
    <row r="154" spans="2:11" customFormat="1" ht="15" customHeight="1">
      <c r="B154" s="223"/>
      <c r="C154" s="248" t="s">
        <v>1534</v>
      </c>
      <c r="D154" s="200"/>
      <c r="E154" s="200"/>
      <c r="F154" s="249" t="s">
        <v>1535</v>
      </c>
      <c r="G154" s="200"/>
      <c r="H154" s="248" t="s">
        <v>1569</v>
      </c>
      <c r="I154" s="248" t="s">
        <v>1531</v>
      </c>
      <c r="J154" s="248">
        <v>50</v>
      </c>
      <c r="K154" s="244"/>
    </row>
    <row r="155" spans="2:11" customFormat="1" ht="15" customHeight="1">
      <c r="B155" s="223"/>
      <c r="C155" s="248" t="s">
        <v>1537</v>
      </c>
      <c r="D155" s="200"/>
      <c r="E155" s="200"/>
      <c r="F155" s="249" t="s">
        <v>1529</v>
      </c>
      <c r="G155" s="200"/>
      <c r="H155" s="248" t="s">
        <v>1569</v>
      </c>
      <c r="I155" s="248" t="s">
        <v>1539</v>
      </c>
      <c r="J155" s="248"/>
      <c r="K155" s="244"/>
    </row>
    <row r="156" spans="2:11" customFormat="1" ht="15" customHeight="1">
      <c r="B156" s="223"/>
      <c r="C156" s="248" t="s">
        <v>1548</v>
      </c>
      <c r="D156" s="200"/>
      <c r="E156" s="200"/>
      <c r="F156" s="249" t="s">
        <v>1535</v>
      </c>
      <c r="G156" s="200"/>
      <c r="H156" s="248" t="s">
        <v>1569</v>
      </c>
      <c r="I156" s="248" t="s">
        <v>1531</v>
      </c>
      <c r="J156" s="248">
        <v>50</v>
      </c>
      <c r="K156" s="244"/>
    </row>
    <row r="157" spans="2:11" customFormat="1" ht="15" customHeight="1">
      <c r="B157" s="223"/>
      <c r="C157" s="248" t="s">
        <v>1556</v>
      </c>
      <c r="D157" s="200"/>
      <c r="E157" s="200"/>
      <c r="F157" s="249" t="s">
        <v>1535</v>
      </c>
      <c r="G157" s="200"/>
      <c r="H157" s="248" t="s">
        <v>1569</v>
      </c>
      <c r="I157" s="248" t="s">
        <v>1531</v>
      </c>
      <c r="J157" s="248">
        <v>50</v>
      </c>
      <c r="K157" s="244"/>
    </row>
    <row r="158" spans="2:11" customFormat="1" ht="15" customHeight="1">
      <c r="B158" s="223"/>
      <c r="C158" s="248" t="s">
        <v>1554</v>
      </c>
      <c r="D158" s="200"/>
      <c r="E158" s="200"/>
      <c r="F158" s="249" t="s">
        <v>1535</v>
      </c>
      <c r="G158" s="200"/>
      <c r="H158" s="248" t="s">
        <v>1569</v>
      </c>
      <c r="I158" s="248" t="s">
        <v>1531</v>
      </c>
      <c r="J158" s="248">
        <v>50</v>
      </c>
      <c r="K158" s="244"/>
    </row>
    <row r="159" spans="2:11" customFormat="1" ht="15" customHeight="1">
      <c r="B159" s="223"/>
      <c r="C159" s="248" t="s">
        <v>94</v>
      </c>
      <c r="D159" s="200"/>
      <c r="E159" s="200"/>
      <c r="F159" s="249" t="s">
        <v>1529</v>
      </c>
      <c r="G159" s="200"/>
      <c r="H159" s="248" t="s">
        <v>1591</v>
      </c>
      <c r="I159" s="248" t="s">
        <v>1531</v>
      </c>
      <c r="J159" s="248" t="s">
        <v>1592</v>
      </c>
      <c r="K159" s="244"/>
    </row>
    <row r="160" spans="2:11" customFormat="1" ht="15" customHeight="1">
      <c r="B160" s="223"/>
      <c r="C160" s="248" t="s">
        <v>1593</v>
      </c>
      <c r="D160" s="200"/>
      <c r="E160" s="200"/>
      <c r="F160" s="249" t="s">
        <v>1529</v>
      </c>
      <c r="G160" s="200"/>
      <c r="H160" s="248" t="s">
        <v>1594</v>
      </c>
      <c r="I160" s="248" t="s">
        <v>1564</v>
      </c>
      <c r="J160" s="248"/>
      <c r="K160" s="244"/>
    </row>
    <row r="161" spans="2:11" customFormat="1" ht="15" customHeight="1">
      <c r="B161" s="250"/>
      <c r="C161" s="230"/>
      <c r="D161" s="230"/>
      <c r="E161" s="230"/>
      <c r="F161" s="230"/>
      <c r="G161" s="230"/>
      <c r="H161" s="230"/>
      <c r="I161" s="230"/>
      <c r="J161" s="230"/>
      <c r="K161" s="251"/>
    </row>
    <row r="162" spans="2:11" customFormat="1" ht="18.75" customHeight="1">
      <c r="B162" s="232"/>
      <c r="C162" s="242"/>
      <c r="D162" s="242"/>
      <c r="E162" s="242"/>
      <c r="F162" s="252"/>
      <c r="G162" s="242"/>
      <c r="H162" s="242"/>
      <c r="I162" s="242"/>
      <c r="J162" s="242"/>
      <c r="K162" s="232"/>
    </row>
    <row r="163" spans="2:11" customFormat="1" ht="18.75" customHeight="1"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</row>
    <row r="164" spans="2:11" customFormat="1" ht="7.5" customHeight="1">
      <c r="B164" s="189"/>
      <c r="C164" s="190"/>
      <c r="D164" s="190"/>
      <c r="E164" s="190"/>
      <c r="F164" s="190"/>
      <c r="G164" s="190"/>
      <c r="H164" s="190"/>
      <c r="I164" s="190"/>
      <c r="J164" s="190"/>
      <c r="K164" s="191"/>
    </row>
    <row r="165" spans="2:11" customFormat="1" ht="45" customHeight="1">
      <c r="B165" s="192"/>
      <c r="C165" s="316" t="s">
        <v>1595</v>
      </c>
      <c r="D165" s="316"/>
      <c r="E165" s="316"/>
      <c r="F165" s="316"/>
      <c r="G165" s="316"/>
      <c r="H165" s="316"/>
      <c r="I165" s="316"/>
      <c r="J165" s="316"/>
      <c r="K165" s="193"/>
    </row>
    <row r="166" spans="2:11" customFormat="1" ht="17.25" customHeight="1">
      <c r="B166" s="192"/>
      <c r="C166" s="213" t="s">
        <v>1523</v>
      </c>
      <c r="D166" s="213"/>
      <c r="E166" s="213"/>
      <c r="F166" s="213" t="s">
        <v>1524</v>
      </c>
      <c r="G166" s="253"/>
      <c r="H166" s="254" t="s">
        <v>55</v>
      </c>
      <c r="I166" s="254" t="s">
        <v>58</v>
      </c>
      <c r="J166" s="213" t="s">
        <v>1525</v>
      </c>
      <c r="K166" s="193"/>
    </row>
    <row r="167" spans="2:11" customFormat="1" ht="17.25" customHeight="1">
      <c r="B167" s="194"/>
      <c r="C167" s="215" t="s">
        <v>1526</v>
      </c>
      <c r="D167" s="215"/>
      <c r="E167" s="215"/>
      <c r="F167" s="216" t="s">
        <v>1527</v>
      </c>
      <c r="G167" s="255"/>
      <c r="H167" s="256"/>
      <c r="I167" s="256"/>
      <c r="J167" s="215" t="s">
        <v>1528</v>
      </c>
      <c r="K167" s="195"/>
    </row>
    <row r="168" spans="2:11" customFormat="1" ht="5.25" customHeight="1">
      <c r="B168" s="223"/>
      <c r="C168" s="218"/>
      <c r="D168" s="218"/>
      <c r="E168" s="218"/>
      <c r="F168" s="218"/>
      <c r="G168" s="219"/>
      <c r="H168" s="218"/>
      <c r="I168" s="218"/>
      <c r="J168" s="218"/>
      <c r="K168" s="244"/>
    </row>
    <row r="169" spans="2:11" customFormat="1" ht="15" customHeight="1">
      <c r="B169" s="223"/>
      <c r="C169" s="200" t="s">
        <v>1532</v>
      </c>
      <c r="D169" s="200"/>
      <c r="E169" s="200"/>
      <c r="F169" s="221" t="s">
        <v>1529</v>
      </c>
      <c r="G169" s="200"/>
      <c r="H169" s="200" t="s">
        <v>1569</v>
      </c>
      <c r="I169" s="200" t="s">
        <v>1531</v>
      </c>
      <c r="J169" s="200">
        <v>120</v>
      </c>
      <c r="K169" s="244"/>
    </row>
    <row r="170" spans="2:11" customFormat="1" ht="15" customHeight="1">
      <c r="B170" s="223"/>
      <c r="C170" s="200" t="s">
        <v>1578</v>
      </c>
      <c r="D170" s="200"/>
      <c r="E170" s="200"/>
      <c r="F170" s="221" t="s">
        <v>1529</v>
      </c>
      <c r="G170" s="200"/>
      <c r="H170" s="200" t="s">
        <v>1579</v>
      </c>
      <c r="I170" s="200" t="s">
        <v>1531</v>
      </c>
      <c r="J170" s="200" t="s">
        <v>1580</v>
      </c>
      <c r="K170" s="244"/>
    </row>
    <row r="171" spans="2:11" customFormat="1" ht="15" customHeight="1">
      <c r="B171" s="223"/>
      <c r="C171" s="200" t="s">
        <v>1477</v>
      </c>
      <c r="D171" s="200"/>
      <c r="E171" s="200"/>
      <c r="F171" s="221" t="s">
        <v>1529</v>
      </c>
      <c r="G171" s="200"/>
      <c r="H171" s="200" t="s">
        <v>1596</v>
      </c>
      <c r="I171" s="200" t="s">
        <v>1531</v>
      </c>
      <c r="J171" s="200" t="s">
        <v>1580</v>
      </c>
      <c r="K171" s="244"/>
    </row>
    <row r="172" spans="2:11" customFormat="1" ht="15" customHeight="1">
      <c r="B172" s="223"/>
      <c r="C172" s="200" t="s">
        <v>1534</v>
      </c>
      <c r="D172" s="200"/>
      <c r="E172" s="200"/>
      <c r="F172" s="221" t="s">
        <v>1535</v>
      </c>
      <c r="G172" s="200"/>
      <c r="H172" s="200" t="s">
        <v>1596</v>
      </c>
      <c r="I172" s="200" t="s">
        <v>1531</v>
      </c>
      <c r="J172" s="200">
        <v>50</v>
      </c>
      <c r="K172" s="244"/>
    </row>
    <row r="173" spans="2:11" customFormat="1" ht="15" customHeight="1">
      <c r="B173" s="223"/>
      <c r="C173" s="200" t="s">
        <v>1537</v>
      </c>
      <c r="D173" s="200"/>
      <c r="E173" s="200"/>
      <c r="F173" s="221" t="s">
        <v>1529</v>
      </c>
      <c r="G173" s="200"/>
      <c r="H173" s="200" t="s">
        <v>1596</v>
      </c>
      <c r="I173" s="200" t="s">
        <v>1539</v>
      </c>
      <c r="J173" s="200"/>
      <c r="K173" s="244"/>
    </row>
    <row r="174" spans="2:11" customFormat="1" ht="15" customHeight="1">
      <c r="B174" s="223"/>
      <c r="C174" s="200" t="s">
        <v>1548</v>
      </c>
      <c r="D174" s="200"/>
      <c r="E174" s="200"/>
      <c r="F174" s="221" t="s">
        <v>1535</v>
      </c>
      <c r="G174" s="200"/>
      <c r="H174" s="200" t="s">
        <v>1596</v>
      </c>
      <c r="I174" s="200" t="s">
        <v>1531</v>
      </c>
      <c r="J174" s="200">
        <v>50</v>
      </c>
      <c r="K174" s="244"/>
    </row>
    <row r="175" spans="2:11" customFormat="1" ht="15" customHeight="1">
      <c r="B175" s="223"/>
      <c r="C175" s="200" t="s">
        <v>1556</v>
      </c>
      <c r="D175" s="200"/>
      <c r="E175" s="200"/>
      <c r="F175" s="221" t="s">
        <v>1535</v>
      </c>
      <c r="G175" s="200"/>
      <c r="H175" s="200" t="s">
        <v>1596</v>
      </c>
      <c r="I175" s="200" t="s">
        <v>1531</v>
      </c>
      <c r="J175" s="200">
        <v>50</v>
      </c>
      <c r="K175" s="244"/>
    </row>
    <row r="176" spans="2:11" customFormat="1" ht="15" customHeight="1">
      <c r="B176" s="223"/>
      <c r="C176" s="200" t="s">
        <v>1554</v>
      </c>
      <c r="D176" s="200"/>
      <c r="E176" s="200"/>
      <c r="F176" s="221" t="s">
        <v>1535</v>
      </c>
      <c r="G176" s="200"/>
      <c r="H176" s="200" t="s">
        <v>1596</v>
      </c>
      <c r="I176" s="200" t="s">
        <v>1531</v>
      </c>
      <c r="J176" s="200">
        <v>50</v>
      </c>
      <c r="K176" s="244"/>
    </row>
    <row r="177" spans="2:11" customFormat="1" ht="15" customHeight="1">
      <c r="B177" s="223"/>
      <c r="C177" s="200" t="s">
        <v>124</v>
      </c>
      <c r="D177" s="200"/>
      <c r="E177" s="200"/>
      <c r="F177" s="221" t="s">
        <v>1529</v>
      </c>
      <c r="G177" s="200"/>
      <c r="H177" s="200" t="s">
        <v>1597</v>
      </c>
      <c r="I177" s="200" t="s">
        <v>1598</v>
      </c>
      <c r="J177" s="200"/>
      <c r="K177" s="244"/>
    </row>
    <row r="178" spans="2:11" customFormat="1" ht="15" customHeight="1">
      <c r="B178" s="223"/>
      <c r="C178" s="200" t="s">
        <v>58</v>
      </c>
      <c r="D178" s="200"/>
      <c r="E178" s="200"/>
      <c r="F178" s="221" t="s">
        <v>1529</v>
      </c>
      <c r="G178" s="200"/>
      <c r="H178" s="200" t="s">
        <v>1599</v>
      </c>
      <c r="I178" s="200" t="s">
        <v>1600</v>
      </c>
      <c r="J178" s="200">
        <v>1</v>
      </c>
      <c r="K178" s="244"/>
    </row>
    <row r="179" spans="2:11" customFormat="1" ht="15" customHeight="1">
      <c r="B179" s="223"/>
      <c r="C179" s="200" t="s">
        <v>54</v>
      </c>
      <c r="D179" s="200"/>
      <c r="E179" s="200"/>
      <c r="F179" s="221" t="s">
        <v>1529</v>
      </c>
      <c r="G179" s="200"/>
      <c r="H179" s="200" t="s">
        <v>1601</v>
      </c>
      <c r="I179" s="200" t="s">
        <v>1531</v>
      </c>
      <c r="J179" s="200">
        <v>20</v>
      </c>
      <c r="K179" s="244"/>
    </row>
    <row r="180" spans="2:11" customFormat="1" ht="15" customHeight="1">
      <c r="B180" s="223"/>
      <c r="C180" s="200" t="s">
        <v>55</v>
      </c>
      <c r="D180" s="200"/>
      <c r="E180" s="200"/>
      <c r="F180" s="221" t="s">
        <v>1529</v>
      </c>
      <c r="G180" s="200"/>
      <c r="H180" s="200" t="s">
        <v>1602</v>
      </c>
      <c r="I180" s="200" t="s">
        <v>1531</v>
      </c>
      <c r="J180" s="200">
        <v>255</v>
      </c>
      <c r="K180" s="244"/>
    </row>
    <row r="181" spans="2:11" customFormat="1" ht="15" customHeight="1">
      <c r="B181" s="223"/>
      <c r="C181" s="200" t="s">
        <v>125</v>
      </c>
      <c r="D181" s="200"/>
      <c r="E181" s="200"/>
      <c r="F181" s="221" t="s">
        <v>1529</v>
      </c>
      <c r="G181" s="200"/>
      <c r="H181" s="200" t="s">
        <v>1493</v>
      </c>
      <c r="I181" s="200" t="s">
        <v>1531</v>
      </c>
      <c r="J181" s="200">
        <v>10</v>
      </c>
      <c r="K181" s="244"/>
    </row>
    <row r="182" spans="2:11" customFormat="1" ht="15" customHeight="1">
      <c r="B182" s="223"/>
      <c r="C182" s="200" t="s">
        <v>126</v>
      </c>
      <c r="D182" s="200"/>
      <c r="E182" s="200"/>
      <c r="F182" s="221" t="s">
        <v>1529</v>
      </c>
      <c r="G182" s="200"/>
      <c r="H182" s="200" t="s">
        <v>1603</v>
      </c>
      <c r="I182" s="200" t="s">
        <v>1564</v>
      </c>
      <c r="J182" s="200"/>
      <c r="K182" s="244"/>
    </row>
    <row r="183" spans="2:11" customFormat="1" ht="15" customHeight="1">
      <c r="B183" s="223"/>
      <c r="C183" s="200" t="s">
        <v>1604</v>
      </c>
      <c r="D183" s="200"/>
      <c r="E183" s="200"/>
      <c r="F183" s="221" t="s">
        <v>1529</v>
      </c>
      <c r="G183" s="200"/>
      <c r="H183" s="200" t="s">
        <v>1605</v>
      </c>
      <c r="I183" s="200" t="s">
        <v>1564</v>
      </c>
      <c r="J183" s="200"/>
      <c r="K183" s="244"/>
    </row>
    <row r="184" spans="2:11" customFormat="1" ht="15" customHeight="1">
      <c r="B184" s="223"/>
      <c r="C184" s="200" t="s">
        <v>1593</v>
      </c>
      <c r="D184" s="200"/>
      <c r="E184" s="200"/>
      <c r="F184" s="221" t="s">
        <v>1529</v>
      </c>
      <c r="G184" s="200"/>
      <c r="H184" s="200" t="s">
        <v>1606</v>
      </c>
      <c r="I184" s="200" t="s">
        <v>1564</v>
      </c>
      <c r="J184" s="200"/>
      <c r="K184" s="244"/>
    </row>
    <row r="185" spans="2:11" customFormat="1" ht="15" customHeight="1">
      <c r="B185" s="223"/>
      <c r="C185" s="200" t="s">
        <v>128</v>
      </c>
      <c r="D185" s="200"/>
      <c r="E185" s="200"/>
      <c r="F185" s="221" t="s">
        <v>1535</v>
      </c>
      <c r="G185" s="200"/>
      <c r="H185" s="200" t="s">
        <v>1607</v>
      </c>
      <c r="I185" s="200" t="s">
        <v>1531</v>
      </c>
      <c r="J185" s="200">
        <v>50</v>
      </c>
      <c r="K185" s="244"/>
    </row>
    <row r="186" spans="2:11" customFormat="1" ht="15" customHeight="1">
      <c r="B186" s="223"/>
      <c r="C186" s="200" t="s">
        <v>1608</v>
      </c>
      <c r="D186" s="200"/>
      <c r="E186" s="200"/>
      <c r="F186" s="221" t="s">
        <v>1535</v>
      </c>
      <c r="G186" s="200"/>
      <c r="H186" s="200" t="s">
        <v>1609</v>
      </c>
      <c r="I186" s="200" t="s">
        <v>1610</v>
      </c>
      <c r="J186" s="200"/>
      <c r="K186" s="244"/>
    </row>
    <row r="187" spans="2:11" customFormat="1" ht="15" customHeight="1">
      <c r="B187" s="223"/>
      <c r="C187" s="200" t="s">
        <v>1611</v>
      </c>
      <c r="D187" s="200"/>
      <c r="E187" s="200"/>
      <c r="F187" s="221" t="s">
        <v>1535</v>
      </c>
      <c r="G187" s="200"/>
      <c r="H187" s="200" t="s">
        <v>1612</v>
      </c>
      <c r="I187" s="200" t="s">
        <v>1610</v>
      </c>
      <c r="J187" s="200"/>
      <c r="K187" s="244"/>
    </row>
    <row r="188" spans="2:11" customFormat="1" ht="15" customHeight="1">
      <c r="B188" s="223"/>
      <c r="C188" s="200" t="s">
        <v>1613</v>
      </c>
      <c r="D188" s="200"/>
      <c r="E188" s="200"/>
      <c r="F188" s="221" t="s">
        <v>1535</v>
      </c>
      <c r="G188" s="200"/>
      <c r="H188" s="200" t="s">
        <v>1614</v>
      </c>
      <c r="I188" s="200" t="s">
        <v>1610</v>
      </c>
      <c r="J188" s="200"/>
      <c r="K188" s="244"/>
    </row>
    <row r="189" spans="2:11" customFormat="1" ht="15" customHeight="1">
      <c r="B189" s="223"/>
      <c r="C189" s="257" t="s">
        <v>1615</v>
      </c>
      <c r="D189" s="200"/>
      <c r="E189" s="200"/>
      <c r="F189" s="221" t="s">
        <v>1535</v>
      </c>
      <c r="G189" s="200"/>
      <c r="H189" s="200" t="s">
        <v>1616</v>
      </c>
      <c r="I189" s="200" t="s">
        <v>1617</v>
      </c>
      <c r="J189" s="258" t="s">
        <v>1618</v>
      </c>
      <c r="K189" s="244"/>
    </row>
    <row r="190" spans="2:11" customFormat="1" ht="15" customHeight="1">
      <c r="B190" s="259"/>
      <c r="C190" s="260" t="s">
        <v>1619</v>
      </c>
      <c r="D190" s="261"/>
      <c r="E190" s="261"/>
      <c r="F190" s="262" t="s">
        <v>1535</v>
      </c>
      <c r="G190" s="261"/>
      <c r="H190" s="261" t="s">
        <v>1620</v>
      </c>
      <c r="I190" s="261" t="s">
        <v>1617</v>
      </c>
      <c r="J190" s="263" t="s">
        <v>1618</v>
      </c>
      <c r="K190" s="264"/>
    </row>
    <row r="191" spans="2:11" customFormat="1" ht="15" customHeight="1">
      <c r="B191" s="223"/>
      <c r="C191" s="257" t="s">
        <v>43</v>
      </c>
      <c r="D191" s="200"/>
      <c r="E191" s="200"/>
      <c r="F191" s="221" t="s">
        <v>1529</v>
      </c>
      <c r="G191" s="200"/>
      <c r="H191" s="197" t="s">
        <v>1621</v>
      </c>
      <c r="I191" s="200" t="s">
        <v>1622</v>
      </c>
      <c r="J191" s="200"/>
      <c r="K191" s="244"/>
    </row>
    <row r="192" spans="2:11" customFormat="1" ht="15" customHeight="1">
      <c r="B192" s="223"/>
      <c r="C192" s="257" t="s">
        <v>1623</v>
      </c>
      <c r="D192" s="200"/>
      <c r="E192" s="200"/>
      <c r="F192" s="221" t="s">
        <v>1529</v>
      </c>
      <c r="G192" s="200"/>
      <c r="H192" s="200" t="s">
        <v>1624</v>
      </c>
      <c r="I192" s="200" t="s">
        <v>1564</v>
      </c>
      <c r="J192" s="200"/>
      <c r="K192" s="244"/>
    </row>
    <row r="193" spans="2:11" customFormat="1" ht="15" customHeight="1">
      <c r="B193" s="223"/>
      <c r="C193" s="257" t="s">
        <v>1625</v>
      </c>
      <c r="D193" s="200"/>
      <c r="E193" s="200"/>
      <c r="F193" s="221" t="s">
        <v>1529</v>
      </c>
      <c r="G193" s="200"/>
      <c r="H193" s="200" t="s">
        <v>1626</v>
      </c>
      <c r="I193" s="200" t="s">
        <v>1564</v>
      </c>
      <c r="J193" s="200"/>
      <c r="K193" s="244"/>
    </row>
    <row r="194" spans="2:11" customFormat="1" ht="15" customHeight="1">
      <c r="B194" s="223"/>
      <c r="C194" s="257" t="s">
        <v>1627</v>
      </c>
      <c r="D194" s="200"/>
      <c r="E194" s="200"/>
      <c r="F194" s="221" t="s">
        <v>1535</v>
      </c>
      <c r="G194" s="200"/>
      <c r="H194" s="200" t="s">
        <v>1628</v>
      </c>
      <c r="I194" s="200" t="s">
        <v>1564</v>
      </c>
      <c r="J194" s="200"/>
      <c r="K194" s="244"/>
    </row>
    <row r="195" spans="2:11" customFormat="1" ht="15" customHeight="1">
      <c r="B195" s="250"/>
      <c r="C195" s="265"/>
      <c r="D195" s="230"/>
      <c r="E195" s="230"/>
      <c r="F195" s="230"/>
      <c r="G195" s="230"/>
      <c r="H195" s="230"/>
      <c r="I195" s="230"/>
      <c r="J195" s="230"/>
      <c r="K195" s="251"/>
    </row>
    <row r="196" spans="2:11" customFormat="1" ht="18.75" customHeight="1">
      <c r="B196" s="232"/>
      <c r="C196" s="242"/>
      <c r="D196" s="242"/>
      <c r="E196" s="242"/>
      <c r="F196" s="252"/>
      <c r="G196" s="242"/>
      <c r="H196" s="242"/>
      <c r="I196" s="242"/>
      <c r="J196" s="242"/>
      <c r="K196" s="232"/>
    </row>
    <row r="197" spans="2:11" customFormat="1" ht="18.75" customHeight="1">
      <c r="B197" s="232"/>
      <c r="C197" s="242"/>
      <c r="D197" s="242"/>
      <c r="E197" s="242"/>
      <c r="F197" s="252"/>
      <c r="G197" s="242"/>
      <c r="H197" s="242"/>
      <c r="I197" s="242"/>
      <c r="J197" s="242"/>
      <c r="K197" s="232"/>
    </row>
    <row r="198" spans="2:11" customFormat="1" ht="18.75" customHeight="1"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</row>
    <row r="199" spans="2:11" customFormat="1" ht="13.5">
      <c r="B199" s="189"/>
      <c r="C199" s="190"/>
      <c r="D199" s="190"/>
      <c r="E199" s="190"/>
      <c r="F199" s="190"/>
      <c r="G199" s="190"/>
      <c r="H199" s="190"/>
      <c r="I199" s="190"/>
      <c r="J199" s="190"/>
      <c r="K199" s="191"/>
    </row>
    <row r="200" spans="2:11" customFormat="1" ht="21">
      <c r="B200" s="192"/>
      <c r="C200" s="316" t="s">
        <v>1629</v>
      </c>
      <c r="D200" s="316"/>
      <c r="E200" s="316"/>
      <c r="F200" s="316"/>
      <c r="G200" s="316"/>
      <c r="H200" s="316"/>
      <c r="I200" s="316"/>
      <c r="J200" s="316"/>
      <c r="K200" s="193"/>
    </row>
    <row r="201" spans="2:11" customFormat="1" ht="25.5" customHeight="1">
      <c r="B201" s="192"/>
      <c r="C201" s="266" t="s">
        <v>1630</v>
      </c>
      <c r="D201" s="266"/>
      <c r="E201" s="266"/>
      <c r="F201" s="266" t="s">
        <v>1631</v>
      </c>
      <c r="G201" s="267"/>
      <c r="H201" s="319" t="s">
        <v>1632</v>
      </c>
      <c r="I201" s="319"/>
      <c r="J201" s="319"/>
      <c r="K201" s="193"/>
    </row>
    <row r="202" spans="2:11" customFormat="1" ht="5.25" customHeight="1">
      <c r="B202" s="223"/>
      <c r="C202" s="218"/>
      <c r="D202" s="218"/>
      <c r="E202" s="218"/>
      <c r="F202" s="218"/>
      <c r="G202" s="242"/>
      <c r="H202" s="218"/>
      <c r="I202" s="218"/>
      <c r="J202" s="218"/>
      <c r="K202" s="244"/>
    </row>
    <row r="203" spans="2:11" customFormat="1" ht="15" customHeight="1">
      <c r="B203" s="223"/>
      <c r="C203" s="200" t="s">
        <v>1622</v>
      </c>
      <c r="D203" s="200"/>
      <c r="E203" s="200"/>
      <c r="F203" s="221" t="s">
        <v>44</v>
      </c>
      <c r="G203" s="200"/>
      <c r="H203" s="320" t="s">
        <v>1633</v>
      </c>
      <c r="I203" s="320"/>
      <c r="J203" s="320"/>
      <c r="K203" s="244"/>
    </row>
    <row r="204" spans="2:11" customFormat="1" ht="15" customHeight="1">
      <c r="B204" s="223"/>
      <c r="C204" s="200"/>
      <c r="D204" s="200"/>
      <c r="E204" s="200"/>
      <c r="F204" s="221" t="s">
        <v>45</v>
      </c>
      <c r="G204" s="200"/>
      <c r="H204" s="320" t="s">
        <v>1634</v>
      </c>
      <c r="I204" s="320"/>
      <c r="J204" s="320"/>
      <c r="K204" s="244"/>
    </row>
    <row r="205" spans="2:11" customFormat="1" ht="15" customHeight="1">
      <c r="B205" s="223"/>
      <c r="C205" s="200"/>
      <c r="D205" s="200"/>
      <c r="E205" s="200"/>
      <c r="F205" s="221" t="s">
        <v>48</v>
      </c>
      <c r="G205" s="200"/>
      <c r="H205" s="320" t="s">
        <v>1635</v>
      </c>
      <c r="I205" s="320"/>
      <c r="J205" s="320"/>
      <c r="K205" s="244"/>
    </row>
    <row r="206" spans="2:11" customFormat="1" ht="15" customHeight="1">
      <c r="B206" s="223"/>
      <c r="C206" s="200"/>
      <c r="D206" s="200"/>
      <c r="E206" s="200"/>
      <c r="F206" s="221" t="s">
        <v>46</v>
      </c>
      <c r="G206" s="200"/>
      <c r="H206" s="320" t="s">
        <v>1636</v>
      </c>
      <c r="I206" s="320"/>
      <c r="J206" s="320"/>
      <c r="K206" s="244"/>
    </row>
    <row r="207" spans="2:11" customFormat="1" ht="15" customHeight="1">
      <c r="B207" s="223"/>
      <c r="C207" s="200"/>
      <c r="D207" s="200"/>
      <c r="E207" s="200"/>
      <c r="F207" s="221" t="s">
        <v>47</v>
      </c>
      <c r="G207" s="200"/>
      <c r="H207" s="320" t="s">
        <v>1637</v>
      </c>
      <c r="I207" s="320"/>
      <c r="J207" s="320"/>
      <c r="K207" s="244"/>
    </row>
    <row r="208" spans="2:11" customFormat="1" ht="15" customHeight="1">
      <c r="B208" s="223"/>
      <c r="C208" s="200"/>
      <c r="D208" s="200"/>
      <c r="E208" s="200"/>
      <c r="F208" s="221"/>
      <c r="G208" s="200"/>
      <c r="H208" s="200"/>
      <c r="I208" s="200"/>
      <c r="J208" s="200"/>
      <c r="K208" s="244"/>
    </row>
    <row r="209" spans="2:11" customFormat="1" ht="15" customHeight="1">
      <c r="B209" s="223"/>
      <c r="C209" s="200" t="s">
        <v>1576</v>
      </c>
      <c r="D209" s="200"/>
      <c r="E209" s="200"/>
      <c r="F209" s="221" t="s">
        <v>80</v>
      </c>
      <c r="G209" s="200"/>
      <c r="H209" s="320" t="s">
        <v>1638</v>
      </c>
      <c r="I209" s="320"/>
      <c r="J209" s="320"/>
      <c r="K209" s="244"/>
    </row>
    <row r="210" spans="2:11" customFormat="1" ht="15" customHeight="1">
      <c r="B210" s="223"/>
      <c r="C210" s="200"/>
      <c r="D210" s="200"/>
      <c r="E210" s="200"/>
      <c r="F210" s="221" t="s">
        <v>1472</v>
      </c>
      <c r="G210" s="200"/>
      <c r="H210" s="320" t="s">
        <v>1473</v>
      </c>
      <c r="I210" s="320"/>
      <c r="J210" s="320"/>
      <c r="K210" s="244"/>
    </row>
    <row r="211" spans="2:11" customFormat="1" ht="15" customHeight="1">
      <c r="B211" s="223"/>
      <c r="C211" s="200"/>
      <c r="D211" s="200"/>
      <c r="E211" s="200"/>
      <c r="F211" s="221" t="s">
        <v>1470</v>
      </c>
      <c r="G211" s="200"/>
      <c r="H211" s="320" t="s">
        <v>1639</v>
      </c>
      <c r="I211" s="320"/>
      <c r="J211" s="320"/>
      <c r="K211" s="244"/>
    </row>
    <row r="212" spans="2:11" customFormat="1" ht="15" customHeight="1">
      <c r="B212" s="268"/>
      <c r="C212" s="200"/>
      <c r="D212" s="200"/>
      <c r="E212" s="200"/>
      <c r="F212" s="221" t="s">
        <v>1474</v>
      </c>
      <c r="G212" s="257"/>
      <c r="H212" s="321" t="s">
        <v>1475</v>
      </c>
      <c r="I212" s="321"/>
      <c r="J212" s="321"/>
      <c r="K212" s="269"/>
    </row>
    <row r="213" spans="2:11" customFormat="1" ht="15" customHeight="1">
      <c r="B213" s="268"/>
      <c r="C213" s="200"/>
      <c r="D213" s="200"/>
      <c r="E213" s="200"/>
      <c r="F213" s="221" t="s">
        <v>1476</v>
      </c>
      <c r="G213" s="257"/>
      <c r="H213" s="321" t="s">
        <v>1314</v>
      </c>
      <c r="I213" s="321"/>
      <c r="J213" s="321"/>
      <c r="K213" s="269"/>
    </row>
    <row r="214" spans="2:11" customFormat="1" ht="15" customHeight="1">
      <c r="B214" s="268"/>
      <c r="C214" s="200"/>
      <c r="D214" s="200"/>
      <c r="E214" s="200"/>
      <c r="F214" s="221"/>
      <c r="G214" s="257"/>
      <c r="H214" s="248"/>
      <c r="I214" s="248"/>
      <c r="J214" s="248"/>
      <c r="K214" s="269"/>
    </row>
    <row r="215" spans="2:11" customFormat="1" ht="15" customHeight="1">
      <c r="B215" s="268"/>
      <c r="C215" s="200" t="s">
        <v>1600</v>
      </c>
      <c r="D215" s="200"/>
      <c r="E215" s="200"/>
      <c r="F215" s="221">
        <v>1</v>
      </c>
      <c r="G215" s="257"/>
      <c r="H215" s="321" t="s">
        <v>1640</v>
      </c>
      <c r="I215" s="321"/>
      <c r="J215" s="321"/>
      <c r="K215" s="269"/>
    </row>
    <row r="216" spans="2:11" customFormat="1" ht="15" customHeight="1">
      <c r="B216" s="268"/>
      <c r="C216" s="200"/>
      <c r="D216" s="200"/>
      <c r="E216" s="200"/>
      <c r="F216" s="221">
        <v>2</v>
      </c>
      <c r="G216" s="257"/>
      <c r="H216" s="321" t="s">
        <v>1641</v>
      </c>
      <c r="I216" s="321"/>
      <c r="J216" s="321"/>
      <c r="K216" s="269"/>
    </row>
    <row r="217" spans="2:11" customFormat="1" ht="15" customHeight="1">
      <c r="B217" s="268"/>
      <c r="C217" s="200"/>
      <c r="D217" s="200"/>
      <c r="E217" s="200"/>
      <c r="F217" s="221">
        <v>3</v>
      </c>
      <c r="G217" s="257"/>
      <c r="H217" s="321" t="s">
        <v>1642</v>
      </c>
      <c r="I217" s="321"/>
      <c r="J217" s="321"/>
      <c r="K217" s="269"/>
    </row>
    <row r="218" spans="2:11" customFormat="1" ht="15" customHeight="1">
      <c r="B218" s="268"/>
      <c r="C218" s="200"/>
      <c r="D218" s="200"/>
      <c r="E218" s="200"/>
      <c r="F218" s="221">
        <v>4</v>
      </c>
      <c r="G218" s="257"/>
      <c r="H218" s="321" t="s">
        <v>1643</v>
      </c>
      <c r="I218" s="321"/>
      <c r="J218" s="321"/>
      <c r="K218" s="269"/>
    </row>
    <row r="219" spans="2:11" customFormat="1" ht="12.75" customHeight="1">
      <c r="B219" s="270"/>
      <c r="C219" s="271"/>
      <c r="D219" s="271"/>
      <c r="E219" s="271"/>
      <c r="F219" s="271"/>
      <c r="G219" s="271"/>
      <c r="H219" s="271"/>
      <c r="I219" s="271"/>
      <c r="J219" s="271"/>
      <c r="K219" s="27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20018300.1 - Stavební úpravy</vt:lpstr>
      <vt:lpstr>20018300.2 - Hromosvod</vt:lpstr>
      <vt:lpstr>20018300.3 - Elektroinsta...</vt:lpstr>
      <vt:lpstr>Pokyny pro vyplnění</vt:lpstr>
      <vt:lpstr>'20018300.1 - Stavební úpravy'!Názvy_tisku</vt:lpstr>
      <vt:lpstr>'20018300.2 - Hromosvod'!Názvy_tisku</vt:lpstr>
      <vt:lpstr>'20018300.3 - Elektroinsta...'!Názvy_tisku</vt:lpstr>
      <vt:lpstr>'Rekapitulace stavby'!Názvy_tisku</vt:lpstr>
      <vt:lpstr>'20018300.1 - Stavební úpravy'!Oblast_tisku</vt:lpstr>
      <vt:lpstr>'20018300.2 - Hromosvod'!Oblast_tisku</vt:lpstr>
      <vt:lpstr>'20018300.3 - Elektroinsta...'!Oblast_tisku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Jandová</dc:creator>
  <cp:lastModifiedBy>Antošová Kateřina, Mgr.</cp:lastModifiedBy>
  <dcterms:created xsi:type="dcterms:W3CDTF">2024-06-11T16:01:03Z</dcterms:created>
  <dcterms:modified xsi:type="dcterms:W3CDTF">2025-04-07T14:52:18Z</dcterms:modified>
</cp:coreProperties>
</file>