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113-25 - Přístavba recepc..." sheetId="2" r:id="rId2"/>
    <sheet name="113-25-01 - Atrium, úprav..." sheetId="3" r:id="rId3"/>
    <sheet name="113-25-02 - Vstup, recepc..." sheetId="4" r:id="rId4"/>
    <sheet name="113-25-03 - Retence - INV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'113-25 - Přístavba recepc...'!$C$77:$K$93</definedName>
    <definedName name="_xlnm.Print_Area" localSheetId="1">'113-25 - Přístavba recepc...'!$C$4:$J$37,'113-25 - Přístavba recepc...'!$C$43:$J$61,'113-25 - Přístavba recepc...'!$C$67:$K$93</definedName>
    <definedName name="_xlnm.Print_Titles" localSheetId="1">'113-25 - Přístavba recepc...'!$77:$77</definedName>
    <definedName name="_xlnm._FilterDatabase" localSheetId="2" hidden="1">'113-25-01 - Atrium, úprav...'!$C$97:$K$372</definedName>
    <definedName name="_xlnm.Print_Area" localSheetId="2">'113-25-01 - Atrium, úprav...'!$C$4:$J$39,'113-25-01 - Atrium, úprav...'!$C$45:$J$79,'113-25-01 - Atrium, úprav...'!$C$85:$K$372</definedName>
    <definedName name="_xlnm.Print_Titles" localSheetId="2">'113-25-01 - Atrium, úprav...'!$97:$97</definedName>
    <definedName name="_xlnm._FilterDatabase" localSheetId="3" hidden="1">'113-25-02 - Vstup, recepc...'!$C$101:$K$433</definedName>
    <definedName name="_xlnm.Print_Area" localSheetId="3">'113-25-02 - Vstup, recepc...'!$C$4:$J$39,'113-25-02 - Vstup, recepc...'!$C$45:$J$83,'113-25-02 - Vstup, recepc...'!$C$89:$K$433</definedName>
    <definedName name="_xlnm.Print_Titles" localSheetId="3">'113-25-02 - Vstup, recepc...'!$101:$101</definedName>
    <definedName name="_xlnm._FilterDatabase" localSheetId="4" hidden="1">'113-25-03 - Retence - INV...'!$C$83:$K$103</definedName>
    <definedName name="_xlnm.Print_Area" localSheetId="4">'113-25-03 - Retence - INV...'!$C$4:$J$39,'113-25-03 - Retence - INV...'!$C$45:$J$65,'113-25-03 - Retence - INV...'!$C$71:$K$103</definedName>
    <definedName name="_xlnm.Print_Titles" localSheetId="4">'113-25-03 - Retence - INV...'!$83:$83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92"/>
  <c r="J37"/>
  <c r="J36"/>
  <c i="1" r="AY58"/>
  <c i="5" r="J35"/>
  <c i="1" r="AX58"/>
  <c i="5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J62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4" r="T245"/>
  <c r="R245"/>
  <c r="P245"/>
  <c r="BK245"/>
  <c r="J245"/>
  <c r="J67"/>
  <c r="J37"/>
  <c r="J36"/>
  <c i="1" r="AY57"/>
  <c i="4" r="J35"/>
  <c i="1" r="AX57"/>
  <c i="4"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2"/>
  <c r="BH362"/>
  <c r="BG362"/>
  <c r="BF362"/>
  <c r="T362"/>
  <c r="R362"/>
  <c r="P362"/>
  <c r="BI360"/>
  <c r="BH360"/>
  <c r="BG360"/>
  <c r="BF360"/>
  <c r="T360"/>
  <c r="R360"/>
  <c r="P360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T291"/>
  <c r="R292"/>
  <c r="R291"/>
  <c r="P292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T271"/>
  <c r="R272"/>
  <c r="R271"/>
  <c r="P272"/>
  <c r="P271"/>
  <c r="BI270"/>
  <c r="BH270"/>
  <c r="BG270"/>
  <c r="BF270"/>
  <c r="T270"/>
  <c r="T269"/>
  <c r="R270"/>
  <c r="R269"/>
  <c r="P270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2"/>
  <c r="BH182"/>
  <c r="BG182"/>
  <c r="BF182"/>
  <c r="T182"/>
  <c r="R182"/>
  <c r="P182"/>
  <c r="BI167"/>
  <c r="BH167"/>
  <c r="BG167"/>
  <c r="BF167"/>
  <c r="T167"/>
  <c r="R167"/>
  <c r="P167"/>
  <c r="BI164"/>
  <c r="BH164"/>
  <c r="BG164"/>
  <c r="BF164"/>
  <c r="T164"/>
  <c r="R164"/>
  <c r="P164"/>
  <c r="BI156"/>
  <c r="BH156"/>
  <c r="BG156"/>
  <c r="BF156"/>
  <c r="T156"/>
  <c r="R156"/>
  <c r="P156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4"/>
  <c r="BH114"/>
  <c r="BG114"/>
  <c r="BF114"/>
  <c r="T114"/>
  <c r="R114"/>
  <c r="P114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55"/>
  <c r="J54"/>
  <c r="F54"/>
  <c r="F52"/>
  <c r="E50"/>
  <c r="J18"/>
  <c r="E18"/>
  <c r="F99"/>
  <c r="J17"/>
  <c r="J12"/>
  <c r="J96"/>
  <c r="E7"/>
  <c r="E92"/>
  <c i="3" r="J37"/>
  <c r="J36"/>
  <c i="1" r="AY56"/>
  <c i="3" r="J35"/>
  <c i="1" r="AX56"/>
  <c i="3"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T287"/>
  <c r="R288"/>
  <c r="R287"/>
  <c r="P288"/>
  <c r="P287"/>
  <c r="BI286"/>
  <c r="BH286"/>
  <c r="BG286"/>
  <c r="BF286"/>
  <c r="T286"/>
  <c r="T285"/>
  <c r="R286"/>
  <c r="R285"/>
  <c r="P286"/>
  <c r="P285"/>
  <c r="BI282"/>
  <c r="BH282"/>
  <c r="BG282"/>
  <c r="BF282"/>
  <c r="T282"/>
  <c r="T281"/>
  <c r="R282"/>
  <c r="R281"/>
  <c r="P282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3"/>
  <c r="BH233"/>
  <c r="BG233"/>
  <c r="BF233"/>
  <c r="T233"/>
  <c r="R233"/>
  <c r="P233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1"/>
  <c r="BH171"/>
  <c r="BG171"/>
  <c r="BF171"/>
  <c r="T171"/>
  <c r="R171"/>
  <c r="P171"/>
  <c r="BI168"/>
  <c r="BH168"/>
  <c r="BG168"/>
  <c r="BF168"/>
  <c r="T168"/>
  <c r="R168"/>
  <c r="P168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55"/>
  <c r="J17"/>
  <c r="J12"/>
  <c r="J92"/>
  <c r="E7"/>
  <c r="E48"/>
  <c i="2" r="J35"/>
  <c r="J34"/>
  <c i="1" r="AY55"/>
  <c i="2" r="J33"/>
  <c i="1" r="AX55"/>
  <c i="2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6"/>
  <c r="BH86"/>
  <c r="BG86"/>
  <c r="BF86"/>
  <c r="T86"/>
  <c r="T85"/>
  <c r="R86"/>
  <c r="R85"/>
  <c r="P86"/>
  <c r="P85"/>
  <c r="BI83"/>
  <c r="BH83"/>
  <c r="BG83"/>
  <c r="BF83"/>
  <c r="T83"/>
  <c r="R83"/>
  <c r="P83"/>
  <c r="BI81"/>
  <c r="BH81"/>
  <c r="BG81"/>
  <c r="BF81"/>
  <c r="T81"/>
  <c r="R81"/>
  <c r="P81"/>
  <c r="J75"/>
  <c r="J74"/>
  <c r="F74"/>
  <c r="F72"/>
  <c r="E70"/>
  <c r="J51"/>
  <c r="J50"/>
  <c r="F50"/>
  <c r="F48"/>
  <c r="E46"/>
  <c r="J16"/>
  <c r="E16"/>
  <c r="F75"/>
  <c r="J15"/>
  <c r="J10"/>
  <c r="J72"/>
  <c i="1" r="L50"/>
  <c r="AM50"/>
  <c r="AM49"/>
  <c r="L49"/>
  <c r="AM47"/>
  <c r="L47"/>
  <c r="L45"/>
  <c r="L44"/>
  <c i="2" r="BK89"/>
  <c i="3" r="BK324"/>
  <c r="J264"/>
  <c r="BK109"/>
  <c r="J300"/>
  <c r="BK345"/>
  <c r="J247"/>
  <c r="BK330"/>
  <c r="J203"/>
  <c i="4" r="J394"/>
  <c r="BK298"/>
  <c r="J396"/>
  <c r="J300"/>
  <c r="BK149"/>
  <c r="J302"/>
  <c r="J428"/>
  <c r="J292"/>
  <c r="J193"/>
  <c i="2" r="BK92"/>
  <c r="J86"/>
  <c r="BK83"/>
  <c i="3" r="BK342"/>
  <c r="J310"/>
  <c r="J292"/>
  <c r="BK233"/>
  <c r="J178"/>
  <c r="J147"/>
  <c r="BK362"/>
  <c r="J322"/>
  <c r="J290"/>
  <c r="BK252"/>
  <c r="J160"/>
  <c r="J367"/>
  <c r="BK340"/>
  <c r="J296"/>
  <c r="J272"/>
  <c r="J198"/>
  <c r="J101"/>
  <c r="BK286"/>
  <c r="BK253"/>
  <c r="BK188"/>
  <c r="BK112"/>
  <c i="4" r="J360"/>
  <c r="J317"/>
  <c r="BK246"/>
  <c r="BK215"/>
  <c r="BK401"/>
  <c r="BK325"/>
  <c r="BK302"/>
  <c r="BK259"/>
  <c r="BK191"/>
  <c r="BK406"/>
  <c r="BK349"/>
  <c r="BK308"/>
  <c r="J284"/>
  <c r="BK244"/>
  <c r="J237"/>
  <c r="J220"/>
  <c r="J191"/>
  <c r="J147"/>
  <c r="J343"/>
  <c r="BK315"/>
  <c r="J287"/>
  <c r="J239"/>
  <c r="J200"/>
  <c r="J124"/>
  <c i="5" r="BK87"/>
  <c i="3" r="BK272"/>
  <c r="BK203"/>
  <c r="BK150"/>
  <c r="BK360"/>
  <c r="J306"/>
  <c r="BK292"/>
  <c r="J270"/>
  <c r="J216"/>
  <c r="J112"/>
  <c r="BK356"/>
  <c r="BK322"/>
  <c r="J253"/>
  <c r="BK190"/>
  <c r="J332"/>
  <c r="J302"/>
  <c r="BK262"/>
  <c r="BK207"/>
  <c r="BK147"/>
  <c r="J109"/>
  <c i="4" r="BK396"/>
  <c r="J351"/>
  <c r="BK309"/>
  <c r="J244"/>
  <c r="J135"/>
  <c r="J418"/>
  <c r="J369"/>
  <c r="J328"/>
  <c r="BK203"/>
  <c r="J187"/>
  <c r="J432"/>
  <c r="BK418"/>
  <c r="BK343"/>
  <c r="BK317"/>
  <c r="BK307"/>
  <c r="BK283"/>
  <c r="J232"/>
  <c r="BK197"/>
  <c r="BK147"/>
  <c r="BK107"/>
  <c r="J392"/>
  <c r="BK338"/>
  <c r="J319"/>
  <c r="J280"/>
  <c r="J217"/>
  <c r="BK156"/>
  <c i="5" r="BK99"/>
  <c r="BK94"/>
  <c i="1" r="AS54"/>
  <c i="3" r="BK225"/>
  <c r="J286"/>
  <c r="BK184"/>
  <c r="J324"/>
  <c r="BK195"/>
  <c r="BK270"/>
  <c r="J132"/>
  <c i="4" r="J324"/>
  <c r="J156"/>
  <c r="J331"/>
  <c r="BK239"/>
  <c r="BK428"/>
  <c r="J313"/>
  <c r="BK341"/>
  <c r="J278"/>
  <c r="BK120"/>
  <c i="2" r="BK86"/>
  <c r="J81"/>
  <c i="3" r="BK369"/>
  <c r="BK332"/>
  <c r="BK297"/>
  <c r="J262"/>
  <c r="J168"/>
  <c r="BK139"/>
  <c r="J340"/>
  <c r="BK304"/>
  <c r="BK282"/>
  <c r="BK192"/>
  <c r="J371"/>
  <c r="BK310"/>
  <c r="J256"/>
  <c r="J188"/>
  <c r="J119"/>
  <c r="BK300"/>
  <c r="BK273"/>
  <c r="J225"/>
  <c r="J142"/>
  <c i="4" r="J399"/>
  <c r="BK346"/>
  <c r="J304"/>
  <c r="J238"/>
  <c r="BK132"/>
  <c r="BK388"/>
  <c r="J346"/>
  <c r="J308"/>
  <c r="BK276"/>
  <c r="J242"/>
  <c r="J182"/>
  <c r="BK432"/>
  <c r="J367"/>
  <c r="J315"/>
  <c r="BK300"/>
  <c r="J276"/>
  <c r="J105"/>
  <c r="BK394"/>
  <c r="BK351"/>
  <c r="BK311"/>
  <c r="J272"/>
  <c r="BK220"/>
  <c i="5" r="J101"/>
  <c r="J103"/>
  <c r="J95"/>
  <c i="3" r="BK216"/>
  <c r="BK171"/>
  <c r="J107"/>
  <c r="J338"/>
  <c r="J279"/>
  <c r="BK256"/>
  <c r="BK178"/>
  <c r="J369"/>
  <c r="BK338"/>
  <c r="J307"/>
  <c r="J259"/>
  <c r="J199"/>
  <c r="BK132"/>
  <c r="J327"/>
  <c r="BK275"/>
  <c r="J251"/>
  <c r="BK186"/>
  <c i="4" r="J403"/>
  <c r="BK362"/>
  <c r="BK319"/>
  <c r="BK249"/>
  <c r="J208"/>
  <c r="BK423"/>
  <c r="J373"/>
  <c r="J307"/>
  <c r="J281"/>
  <c r="BK263"/>
  <c r="J130"/>
  <c r="BK390"/>
  <c r="BK333"/>
  <c r="J314"/>
  <c r="BK292"/>
  <c r="BK278"/>
  <c r="BK208"/>
  <c r="J164"/>
  <c r="J132"/>
  <c r="J401"/>
  <c r="J345"/>
  <c r="J325"/>
  <c r="J296"/>
  <c r="J263"/>
  <c r="BK225"/>
  <c r="BK182"/>
  <c i="5" r="BK103"/>
  <c r="J97"/>
  <c i="2" r="J89"/>
  <c i="3" r="J304"/>
  <c r="J155"/>
  <c r="J336"/>
  <c r="BK249"/>
  <c r="J362"/>
  <c r="J273"/>
  <c r="J303"/>
  <c r="BK168"/>
  <c i="4" r="BK354"/>
  <c r="BK241"/>
  <c r="J362"/>
  <c r="J270"/>
  <c r="J120"/>
  <c r="BK331"/>
  <c r="BK270"/>
  <c r="J310"/>
  <c r="J215"/>
  <c i="5" r="BK95"/>
  <c i="2" r="BK81"/>
  <c r="J92"/>
  <c i="3" r="BK354"/>
  <c r="J315"/>
  <c r="BK296"/>
  <c r="J266"/>
  <c r="J207"/>
  <c r="BK152"/>
  <c r="J345"/>
  <c r="BK302"/>
  <c r="J277"/>
  <c r="J244"/>
  <c r="BK119"/>
  <c r="J360"/>
  <c r="BK327"/>
  <c r="BK290"/>
  <c r="J218"/>
  <c r="J184"/>
  <c r="BK306"/>
  <c r="BK266"/>
  <c r="BK199"/>
  <c r="J150"/>
  <c i="4" r="J423"/>
  <c r="J388"/>
  <c r="BK322"/>
  <c r="J266"/>
  <c r="BK232"/>
  <c r="BK420"/>
  <c r="BK367"/>
  <c r="BK321"/>
  <c r="BK289"/>
  <c r="J197"/>
  <c r="BK127"/>
  <c r="BK373"/>
  <c r="BK324"/>
  <c r="J309"/>
  <c r="BK287"/>
  <c r="J259"/>
  <c r="J235"/>
  <c r="BK167"/>
  <c r="BK403"/>
  <c r="BK371"/>
  <c r="BK328"/>
  <c r="J294"/>
  <c r="BK261"/>
  <c r="BK206"/>
  <c r="BK164"/>
  <c i="5" r="J87"/>
  <c i="3" r="BK259"/>
  <c r="J195"/>
  <c r="BK142"/>
  <c r="J342"/>
  <c r="BK303"/>
  <c r="BK264"/>
  <c r="J242"/>
  <c r="BK155"/>
  <c r="J365"/>
  <c r="BK336"/>
  <c r="BK294"/>
  <c r="J233"/>
  <c r="J186"/>
  <c r="J282"/>
  <c r="J261"/>
  <c r="J190"/>
  <c r="J139"/>
  <c i="4" r="J420"/>
  <c r="BK345"/>
  <c r="BK296"/>
  <c r="BK242"/>
  <c r="BK217"/>
  <c r="BK130"/>
  <c r="J341"/>
  <c r="BK314"/>
  <c r="BK294"/>
  <c r="J274"/>
  <c r="BK193"/>
  <c r="J167"/>
  <c r="BK313"/>
  <c r="BK284"/>
  <c r="BK238"/>
  <c r="J195"/>
  <c r="BK105"/>
  <c i="5" r="J94"/>
  <c r="BK97"/>
  <c i="3" r="BK352"/>
  <c r="J294"/>
  <c r="J192"/>
  <c r="J356"/>
  <c r="BK268"/>
  <c r="BK107"/>
  <c r="J299"/>
  <c r="J157"/>
  <c r="J252"/>
  <c i="4" r="J425"/>
  <c r="J261"/>
  <c r="BK425"/>
  <c r="J318"/>
  <c r="BK195"/>
  <c r="BK369"/>
  <c r="BK281"/>
  <c r="J321"/>
  <c r="J246"/>
  <c i="5" r="BK102"/>
  <c i="2" r="J83"/>
  <c i="3" r="BK371"/>
  <c r="J334"/>
  <c r="BK288"/>
  <c r="BK247"/>
  <c r="BK198"/>
  <c r="BK367"/>
  <c r="J330"/>
  <c r="J297"/>
  <c r="BK261"/>
  <c r="BK218"/>
  <c r="BK105"/>
  <c r="J354"/>
  <c r="BK315"/>
  <c r="J275"/>
  <c r="BK251"/>
  <c r="J152"/>
  <c r="J312"/>
  <c r="BK277"/>
  <c r="BK244"/>
  <c r="J171"/>
  <c r="J105"/>
  <c i="4" r="BK392"/>
  <c r="J338"/>
  <c r="BK286"/>
  <c r="BK243"/>
  <c r="J183"/>
  <c r="J127"/>
  <c r="J371"/>
  <c r="J333"/>
  <c r="J305"/>
  <c r="BK266"/>
  <c r="J225"/>
  <c r="BK142"/>
  <c r="BK430"/>
  <c r="J336"/>
  <c r="J311"/>
  <c r="BK280"/>
  <c r="J241"/>
  <c r="BK234"/>
  <c r="J206"/>
  <c r="J149"/>
  <c r="BK135"/>
  <c r="J114"/>
  <c r="BK336"/>
  <c r="J298"/>
  <c r="J283"/>
  <c r="BK237"/>
  <c r="BK183"/>
  <c r="J107"/>
  <c i="5" r="BK101"/>
  <c i="3" r="J249"/>
  <c r="BK160"/>
  <c r="BK365"/>
  <c r="BK334"/>
  <c r="BK299"/>
  <c r="J288"/>
  <c r="J214"/>
  <c r="J103"/>
  <c r="J352"/>
  <c r="BK312"/>
  <c r="BK279"/>
  <c r="BK214"/>
  <c r="BK103"/>
  <c r="BK307"/>
  <c r="J268"/>
  <c r="BK242"/>
  <c r="BK157"/>
  <c r="BK101"/>
  <c i="4" r="J390"/>
  <c r="J329"/>
  <c r="BK272"/>
  <c r="J234"/>
  <c r="BK399"/>
  <c r="J349"/>
  <c r="J322"/>
  <c r="BK304"/>
  <c r="J243"/>
  <c r="BK235"/>
  <c r="BK124"/>
  <c r="J430"/>
  <c r="BK360"/>
  <c r="BK318"/>
  <c r="BK310"/>
  <c r="J286"/>
  <c r="BK274"/>
  <c r="BK200"/>
  <c r="BK187"/>
  <c r="J142"/>
  <c r="J406"/>
  <c r="J354"/>
  <c r="BK329"/>
  <c r="BK305"/>
  <c r="J289"/>
  <c r="J249"/>
  <c r="J203"/>
  <c r="BK114"/>
  <c i="5" r="J99"/>
  <c r="J102"/>
  <c i="3" l="1" r="P359"/>
  <c r="P364"/>
  <c r="P358"/>
  <c i="4" r="BK104"/>
  <c r="J104"/>
  <c r="J61"/>
  <c r="P119"/>
  <c r="P163"/>
  <c r="P199"/>
  <c r="R240"/>
  <c r="R219"/>
  <c r="T258"/>
  <c r="T273"/>
  <c r="T293"/>
  <c r="T327"/>
  <c r="R332"/>
  <c r="P348"/>
  <c r="R353"/>
  <c r="R361"/>
  <c r="BK405"/>
  <c r="J405"/>
  <c r="J82"/>
  <c i="2" r="BK80"/>
  <c r="J80"/>
  <c r="J57"/>
  <c r="R80"/>
  <c r="R79"/>
  <c r="R78"/>
  <c i="3" r="P100"/>
  <c r="R100"/>
  <c r="BK159"/>
  <c r="J159"/>
  <c r="J62"/>
  <c r="T159"/>
  <c r="R183"/>
  <c r="BK202"/>
  <c r="J202"/>
  <c r="J65"/>
  <c r="R202"/>
  <c r="BK246"/>
  <c r="J246"/>
  <c r="J66"/>
  <c r="R246"/>
  <c r="P276"/>
  <c r="T276"/>
  <c r="BK289"/>
  <c r="J289"/>
  <c r="J72"/>
  <c r="T289"/>
  <c r="P314"/>
  <c r="T314"/>
  <c r="R326"/>
  <c r="BK344"/>
  <c r="J344"/>
  <c r="J75"/>
  <c r="P344"/>
  <c r="BK364"/>
  <c r="J364"/>
  <c r="J78"/>
  <c i="4" r="P104"/>
  <c r="R119"/>
  <c r="BK163"/>
  <c r="J163"/>
  <c r="J63"/>
  <c r="BK199"/>
  <c r="J199"/>
  <c r="J64"/>
  <c r="BK240"/>
  <c r="J240"/>
  <c r="J66"/>
  <c r="BK258"/>
  <c r="J258"/>
  <c r="J68"/>
  <c r="R273"/>
  <c r="P293"/>
  <c r="R327"/>
  <c r="T332"/>
  <c r="R348"/>
  <c r="BK361"/>
  <c r="J361"/>
  <c r="J80"/>
  <c r="BK398"/>
  <c r="J398"/>
  <c r="J81"/>
  <c r="P405"/>
  <c i="2" r="P80"/>
  <c r="P79"/>
  <c r="P78"/>
  <c i="1" r="AU55"/>
  <c i="3" r="BK100"/>
  <c r="J100"/>
  <c r="J61"/>
  <c r="T100"/>
  <c r="R159"/>
  <c r="BK183"/>
  <c r="J183"/>
  <c r="J63"/>
  <c r="P183"/>
  <c r="BK194"/>
  <c r="J194"/>
  <c r="J64"/>
  <c r="P194"/>
  <c r="T194"/>
  <c r="P202"/>
  <c r="T202"/>
  <c r="T246"/>
  <c r="R276"/>
  <c r="R289"/>
  <c r="BK314"/>
  <c r="J314"/>
  <c r="J73"/>
  <c r="R314"/>
  <c r="P326"/>
  <c r="T326"/>
  <c r="T344"/>
  <c r="R359"/>
  <c r="R364"/>
  <c i="4" r="T104"/>
  <c r="T119"/>
  <c r="R163"/>
  <c r="R199"/>
  <c r="P240"/>
  <c r="P219"/>
  <c r="R258"/>
  <c r="P273"/>
  <c r="R293"/>
  <c r="P327"/>
  <c r="P332"/>
  <c r="T348"/>
  <c r="P353"/>
  <c r="P361"/>
  <c r="P398"/>
  <c r="T398"/>
  <c r="R405"/>
  <c i="2" r="T80"/>
  <c r="T79"/>
  <c r="T78"/>
  <c i="3" r="P159"/>
  <c r="T183"/>
  <c r="R194"/>
  <c r="P246"/>
  <c r="BK276"/>
  <c r="J276"/>
  <c r="J67"/>
  <c r="P289"/>
  <c r="P284"/>
  <c r="BK326"/>
  <c r="J326"/>
  <c r="J74"/>
  <c r="R344"/>
  <c r="BK359"/>
  <c r="J359"/>
  <c r="J77"/>
  <c r="T359"/>
  <c r="T364"/>
  <c i="4" r="R104"/>
  <c r="BK119"/>
  <c r="J119"/>
  <c r="J62"/>
  <c r="T163"/>
  <c r="T199"/>
  <c r="T240"/>
  <c r="T219"/>
  <c r="P258"/>
  <c r="BK273"/>
  <c r="J273"/>
  <c r="J72"/>
  <c r="BK293"/>
  <c r="J293"/>
  <c r="J75"/>
  <c r="BK327"/>
  <c r="J327"/>
  <c r="J76"/>
  <c r="BK332"/>
  <c r="J332"/>
  <c r="J77"/>
  <c r="BK348"/>
  <c r="J348"/>
  <c r="J78"/>
  <c r="BK353"/>
  <c r="J353"/>
  <c r="J79"/>
  <c r="T353"/>
  <c r="T361"/>
  <c r="R398"/>
  <c r="T405"/>
  <c i="5" r="BK93"/>
  <c r="J93"/>
  <c r="J63"/>
  <c r="P93"/>
  <c r="R93"/>
  <c r="T93"/>
  <c r="BK96"/>
  <c r="J96"/>
  <c r="J64"/>
  <c r="P96"/>
  <c r="R96"/>
  <c r="T96"/>
  <c i="4" r="BK271"/>
  <c r="J271"/>
  <c r="J71"/>
  <c i="2" r="BK91"/>
  <c r="J91"/>
  <c r="J60"/>
  <c r="BK85"/>
  <c r="J85"/>
  <c r="J58"/>
  <c r="BK88"/>
  <c r="J88"/>
  <c r="J59"/>
  <c i="3" r="BK281"/>
  <c r="J281"/>
  <c r="J68"/>
  <c r="BK285"/>
  <c r="J285"/>
  <c r="J70"/>
  <c r="BK287"/>
  <c r="J287"/>
  <c r="J71"/>
  <c i="4" r="BK219"/>
  <c r="J219"/>
  <c r="J65"/>
  <c r="BK269"/>
  <c r="J269"/>
  <c r="J70"/>
  <c r="BK291"/>
  <c r="J291"/>
  <c r="J74"/>
  <c r="BK288"/>
  <c r="J288"/>
  <c r="J73"/>
  <c i="5" r="BK86"/>
  <c r="J86"/>
  <c r="J61"/>
  <c r="J52"/>
  <c r="E74"/>
  <c r="F55"/>
  <c r="BE97"/>
  <c r="BE101"/>
  <c r="BE102"/>
  <c r="BE99"/>
  <c r="BE87"/>
  <c r="BE94"/>
  <c r="BE95"/>
  <c r="BE103"/>
  <c i="4" r="E48"/>
  <c r="BE127"/>
  <c r="BE130"/>
  <c r="BE135"/>
  <c r="BE147"/>
  <c r="BE187"/>
  <c r="BE195"/>
  <c r="BE234"/>
  <c r="BE239"/>
  <c r="BE241"/>
  <c r="BE243"/>
  <c r="BE244"/>
  <c r="BE266"/>
  <c r="BE270"/>
  <c r="BE272"/>
  <c r="BE281"/>
  <c r="BE294"/>
  <c r="BE298"/>
  <c r="BE300"/>
  <c r="BE302"/>
  <c r="BE308"/>
  <c r="BE317"/>
  <c r="BE322"/>
  <c r="BE324"/>
  <c r="BE331"/>
  <c r="BE343"/>
  <c r="BE346"/>
  <c r="BE360"/>
  <c r="BE362"/>
  <c r="BE367"/>
  <c r="BE373"/>
  <c r="BE388"/>
  <c r="BE396"/>
  <c r="BE399"/>
  <c r="BE418"/>
  <c r="J52"/>
  <c r="F55"/>
  <c r="BE114"/>
  <c r="BE120"/>
  <c r="BE124"/>
  <c r="BE142"/>
  <c r="BE182"/>
  <c r="BE193"/>
  <c r="BE203"/>
  <c r="BE215"/>
  <c r="BE237"/>
  <c r="BE242"/>
  <c r="BE246"/>
  <c r="BE263"/>
  <c r="BE304"/>
  <c r="BE307"/>
  <c r="BE319"/>
  <c r="BE321"/>
  <c r="BE328"/>
  <c r="BE345"/>
  <c r="BE351"/>
  <c r="BE392"/>
  <c r="BE394"/>
  <c r="BE401"/>
  <c r="BE420"/>
  <c r="BE423"/>
  <c r="BE425"/>
  <c r="BE430"/>
  <c r="BE432"/>
  <c r="BE105"/>
  <c r="BE132"/>
  <c r="BE149"/>
  <c r="BE156"/>
  <c r="BE206"/>
  <c r="BE208"/>
  <c r="BE217"/>
  <c r="BE232"/>
  <c r="BE238"/>
  <c r="BE249"/>
  <c r="BE278"/>
  <c r="BE284"/>
  <c r="BE286"/>
  <c r="BE296"/>
  <c r="BE309"/>
  <c r="BE311"/>
  <c r="BE315"/>
  <c r="BE318"/>
  <c r="BE329"/>
  <c r="BE336"/>
  <c r="BE338"/>
  <c r="BE349"/>
  <c r="BE354"/>
  <c r="BE390"/>
  <c r="BE403"/>
  <c r="BE406"/>
  <c r="BE428"/>
  <c r="BE107"/>
  <c r="BE164"/>
  <c r="BE167"/>
  <c r="BE183"/>
  <c r="BE191"/>
  <c r="BE197"/>
  <c r="BE200"/>
  <c r="BE220"/>
  <c r="BE225"/>
  <c r="BE235"/>
  <c r="BE259"/>
  <c r="BE261"/>
  <c r="BE274"/>
  <c r="BE276"/>
  <c r="BE280"/>
  <c r="BE283"/>
  <c r="BE287"/>
  <c r="BE289"/>
  <c r="BE292"/>
  <c r="BE305"/>
  <c r="BE310"/>
  <c r="BE313"/>
  <c r="BE314"/>
  <c r="BE325"/>
  <c r="BE333"/>
  <c r="BE341"/>
  <c r="BE369"/>
  <c r="BE371"/>
  <c i="3" r="BE119"/>
  <c r="BE150"/>
  <c r="BE178"/>
  <c r="BE190"/>
  <c r="BE192"/>
  <c r="BE195"/>
  <c r="BE198"/>
  <c r="BE216"/>
  <c r="BE225"/>
  <c r="BE247"/>
  <c r="BE252"/>
  <c r="BE256"/>
  <c r="BE264"/>
  <c r="BE292"/>
  <c r="BE296"/>
  <c r="BE304"/>
  <c r="BE312"/>
  <c r="BE322"/>
  <c r="J52"/>
  <c r="E88"/>
  <c r="BE105"/>
  <c r="BE107"/>
  <c r="BE109"/>
  <c r="BE139"/>
  <c r="BE142"/>
  <c r="BE147"/>
  <c r="BE203"/>
  <c r="BE242"/>
  <c r="BE261"/>
  <c r="BE266"/>
  <c r="BE270"/>
  <c r="BE282"/>
  <c r="BE288"/>
  <c r="BE290"/>
  <c r="BE297"/>
  <c r="BE302"/>
  <c r="BE303"/>
  <c r="BE330"/>
  <c r="BE332"/>
  <c r="BE336"/>
  <c r="BE352"/>
  <c r="BE354"/>
  <c r="BE369"/>
  <c r="BE371"/>
  <c r="F95"/>
  <c r="BE101"/>
  <c r="BE152"/>
  <c r="BE155"/>
  <c r="BE160"/>
  <c r="BE168"/>
  <c r="BE171"/>
  <c r="BE186"/>
  <c r="BE214"/>
  <c r="BE233"/>
  <c r="BE253"/>
  <c r="BE272"/>
  <c r="BE273"/>
  <c r="BE286"/>
  <c r="BE294"/>
  <c r="BE307"/>
  <c r="BE324"/>
  <c r="BE340"/>
  <c r="BE342"/>
  <c r="BE362"/>
  <c r="BE365"/>
  <c r="BE367"/>
  <c r="BE103"/>
  <c r="BE112"/>
  <c r="BE132"/>
  <c r="BE157"/>
  <c r="BE184"/>
  <c r="BE188"/>
  <c r="BE199"/>
  <c r="BE207"/>
  <c r="BE218"/>
  <c r="BE244"/>
  <c r="BE249"/>
  <c r="BE251"/>
  <c r="BE259"/>
  <c r="BE262"/>
  <c r="BE268"/>
  <c r="BE275"/>
  <c r="BE277"/>
  <c r="BE279"/>
  <c r="BE299"/>
  <c r="BE300"/>
  <c r="BE306"/>
  <c r="BE310"/>
  <c r="BE315"/>
  <c r="BE327"/>
  <c r="BE334"/>
  <c r="BE338"/>
  <c r="BE345"/>
  <c r="BE356"/>
  <c r="BE360"/>
  <c i="2" r="BE81"/>
  <c r="BE92"/>
  <c r="BE89"/>
  <c r="BE83"/>
  <c r="BE86"/>
  <c r="J48"/>
  <c r="F51"/>
  <c r="F33"/>
  <c i="1" r="BB55"/>
  <c i="4" r="F35"/>
  <c i="1" r="BB57"/>
  <c i="5" r="F36"/>
  <c i="1" r="BC58"/>
  <c i="5" r="F35"/>
  <c i="1" r="BB58"/>
  <c i="3" r="J34"/>
  <c i="1" r="AW56"/>
  <c i="4" r="F37"/>
  <c i="1" r="BD57"/>
  <c i="5" r="F37"/>
  <c i="1" r="BD58"/>
  <c i="3" r="F36"/>
  <c i="1" r="BC56"/>
  <c i="4" r="J34"/>
  <c i="1" r="AW57"/>
  <c i="4" r="F34"/>
  <c i="1" r="BA57"/>
  <c i="5" r="F34"/>
  <c i="1" r="BA58"/>
  <c i="2" r="F34"/>
  <c i="1" r="BC55"/>
  <c i="2" r="F35"/>
  <c i="1" r="BD55"/>
  <c i="3" r="F34"/>
  <c i="1" r="BA56"/>
  <c i="2" r="J32"/>
  <c i="1" r="AW55"/>
  <c i="4" r="F36"/>
  <c i="1" r="BC57"/>
  <c i="5" r="J34"/>
  <c i="1" r="AW58"/>
  <c i="3" r="F35"/>
  <c i="1" r="BB56"/>
  <c i="2" r="F32"/>
  <c i="1" r="BA55"/>
  <c i="3" r="F37"/>
  <c i="1" r="BD56"/>
  <c i="5" l="1" r="T85"/>
  <c r="T84"/>
  <c i="4" r="T268"/>
  <c i="5" r="P85"/>
  <c r="P84"/>
  <c i="1" r="AU58"/>
  <c i="4" r="R268"/>
  <c i="3" r="T284"/>
  <c r="R284"/>
  <c i="5" r="R85"/>
  <c r="R84"/>
  <c i="4" r="P268"/>
  <c r="R103"/>
  <c r="R102"/>
  <c i="3" r="R99"/>
  <c r="R358"/>
  <c r="P99"/>
  <c r="P98"/>
  <c i="1" r="AU56"/>
  <c i="3" r="T358"/>
  <c r="T99"/>
  <c r="T98"/>
  <c i="4" r="T103"/>
  <c r="T102"/>
  <c r="P103"/>
  <c r="P102"/>
  <c i="1" r="AU57"/>
  <c i="3" r="BK284"/>
  <c r="J284"/>
  <c r="J69"/>
  <c i="2" r="BK79"/>
  <c r="J79"/>
  <c r="J56"/>
  <c i="3" r="BK358"/>
  <c r="J358"/>
  <c r="J76"/>
  <c i="4" r="BK103"/>
  <c r="J103"/>
  <c r="J60"/>
  <c i="3" r="BK99"/>
  <c r="J99"/>
  <c r="J60"/>
  <c i="4" r="BK268"/>
  <c r="J268"/>
  <c r="J69"/>
  <c i="5" r="BK85"/>
  <c r="J85"/>
  <c r="J60"/>
  <c i="2" r="F31"/>
  <c i="1" r="AZ55"/>
  <c i="3" r="F33"/>
  <c i="1" r="AZ56"/>
  <c i="2" r="J31"/>
  <c i="1" r="AV55"/>
  <c r="AT55"/>
  <c r="BD54"/>
  <c r="W33"/>
  <c i="5" r="J33"/>
  <c i="1" r="AV58"/>
  <c r="AT58"/>
  <c r="BB54"/>
  <c r="W31"/>
  <c i="3" r="J33"/>
  <c i="1" r="AV56"/>
  <c r="AT56"/>
  <c i="4" r="F33"/>
  <c i="1" r="AZ57"/>
  <c r="BC54"/>
  <c r="W32"/>
  <c r="BA54"/>
  <c r="W30"/>
  <c i="4" r="J33"/>
  <c i="1" r="AV57"/>
  <c r="AT57"/>
  <c i="5" r="F33"/>
  <c i="1" r="AZ58"/>
  <c i="3" l="1" r="R98"/>
  <c i="2" r="BK78"/>
  <c r="J78"/>
  <c r="J55"/>
  <c i="3" r="BK98"/>
  <c r="J98"/>
  <c r="J59"/>
  <c i="4" r="BK102"/>
  <c r="J102"/>
  <c i="5" r="BK84"/>
  <c r="J84"/>
  <c r="J59"/>
  <c i="1" r="AW54"/>
  <c r="AK30"/>
  <c r="AX54"/>
  <c r="AU54"/>
  <c i="4" r="J30"/>
  <c i="1" r="AG57"/>
  <c r="AY54"/>
  <c r="AZ54"/>
  <c r="W29"/>
  <c i="4" l="1" r="J39"/>
  <c r="J59"/>
  <c i="1" r="AN57"/>
  <c i="5" r="J30"/>
  <c i="1" r="AG58"/>
  <c i="2" r="J28"/>
  <c i="1" r="AG55"/>
  <c i="3" r="J30"/>
  <c i="1" r="AG56"/>
  <c r="AV54"/>
  <c r="AK29"/>
  <c i="3" l="1" r="J39"/>
  <c i="5" r="J39"/>
  <c i="2" r="J37"/>
  <c i="1" r="AN55"/>
  <c r="AN58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<sst xmlns="http://schemas.openxmlformats.org/spreadsheetml/2006/main">
  <si>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</si>
  <si>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</si>
  <si>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</si>
  <si>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</si>
  <si>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</si>
  <si>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{c0c6bf3d-6d40-4eac-8783-8af873dcfab0}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</si>
  <si>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</si>
  <si>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</si>
  <si>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</si>
  <si>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</si>
  <si>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</si>
  <si>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</si>
  <si>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</si>
  <si>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</si>
  <si>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113-25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</si>
  <si>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</si>
  <si>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</si>
  <si>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Přístavba recepce a úpravy atria</t>
  </si>
  <si>
    <t>KSO:</t>
  </si>
  <si>
    <t/>
  </si>
  <si>
    <t>CC-CZ:</t>
  </si>
  <si>
    <t>Místo:</t>
  </si>
  <si>
    <t>Velké Březno</t>
  </si>
  <si>
    <t>Datum:</t>
  </si>
  <si>
    <t>16. 3. 2025</t>
  </si>
  <si>
    <t>Zadavatel:</t>
  </si>
  <si>
    <t>IČ:</t>
  </si>
  <si>
    <t>Domov Velké Březno</t>
  </si>
  <si>
    <t>DIČ:</t>
  </si>
  <si>
    <t>Účastník:</t>
  </si>
  <si>
    <t>Vyplň údaj</t>
  </si>
  <si>
    <t>Projektant:</t>
  </si>
  <si>
    <t>Ing.arch. Daniel Zygula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</si>
  <si>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</si>
  <si>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</si>
  <si>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</si>
  <si>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</si>
  <si>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</si>
  <si>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</si>
  <si>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</si>
  <si>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</si>
  <si>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</si>
  <si>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</si>
  <si>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</si>
  <si>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</si>
  <si>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</si>
  <si>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</si>
  <si>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</si>
  <si>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</si>
  <si>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</si>
  <si>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</si>
  <si>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</si>
  <si>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</si>
  <si>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</si>
  <si>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</si>
  <si>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</si>
  <si>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</si>
  <si>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</si>
  <si>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</si>
  <si>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</si>
  <si>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</si>
  <si>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</si>
  <si>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</si>
  <si>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</si>
  <si>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</si>
  <si>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</si>
  <si>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</si>
  <si>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</si>
  <si>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</si>
  <si>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</si>
  <si>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</si>
  <si>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</si>
  <si>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</si>
  <si>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</si>
  <si>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</si>
  <si>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</si>
  <si>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</si>
  <si>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</si>
  <si>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113-25/01</t>
  </si>
  <si>
    <t>Atrium, úpravy prostranství, opěrná stěna - PROVOZNÍ NÁKLADY</t>
  </si>
  <si>
    <t>{85d212b3-961e-426b-aba3-413b1d9097fa}</t>
  </si>
  <si>
    <t>2</t>
  </si>
  <si>
    <t>113-25/02</t>
  </si>
  <si>
    <t>Vstup, recepce - INVESTIČNÍ NÁKLADY</t>
  </si>
  <si>
    <t>{5ea4f3ef-5ff6-43f7-acab-9cea0165c0c6}</t>
  </si>
  <si>
    <t>113-25/03</t>
  </si>
  <si>
    <t>Retence - INVESTIČNÍ NÁKLADY</t>
  </si>
  <si>
    <t>{905d5749-26d8-4ba9-9536-99a126dee6f8}</t>
  </si>
  <si>
    <t>KRYCÍ LIST SOUPISU PRACÍ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</si>
  <si>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</si>
  <si>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</si>
  <si>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</si>
  <si>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</si>
  <si>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</si>
  <si>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</si>
  <si>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</si>
  <si>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</si>
  <si>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</si>
  <si>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</si>
  <si>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</si>
  <si>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</si>
  <si>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</si>
  <si>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</si>
  <si>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</si>
  <si>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</si>
  <si>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</si>
  <si>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</si>
  <si>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</si>
  <si>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</si>
  <si>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</si>
  <si>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</si>
  <si>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</si>
  <si>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</si>
  <si>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</si>
  <si>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</si>
  <si>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</si>
  <si>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zeměměřičské a projektové práce</t>
  </si>
  <si>
    <t>4</t>
  </si>
  <si>
    <t>K</t>
  </si>
  <si>
    <t>012002000</t>
  </si>
  <si>
    <t>Zeměměřičské práce</t>
  </si>
  <si>
    <t>…</t>
  </si>
  <si>
    <t>CS ÚRS 2025 01</t>
  </si>
  <si>
    <t>1024</t>
  </si>
  <si>
    <t>-754887578</t>
  </si>
  <si>
    <t>Online PSC</t>
  </si>
  <si>
    <t>https://podminky.urs.cz/item/CS_URS_2025_01/012002000</t>
  </si>
  <si>
    <t>013254000</t>
  </si>
  <si>
    <t>Dokumentace skutečného provedení stavby</t>
  </si>
  <si>
    <t>1049313225</t>
  </si>
  <si>
    <t>https://podminky.urs.cz/item/CS_URS_2025_01/013254000</t>
  </si>
  <si>
    <t>VRN2</t>
  </si>
  <si>
    <t>Příprava staveniště</t>
  </si>
  <si>
    <t>020001000</t>
  </si>
  <si>
    <t>1559907808</t>
  </si>
  <si>
    <t>https://podminky.urs.cz/item/CS_URS_2025_01/020001000</t>
  </si>
  <si>
    <t>VRN3</t>
  </si>
  <si>
    <t>Zařízení staveniště</t>
  </si>
  <si>
    <t>030001000</t>
  </si>
  <si>
    <t>-925374451</t>
  </si>
  <si>
    <t>https://podminky.urs.cz/item/CS_URS_2025_01/030001000</t>
  </si>
  <si>
    <t>VRN7</t>
  </si>
  <si>
    <t>Provozní vlivy</t>
  </si>
  <si>
    <t>3</t>
  </si>
  <si>
    <t>070001000</t>
  </si>
  <si>
    <t>-1082278983</t>
  </si>
  <si>
    <t>https://podminky.urs.cz/item/CS_URS_2025_01/070001000</t>
  </si>
  <si>
    <t>Objekt:</t>
  </si>
  <si>
    <t>113-25/01 - Atrium, úpravy prostranství, opěrná stěna - PROVOZNÍ NÁKLADY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</si>
  <si>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</si>
  <si>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</si>
  <si>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</si>
  <si>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</si>
  <si>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</si>
  <si>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</si>
  <si>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</si>
  <si>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</si>
  <si>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</si>
  <si>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</si>
  <si>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</si>
  <si>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</si>
  <si>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</si>
  <si>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767 - Konstrukce zámečnické</t>
  </si>
  <si>
    <t xml:space="preserve">    771 - Podlahy z dlaždic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</si>
  <si>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</si>
  <si>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</si>
  <si>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</si>
  <si>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extr.mont.pracích</t>
  </si>
  <si>
    <t>HSV</t>
  </si>
  <si>
    <t>Práce a dodávky HSV</t>
  </si>
  <si>
    <t>Zemní práce</t>
  </si>
  <si>
    <t>112101122</t>
  </si>
  <si>
    <t>Odstranění stromů s odřezáním kmene a s odvětvením jehličnatých bez odkornění, průměru kmene přes 300 do 500 mm</t>
  </si>
  <si>
    <t>kus</t>
  </si>
  <si>
    <t>-1850417989</t>
  </si>
  <si>
    <t>https://podminky.urs.cz/item/CS_URS_2025_01/112101122</t>
  </si>
  <si>
    <t>112251102</t>
  </si>
  <si>
    <t>Odstranění pařezů strojně s jejich vykopáním nebo vytrháním průměru přes 300 do 500 mm</t>
  </si>
  <si>
    <t>668527476</t>
  </si>
  <si>
    <t>https://podminky.urs.cz/item/CS_URS_2025_01/112251102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</si>
  <si>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</si>
  <si>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</si>
  <si>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</si>
  <si>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650287768</t>
  </si>
  <si>
    <t>https://podminky.urs.cz/item/CS_URS_2025_01/113106123</t>
  </si>
  <si>
    <t>113107112</t>
  </si>
  <si>
    <t>Odstranění podkladů nebo krytů ručně s přemístěním hmot na skládku na vzdálenost do 3 m nebo s naložením na dopravní prostředek z kameniva těženého, o tl. vrstvy přes 100 do 200 mm</t>
  </si>
  <si>
    <t>-212599515</t>
  </si>
  <si>
    <t>https://podminky.urs.cz/item/CS_URS_2025_01/113107112</t>
  </si>
  <si>
    <t>113201111</t>
  </si>
  <si>
    <t>Vytrhání obrub s vybouráním lože, s přemístěním hmot na skládku na vzdálenost do 3 m nebo s naložením na dopravní prostředek chodníkových ležatých</t>
  </si>
  <si>
    <t>m</t>
  </si>
  <si>
    <t>1426827124</t>
  </si>
  <si>
    <t>https://podminky.urs.cz/item/CS_URS_2025_01/113201111</t>
  </si>
  <si>
    <t>VV</t>
  </si>
  <si>
    <t>8+5,17+5,54+5+5,5+11+3,3+4,37+4,7+4+9,1</t>
  </si>
  <si>
    <t>6</t>
  </si>
  <si>
    <t>121151113</t>
  </si>
  <si>
    <t>Sejmutí ornice strojně při souvislé ploše přes 100 do 500 m2, tl. vrstvy do 200 mm</t>
  </si>
  <si>
    <t>583794613</t>
  </si>
  <si>
    <t>https://podminky.urs.cz/item/CS_URS_2025_01/121151113</t>
  </si>
  <si>
    <t>atrium</t>
  </si>
  <si>
    <t>81,33+36,63+25,37+39,73+92,46+56,39+43,94+204,78</t>
  </si>
  <si>
    <t>stávající zpevněné plochy</t>
  </si>
  <si>
    <t>-107,01</t>
  </si>
  <si>
    <t>Součet</t>
  </si>
  <si>
    <t>7</t>
  </si>
  <si>
    <t>122551104</t>
  </si>
  <si>
    <t>Odkopávky a prokopávky nezapažené strojně v hornině třídy těžitelnosti III skupiny 6 přes 100 do 500 m3</t>
  </si>
  <si>
    <t>m3</t>
  </si>
  <si>
    <t>-2026481848</t>
  </si>
  <si>
    <t>https://podminky.urs.cz/item/CS_URS_2025_01/122551104</t>
  </si>
  <si>
    <t>atrium beton</t>
  </si>
  <si>
    <t>204,78*0,15</t>
  </si>
  <si>
    <t>mlat</t>
  </si>
  <si>
    <t>(25,37+39,74)*0,15</t>
  </si>
  <si>
    <t>patky stínících sloupků</t>
  </si>
  <si>
    <t>0,6*0,75*6</t>
  </si>
  <si>
    <t>opěrná stěna</t>
  </si>
  <si>
    <t>1,7*0,6*19</t>
  </si>
  <si>
    <t>0,8*0,6*9,1</t>
  </si>
  <si>
    <t>8</t>
  </si>
  <si>
    <t>132412131</t>
  </si>
  <si>
    <t>Hloubení nezapažených rýh šířky do 800 mm ručně s urovnáním dna do předepsaného profilu a spádu v hornině třídy těžitelnosti II skupiny 5 soudržných</t>
  </si>
  <si>
    <t>-740788265</t>
  </si>
  <si>
    <t>https://podminky.urs.cz/item/CS_URS_2025_01/132412131</t>
  </si>
  <si>
    <t>propojení stávající kanalizace</t>
  </si>
  <si>
    <t>0,7*1,5*0,7</t>
  </si>
  <si>
    <t>nová dešťová kanalizace</t>
  </si>
  <si>
    <t>0,7*26,1*0,7</t>
  </si>
  <si>
    <t>10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</si>
  <si>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</si>
  <si>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</si>
  <si>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1173410253</t>
  </si>
  <si>
    <t>https://podminky.urs.cz/item/CS_URS_2025_01/162351143</t>
  </si>
  <si>
    <t>66,932+13,524</t>
  </si>
  <si>
    <t>181351103</t>
  </si>
  <si>
    <t>Rozprostření a urovnání ornice v rovině nebo ve svahu sklonu do 1:5 strojně při souvislé ploše přes 100 do 500 m2, tl. vrstvy do 200 mm</t>
  </si>
  <si>
    <t>1744010102</t>
  </si>
  <si>
    <t>https://podminky.urs.cz/item/CS_URS_2025_01/181351103</t>
  </si>
  <si>
    <t>81,33+36,63</t>
  </si>
  <si>
    <t>92,46+56,39+43,94</t>
  </si>
  <si>
    <t>13</t>
  </si>
  <si>
    <t>181411121</t>
  </si>
  <si>
    <t>Založení trávníku na půdě předem připravené plochy do 1000 m2 výsevem včetně utažení lučního v rovině nebo na svahu do 1:5</t>
  </si>
  <si>
    <t>1814723062</t>
  </si>
  <si>
    <t>https://podminky.urs.cz/item/CS_URS_2025_01/181411121</t>
  </si>
  <si>
    <t>14</t>
  </si>
  <si>
    <t>M</t>
  </si>
  <si>
    <t>00572472</t>
  </si>
  <si>
    <t>osivo směs travní krajinná-rovinná</t>
  </si>
  <si>
    <t>kg</t>
  </si>
  <si>
    <t>761303896</t>
  </si>
  <si>
    <t>192,79*0,02 'Přepočtené koeficientem množství</t>
  </si>
  <si>
    <t>15</t>
  </si>
  <si>
    <t>181411141</t>
  </si>
  <si>
    <t>Založení trávníku na půdě předem připravené plochy do 1000 m2 výsevem včetně utažení parterového v rovině nebo na svahu do 1:5</t>
  </si>
  <si>
    <t>591807900</t>
  </si>
  <si>
    <t>https://podminky.urs.cz/item/CS_URS_2025_01/181411141</t>
  </si>
  <si>
    <t>16</t>
  </si>
  <si>
    <t>00572420</t>
  </si>
  <si>
    <t>osivo směs travní parková okrasná</t>
  </si>
  <si>
    <t>-644969098</t>
  </si>
  <si>
    <t>117,96*0,02 'Přepočtené koeficientem množství</t>
  </si>
  <si>
    <t>17</t>
  </si>
  <si>
    <t>181951116</t>
  </si>
  <si>
    <t>Úprava pláně vyrovnáním výškových rozdílů strojně v hornině třídy těžitelnosti III, skupiny 6 se zhutněním</t>
  </si>
  <si>
    <t>1676322850</t>
  </si>
  <si>
    <t>https://podminky.urs.cz/item/CS_URS_2025_01/181951116</t>
  </si>
  <si>
    <t>Zakládání</t>
  </si>
  <si>
    <t>18</t>
  </si>
  <si>
    <t>274313711</t>
  </si>
  <si>
    <t>Základy z betonu prostého pasy betonu kamenem neprokládaného tř. C 20/25</t>
  </si>
  <si>
    <t>-417607198</t>
  </si>
  <si>
    <t>https://podminky.urs.cz/item/CS_URS_2025_01/274313711</t>
  </si>
  <si>
    <t>(3+3+5,65+5)*0,4*0,6</t>
  </si>
  <si>
    <t>3*0,4*0,6</t>
  </si>
  <si>
    <t>(5,6+2,5)*0,5*0,6</t>
  </si>
  <si>
    <t>2*0,4*0,6</t>
  </si>
  <si>
    <t>19</t>
  </si>
  <si>
    <t>274351121</t>
  </si>
  <si>
    <t>Bednění základů pasů rovné zřízení</t>
  </si>
  <si>
    <t>377566098</t>
  </si>
  <si>
    <t>https://podminky.urs.cz/item/CS_URS_2025_01/274351121</t>
  </si>
  <si>
    <t>4,8*0,55</t>
  </si>
  <si>
    <t>275313711</t>
  </si>
  <si>
    <t>Základy z betonu prostého patky a bloky z betonu kamenem neprokládaného tř. C 20/25</t>
  </si>
  <si>
    <t>393036240</t>
  </si>
  <si>
    <t>https://podminky.urs.cz/item/CS_URS_2025_01/275313711</t>
  </si>
  <si>
    <t>1.stupeň patky stínícího sloupku</t>
  </si>
  <si>
    <t>0,6*0,6*0,5*6</t>
  </si>
  <si>
    <t>2.stupeň patky stínícího sloupku</t>
  </si>
  <si>
    <t>0,2*0,2*0,3*6</t>
  </si>
  <si>
    <t>22</t>
  </si>
  <si>
    <t>275351121</t>
  </si>
  <si>
    <t>Bednění základů patek zřízení</t>
  </si>
  <si>
    <t>656417290</t>
  </si>
  <si>
    <t>https://podminky.urs.cz/item/CS_URS_2025_01/275351121</t>
  </si>
  <si>
    <t>0,8*0,3*6</t>
  </si>
  <si>
    <t>Svislé a kompletní konstrukce</t>
  </si>
  <si>
    <t>24</t>
  </si>
  <si>
    <t>327122111</t>
  </si>
  <si>
    <t>Opěrné zdi samonosné ze železobetonových dílců tvaru L se základem z betonu prostého přímé, výšky 600 mm</t>
  </si>
  <si>
    <t>238196079</t>
  </si>
  <si>
    <t>https://podminky.urs.cz/item/CS_URS_2025_01/327122111</t>
  </si>
  <si>
    <t>25</t>
  </si>
  <si>
    <t>327122112</t>
  </si>
  <si>
    <t>Opěrné zdi samonosné ze železobetonových dílců tvaru L se základem z betonu prostého přímé, výšky 800 mm</t>
  </si>
  <si>
    <t>-20345549</t>
  </si>
  <si>
    <t>https://podminky.urs.cz/item/CS_URS_2025_01/327122112</t>
  </si>
  <si>
    <t>26</t>
  </si>
  <si>
    <t>327122113</t>
  </si>
  <si>
    <t>Opěrné zdi samonosné ze železobetonových dílců tvaru L se základem z betonu prostého přímé, výšky 1000 mm</t>
  </si>
  <si>
    <t>-1943697131</t>
  </si>
  <si>
    <t>https://podminky.urs.cz/item/CS_URS_2025_01/327122113</t>
  </si>
  <si>
    <t>27</t>
  </si>
  <si>
    <t>327122114</t>
  </si>
  <si>
    <t>Opěrné zdi samonosné ze železobetonových dílců tvaru L se základem z betonu prostého přímé, výšky 1200 mm</t>
  </si>
  <si>
    <t>-136622827</t>
  </si>
  <si>
    <t>https://podminky.urs.cz/item/CS_URS_2025_01/327122114</t>
  </si>
  <si>
    <t>28</t>
  </si>
  <si>
    <t>327122212</t>
  </si>
  <si>
    <t>Opěrné zdi samonosné ze železobetonových dílců tvaru L se základem z betonu prostého rohový dílec, výšky 800 mm</t>
  </si>
  <si>
    <t>112941112</t>
  </si>
  <si>
    <t>https://podminky.urs.cz/item/CS_URS_2025_01/327122212</t>
  </si>
  <si>
    <t>Komunikace pozemní</t>
  </si>
  <si>
    <t>29</t>
  </si>
  <si>
    <t>564851111</t>
  </si>
  <si>
    <t>Podklad ze štěrkodrti ŠD s rozprostřením a zhutněním plochy přes 100 m2, po zhutnění tl. 150 mm</t>
  </si>
  <si>
    <t>-1065258571</t>
  </si>
  <si>
    <t>https://podminky.urs.cz/item/CS_URS_2025_01/564851111</t>
  </si>
  <si>
    <t>204,78+23,2+25,37+39,73</t>
  </si>
  <si>
    <t>30</t>
  </si>
  <si>
    <t>575191999R01</t>
  </si>
  <si>
    <t>Mlatový kryt z mech. zpevněného kameniva (lomová prosívka fr.0-4mm), tl. 4cm</t>
  </si>
  <si>
    <t>-1531392577</t>
  </si>
  <si>
    <t>31</t>
  </si>
  <si>
    <t>597961111</t>
  </si>
  <si>
    <t>Rigol dlážděný do lože z betonu prostého tl. 100 mm, s vyplněním a zatřením spár cementovou maltou z prefabrikátů celkové šířky rigolu do 1030 mm</t>
  </si>
  <si>
    <t>2052397882</t>
  </si>
  <si>
    <t>https://podminky.urs.cz/item/CS_URS_2025_01/597961111</t>
  </si>
  <si>
    <t>32,98+12,9</t>
  </si>
  <si>
    <t>Úpravy povrchů, podlahy a osazování výplní</t>
  </si>
  <si>
    <t>101</t>
  </si>
  <si>
    <t>631311214</t>
  </si>
  <si>
    <t>Mazanina z betonu prostého se zvýšenými nároky na prostředí tl. přes 50 do 80 mm tř. C 25/30</t>
  </si>
  <si>
    <t>-244583085</t>
  </si>
  <si>
    <t>https://podminky.urs.cz/item/CS_URS_2025_01/631311214</t>
  </si>
  <si>
    <t>vyrovnání desky po STAMU</t>
  </si>
  <si>
    <t>58,91*0,6</t>
  </si>
  <si>
    <t>32</t>
  </si>
  <si>
    <t>631311224</t>
  </si>
  <si>
    <t>Mazanina z betonu prostého se zvýšenými nároky na prostředí tl. přes 80 do 120 mm tř. C 25/30</t>
  </si>
  <si>
    <t>1979748672</t>
  </si>
  <si>
    <t>https://podminky.urs.cz/item/CS_URS_2025_01/631311224</t>
  </si>
  <si>
    <t>204,78*0,1</t>
  </si>
  <si>
    <t>vstup</t>
  </si>
  <si>
    <t>21,57*0,1</t>
  </si>
  <si>
    <t>33</t>
  </si>
  <si>
    <t>631319022</t>
  </si>
  <si>
    <t>Příplatek k cenám mazanin za úpravu povrchu mazaniny přehlazením s poprášením cementem pro konečnou úpravu, mazanina tl. přes 80 do 120 mm (20 kg/m3)</t>
  </si>
  <si>
    <t>1907724534</t>
  </si>
  <si>
    <t>https://podminky.urs.cz/item/CS_URS_2025_01/631319022</t>
  </si>
  <si>
    <t>34</t>
  </si>
  <si>
    <t>631319173</t>
  </si>
  <si>
    <t>Příplatek k cenám mazanin za stržení povrchu spodní vrstvy mazaniny latí před vložením výztuže nebo pletiva pro tl. obou vrstev mazaniny přes 80 do 120 mm</t>
  </si>
  <si>
    <t>1725945832</t>
  </si>
  <si>
    <t>https://podminky.urs.cz/item/CS_URS_2025_01/631319173</t>
  </si>
  <si>
    <t>35</t>
  </si>
  <si>
    <t>631351101</t>
  </si>
  <si>
    <t>Bednění v podlahách rýh a hran zřízení</t>
  </si>
  <si>
    <t>1171509335</t>
  </si>
  <si>
    <t>https://podminky.urs.cz/item/CS_URS_2025_01/631351101</t>
  </si>
  <si>
    <t>cesty-hrany a dilatace</t>
  </si>
  <si>
    <t>199,92*0,15</t>
  </si>
  <si>
    <t>deska po STAMU</t>
  </si>
  <si>
    <t>(5,95+9,9)*2*0,15</t>
  </si>
  <si>
    <t>36</t>
  </si>
  <si>
    <t>631351102</t>
  </si>
  <si>
    <t>Bednění v podlahách rýh a hran odstranění</t>
  </si>
  <si>
    <t>-1143237002</t>
  </si>
  <si>
    <t>https://podminky.urs.cz/item/CS_URS_2025_01/631351102</t>
  </si>
  <si>
    <t>29,998</t>
  </si>
  <si>
    <t>37</t>
  </si>
  <si>
    <t>631362021</t>
  </si>
  <si>
    <t>Výztuž mazanin ze svařovaných sítí z drátů typu KARI</t>
  </si>
  <si>
    <t>t</t>
  </si>
  <si>
    <t>-1413433942</t>
  </si>
  <si>
    <t>https://podminky.urs.cz/item/CS_URS_2025_01/631362021</t>
  </si>
  <si>
    <t>atrium KH 20</t>
  </si>
  <si>
    <t>204,78*1,2*0,003</t>
  </si>
  <si>
    <t>vstup KH 20</t>
  </si>
  <si>
    <t>21,57*1,2*0,003</t>
  </si>
  <si>
    <t>deska po stamu KH 20</t>
  </si>
  <si>
    <t>58,91*1,2*0,003</t>
  </si>
  <si>
    <t>38</t>
  </si>
  <si>
    <t>632450133</t>
  </si>
  <si>
    <t>Potěr cementový vyrovnávací ze suchých směsí v ploše o průměrné (střední) tl. přes 30 do 40 mm</t>
  </si>
  <si>
    <t>-1061165785</t>
  </si>
  <si>
    <t>https://podminky.urs.cz/item/CS_URS_2025_01/632450133</t>
  </si>
  <si>
    <t>39</t>
  </si>
  <si>
    <t>634611111</t>
  </si>
  <si>
    <t>Výplň dilatačních spár mazanin pískem a asfaltem tl. mazaniny do 100 mm, šířka spáry do 10 mm</t>
  </si>
  <si>
    <t>-2093866510</t>
  </si>
  <si>
    <t>https://podminky.urs.cz/item/CS_URS_2025_01/634611111</t>
  </si>
  <si>
    <t>Vedení trubní dálková a přípojná</t>
  </si>
  <si>
    <t>40</t>
  </si>
  <si>
    <t>871313120</t>
  </si>
  <si>
    <t>Montáž kanalizačního potrubí z tvrdého PVC-U hladkého plnostěnného tuhost SN 4 DN 160</t>
  </si>
  <si>
    <t>286791283</t>
  </si>
  <si>
    <t>https://podminky.urs.cz/item/CS_URS_2025_01/871313120</t>
  </si>
  <si>
    <t>41</t>
  </si>
  <si>
    <t>28611132</t>
  </si>
  <si>
    <t>trubka kanalizační PVC DN 160x2000mm SN4</t>
  </si>
  <si>
    <t>2070178170</t>
  </si>
  <si>
    <t>17*1,13 'Přepočtené koeficientem množství</t>
  </si>
  <si>
    <t>42</t>
  </si>
  <si>
    <t>871423120R01</t>
  </si>
  <si>
    <t>Montáž kanalizačního potrubí z tvrdého PVC-U hladkého plnostěnného tuhost SN 4 DN 500</t>
  </si>
  <si>
    <t>-1930801315</t>
  </si>
  <si>
    <t>43</t>
  </si>
  <si>
    <t>894111113R01</t>
  </si>
  <si>
    <t>Šachty kanalizační zděné na potrubí, výšky vstupu do 2,40 m z cihel kanalizačních pálených lícových DN do 200</t>
  </si>
  <si>
    <t>-417895005</t>
  </si>
  <si>
    <t>45</t>
  </si>
  <si>
    <t>894201121</t>
  </si>
  <si>
    <t>Ostatní konstrukce na trubním vedení z prostého betonu dno šachet tloušťky přes 200 mm z betonu bez zvýšených nároků na prostředí tř. C 25/30</t>
  </si>
  <si>
    <t>-1781389948</t>
  </si>
  <si>
    <t>https://podminky.urs.cz/item/CS_URS_2025_01/894201121</t>
  </si>
  <si>
    <t>1,4*1,1*0,15</t>
  </si>
  <si>
    <t>47</t>
  </si>
  <si>
    <t>894201221</t>
  </si>
  <si>
    <t>Ostatní konstrukce na trubním vedení z prostého betonu stěny šachet tloušťky přes 200 mm z betonu bez zvýšených nároků na prostředí tř. C 25/30</t>
  </si>
  <si>
    <t>226272509</t>
  </si>
  <si>
    <t>https://podminky.urs.cz/item/CS_URS_2025_01/894201221</t>
  </si>
  <si>
    <t>(1,2+0,95)*0,5*2*0,2</t>
  </si>
  <si>
    <t>49</t>
  </si>
  <si>
    <t>894201293</t>
  </si>
  <si>
    <t>Ostatní konstrukce na trubním vedení z prostého betonu stěny šachet tloušťky přes 200 mm Příplatek k ceně za tloušťku stěny do 200 mm</t>
  </si>
  <si>
    <t>756340905</t>
  </si>
  <si>
    <t>https://podminky.urs.cz/item/CS_URS_2025_01/894201293</t>
  </si>
  <si>
    <t>51</t>
  </si>
  <si>
    <t>894423116R01</t>
  </si>
  <si>
    <t>Šachty kanalizační z prostého betonu se zvýšenými nároky na prostředí tř. C 25/30 výšky vstupu do 1,50 m na stokách kruhových s obložením dna betonem tř. C 25/30 DN 800 nebo 900</t>
  </si>
  <si>
    <t>1564042442</t>
  </si>
  <si>
    <t>97</t>
  </si>
  <si>
    <t>894812111</t>
  </si>
  <si>
    <t>Revizní a čistící šachta z polypropylenu PP pro hladké trouby DN 315 šachtové dno (DN šachty / DN trubního vedení) DN 315/150 přímý tok</t>
  </si>
  <si>
    <t>1169998488</t>
  </si>
  <si>
    <t>https://podminky.urs.cz/item/CS_URS_2025_01/894812111</t>
  </si>
  <si>
    <t>98</t>
  </si>
  <si>
    <t>894812132</t>
  </si>
  <si>
    <t>Revizní a čistící šachta z polypropylenu PP pro hladké trouby DN 315 roura šachtová korugovaná bez hrdla, světlé hloubky 2000 mm</t>
  </si>
  <si>
    <t>-1164370185</t>
  </si>
  <si>
    <t>https://podminky.urs.cz/item/CS_URS_2025_01/894812132</t>
  </si>
  <si>
    <t>99</t>
  </si>
  <si>
    <t>894812149</t>
  </si>
  <si>
    <t>Revizní a čistící šachta z polypropylenu PP pro hladké trouby DN 315 roura šachtová korugovaná Příplatek k cenám 2131 - 2142 za uříznutí šachtové roury</t>
  </si>
  <si>
    <t>-368852399</t>
  </si>
  <si>
    <t>https://podminky.urs.cz/item/CS_URS_2025_01/894812149</t>
  </si>
  <si>
    <t>100</t>
  </si>
  <si>
    <t>894812171</t>
  </si>
  <si>
    <t>Revizní a čistící šachta z polypropylenu PP pro hladké trouby DN 315 mříž (pro třídu zatížení) dešťová litinová do teleskopu (D400)</t>
  </si>
  <si>
    <t>-248074954</t>
  </si>
  <si>
    <t>https://podminky.urs.cz/item/CS_URS_2025_01/894812171</t>
  </si>
  <si>
    <t>52</t>
  </si>
  <si>
    <t>899102112</t>
  </si>
  <si>
    <t>Osazení poklopů šachtových litinových, ocelových nebo železobetonových včetně rámů pro třídu zatížení A15, A50</t>
  </si>
  <si>
    <t>-1764416671</t>
  </si>
  <si>
    <t>https://podminky.urs.cz/item/CS_URS_2025_01/899102112</t>
  </si>
  <si>
    <t>53</t>
  </si>
  <si>
    <t>28661932</t>
  </si>
  <si>
    <t>poklop šachtový litinový DN 600 pro třídu zatížení A15</t>
  </si>
  <si>
    <t>-333184114</t>
  </si>
  <si>
    <t>54</t>
  </si>
  <si>
    <t>-2121139930</t>
  </si>
  <si>
    <t>55</t>
  </si>
  <si>
    <t>1526845446</t>
  </si>
  <si>
    <t>9</t>
  </si>
  <si>
    <t>Ostatní konstrukce a práce, bourání</t>
  </si>
  <si>
    <t>56</t>
  </si>
  <si>
    <t>916371215</t>
  </si>
  <si>
    <t>Osazení skrytého zahradního obrubníku zarytím včetně začištění kovového</t>
  </si>
  <si>
    <t>450427048</t>
  </si>
  <si>
    <t>https://podminky.urs.cz/item/CS_URS_2025_01/916371215</t>
  </si>
  <si>
    <t>57</t>
  </si>
  <si>
    <t>13824001</t>
  </si>
  <si>
    <t>obrubník zahradní PZ 1195x130mm</t>
  </si>
  <si>
    <t>1486905719</t>
  </si>
  <si>
    <t>37,85*1,02 'Přepočtené koeficientem množství</t>
  </si>
  <si>
    <t>998</t>
  </si>
  <si>
    <t>Přesun hmot</t>
  </si>
  <si>
    <t>58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</si>
  <si>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</si>
  <si>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</si>
  <si>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80755089</t>
  </si>
  <si>
    <t>https://podminky.urs.cz/item/CS_URS_2025_01/998276101</t>
  </si>
  <si>
    <t>PSV</t>
  </si>
  <si>
    <t>Práce a dodávky PSV</t>
  </si>
  <si>
    <t>721</t>
  </si>
  <si>
    <t>Zdravotechnika - vnitřní kanalizace</t>
  </si>
  <si>
    <t>60</t>
  </si>
  <si>
    <t>721110907R01</t>
  </si>
  <si>
    <t>Provedení propojení vnitřní kanalizace, potrubí PVC, vsazení zaslepení, DN 150mm - příprava pro budoucí napojení recepce</t>
  </si>
  <si>
    <t>1364978128</t>
  </si>
  <si>
    <t>722</t>
  </si>
  <si>
    <t>Zdravotechnika - vnitřní vodovod</t>
  </si>
  <si>
    <t>61</t>
  </si>
  <si>
    <t>722110934R01</t>
  </si>
  <si>
    <t>Potrubí HDPE, napojení na stávající oc. rozvod, zaslepení, DN 25mm - příprava pro napojení recepce</t>
  </si>
  <si>
    <t>1356028444</t>
  </si>
  <si>
    <t>741</t>
  </si>
  <si>
    <t>Elektroinstalace - silnoproud</t>
  </si>
  <si>
    <t>62</t>
  </si>
  <si>
    <t>741122016</t>
  </si>
  <si>
    <t>Montáž kabelů měděných bez ukončení uložených pod omítku plných kulatých (např. CYKY), počtu a průřezu žil 3x2,5 až 6 mm2</t>
  </si>
  <si>
    <t>-1866271723</t>
  </si>
  <si>
    <t>https://podminky.urs.cz/item/CS_URS_2025_01/741122016</t>
  </si>
  <si>
    <t>63</t>
  </si>
  <si>
    <t>34111036</t>
  </si>
  <si>
    <t>kabel instalační jádro Cu plné izolace PVC plášť PVC 450/750V (CYKY) 3x2,5mm2</t>
  </si>
  <si>
    <t>-1295473598</t>
  </si>
  <si>
    <t>24*1,15 'Přepočtené koeficientem množství</t>
  </si>
  <si>
    <t>64</t>
  </si>
  <si>
    <t>741311002</t>
  </si>
  <si>
    <t>Montáž spínačů speciálních se zapojením vodičů soumrakových</t>
  </si>
  <si>
    <t>-1556818643</t>
  </si>
  <si>
    <t>https://podminky.urs.cz/item/CS_URS_2025_01/741311002</t>
  </si>
  <si>
    <t>65</t>
  </si>
  <si>
    <t>39491040</t>
  </si>
  <si>
    <t>spínač soumrakový na DIN2M citlivost 5-300Lx zpoždění 6-60s napájení 230V přepínací relé 230V/6A IP54</t>
  </si>
  <si>
    <t>541166334</t>
  </si>
  <si>
    <t>66</t>
  </si>
  <si>
    <t>741313083</t>
  </si>
  <si>
    <t>Montáž zásuvek domovních se zapojením vodičů šroubové připojení venkovní nebo mokré, provedení 2P + PE dvojí zapojení pro průběžnou montáž</t>
  </si>
  <si>
    <t>1621526836</t>
  </si>
  <si>
    <t>https://podminky.urs.cz/item/CS_URS_2025_01/741313083</t>
  </si>
  <si>
    <t>67</t>
  </si>
  <si>
    <t>34555248</t>
  </si>
  <si>
    <t>zásuvka nástěnná jednonásobná s víčkem pro průběžnou montáž, IP44, šroubové svorky</t>
  </si>
  <si>
    <t>-1628389342</t>
  </si>
  <si>
    <t>68</t>
  </si>
  <si>
    <t>741320101</t>
  </si>
  <si>
    <t>Montáž jističů se zapojením vodičů jednopólových nn do 25 A bez krytu</t>
  </si>
  <si>
    <t>-282114486</t>
  </si>
  <si>
    <t>https://podminky.urs.cz/item/CS_URS_2025_01/741320101</t>
  </si>
  <si>
    <t>69</t>
  </si>
  <si>
    <t>35822115</t>
  </si>
  <si>
    <t>jistič 1-pólový 10 A vypínací charakteristika B vypínací schopnost 6 kA</t>
  </si>
  <si>
    <t>-1277147574</t>
  </si>
  <si>
    <t>70</t>
  </si>
  <si>
    <t>35822111</t>
  </si>
  <si>
    <t>jistič 1-pólový 16 A vypínací charakteristika B vypínací schopnost 10 kA</t>
  </si>
  <si>
    <t>1841103325</t>
  </si>
  <si>
    <t>71</t>
  </si>
  <si>
    <t>741321003</t>
  </si>
  <si>
    <t>Montáž proudových chráničů se zapojením vodičů dvoupólových nn do 25 A ve skříni</t>
  </si>
  <si>
    <t>818667835</t>
  </si>
  <si>
    <t>https://podminky.urs.cz/item/CS_URS_2025_01/741321003</t>
  </si>
  <si>
    <t>72</t>
  </si>
  <si>
    <t>35829011</t>
  </si>
  <si>
    <t>chránič proudový 2 pólový 16A typ B</t>
  </si>
  <si>
    <t>830913045</t>
  </si>
  <si>
    <t>73</t>
  </si>
  <si>
    <t>741372065</t>
  </si>
  <si>
    <t>Montáž svítidel s integrovaným zdrojem LED se zapojením vodičů exteriérových přisazených nástěnných páskových lištových</t>
  </si>
  <si>
    <t>2084086733</t>
  </si>
  <si>
    <t>https://podminky.urs.cz/item/CS_URS_2025_01/741372065</t>
  </si>
  <si>
    <t>29,77+11,645+16+2+9,5</t>
  </si>
  <si>
    <t>74</t>
  </si>
  <si>
    <t>34845010</t>
  </si>
  <si>
    <t>LED pásek exteriérový do 10W/m IP 68</t>
  </si>
  <si>
    <t>60902238</t>
  </si>
  <si>
    <t>68,915*1,08 'Přepočtené koeficientem množství</t>
  </si>
  <si>
    <t>75</t>
  </si>
  <si>
    <t>34825022</t>
  </si>
  <si>
    <t>ALU profil rovný vestavný mléčný difuzor dl 2m na 1 pásek</t>
  </si>
  <si>
    <t>1556960698</t>
  </si>
  <si>
    <t>767</t>
  </si>
  <si>
    <t>Konstrukce zámečnické</t>
  </si>
  <si>
    <t>76</t>
  </si>
  <si>
    <t>767995114</t>
  </si>
  <si>
    <t>Montáž ostatních atypických zámečnických konstrukcí hmotnosti přes 20 do 50 kg</t>
  </si>
  <si>
    <t>758148512</t>
  </si>
  <si>
    <t>https://podminky.urs.cz/item/CS_URS_2025_01/767995114</t>
  </si>
  <si>
    <t>sloupek pro stínící membrány 100/100-5mm</t>
  </si>
  <si>
    <t>48,1*4</t>
  </si>
  <si>
    <t>zábradlí, dle pd</t>
  </si>
  <si>
    <t>9,78*2,75*(32,9+13,27+15,95+1,5+9)</t>
  </si>
  <si>
    <t>95</t>
  </si>
  <si>
    <t>13010186</t>
  </si>
  <si>
    <t>tyč ocelová plochá jakost S235JR (11 375) 30x10mm</t>
  </si>
  <si>
    <t>-1096702833</t>
  </si>
  <si>
    <t>2,45*9,78*(32,9+13,27+15,95+1,5+9)*0,001</t>
  </si>
  <si>
    <t>96</t>
  </si>
  <si>
    <t>14550301</t>
  </si>
  <si>
    <t>profil ocelový svařovaný jakost S235 průřez čtvercový 100x100x5mm</t>
  </si>
  <si>
    <t>-1861836879</t>
  </si>
  <si>
    <t>3,2*14,48*4*0,001</t>
  </si>
  <si>
    <t>771</t>
  </si>
  <si>
    <t>Podlahy z dlaždic</t>
  </si>
  <si>
    <t>77</t>
  </si>
  <si>
    <t>771111011</t>
  </si>
  <si>
    <t>Příprava podkladu před provedením dlažby vysátí podlah</t>
  </si>
  <si>
    <t>-1747113997</t>
  </si>
  <si>
    <t>https://podminky.urs.cz/item/CS_URS_2025_01/771111011</t>
  </si>
  <si>
    <t>9,9*6</t>
  </si>
  <si>
    <t>78</t>
  </si>
  <si>
    <t>771121011</t>
  </si>
  <si>
    <t>Příprava podkladu před provedením dlažby nátěr penetrační na podlahu</t>
  </si>
  <si>
    <t>-1832763587</t>
  </si>
  <si>
    <t>https://podminky.urs.cz/item/CS_URS_2025_01/771121011</t>
  </si>
  <si>
    <t>79</t>
  </si>
  <si>
    <t>771121027</t>
  </si>
  <si>
    <t>Příprava podkladu před provedením dlažby broušení podlah stávajícího podkladu pro odstranění nerovností (diamantovým kotoučem)</t>
  </si>
  <si>
    <t>453591367</t>
  </si>
  <si>
    <t>https://podminky.urs.cz/item/CS_URS_2025_01/771121027</t>
  </si>
  <si>
    <t>80</t>
  </si>
  <si>
    <t>771474114</t>
  </si>
  <si>
    <t>Montáž soklů z dlaždic keramických lepených cementovým flexibilním lepidlem rovných, výšky přes 120 do 150 mm</t>
  </si>
  <si>
    <t>-1446626797</t>
  </si>
  <si>
    <t>https://podminky.urs.cz/item/CS_URS_2025_01/771474114</t>
  </si>
  <si>
    <t>81</t>
  </si>
  <si>
    <t>LSS.DAKSE791</t>
  </si>
  <si>
    <t>RAKO Betonico DAKSE791 dlaždice slinutá, povrch glazovaný, šedá 598x298x10 mm</t>
  </si>
  <si>
    <t>-1976373540</t>
  </si>
  <si>
    <t>9,9*0,25 'Přepočtené koeficientem množství</t>
  </si>
  <si>
    <t>82</t>
  </si>
  <si>
    <t>771574413</t>
  </si>
  <si>
    <t>Montáž podlah z dlaždic keramických lepených cementovým flexibilním lepidlem hladkých, tloušťky do 10 mm přes 2 do 4 ks/m2</t>
  </si>
  <si>
    <t>479095750</t>
  </si>
  <si>
    <t>https://podminky.urs.cz/item/CS_URS_2025_01/771574413</t>
  </si>
  <si>
    <t>83</t>
  </si>
  <si>
    <t>LSS.DAK63791</t>
  </si>
  <si>
    <t>RAKO Betonico DAK63791 dlaždice slinutá, povrch glazovaný, šedá 598x598x10 mm</t>
  </si>
  <si>
    <t>-1581561640</t>
  </si>
  <si>
    <t>59,4*1,15 'Přepočtené koeficientem množství</t>
  </si>
  <si>
    <t>84</t>
  </si>
  <si>
    <t>998771101</t>
  </si>
  <si>
    <t>Přesun hmot pro podlahy z dlaždic stanovený z hmotnosti přesunovaného materiálu vodorovná dopravní vzdálenost do 50 m základní v objektech výšky do 6 m</t>
  </si>
  <si>
    <t>99500687</t>
  </si>
  <si>
    <t>https://podminky.urs.cz/item/CS_URS_2025_01/998771101</t>
  </si>
  <si>
    <t>783</t>
  </si>
  <si>
    <t>Dokončovací práce - nátěry</t>
  </si>
  <si>
    <t>85</t>
  </si>
  <si>
    <t>783301311</t>
  </si>
  <si>
    <t>Příprava podkladu zámečnických konstrukcí před provedením nátěru odmaštění odmašťovačem vodou ředitelným</t>
  </si>
  <si>
    <t>1691308825</t>
  </si>
  <si>
    <t>https://podminky.urs.cz/item/CS_URS_2025_01/783301311</t>
  </si>
  <si>
    <t>zábradlí</t>
  </si>
  <si>
    <t>0,09*9,78*(32,9+13,27+15,95+1,5+9)</t>
  </si>
  <si>
    <t>stínící sloupky</t>
  </si>
  <si>
    <t>0,4*3,25*6</t>
  </si>
  <si>
    <t>86</t>
  </si>
  <si>
    <t>783314101</t>
  </si>
  <si>
    <t>Základní nátěr zámečnických konstrukcí jednonásobný syntetický</t>
  </si>
  <si>
    <t>323424717</t>
  </si>
  <si>
    <t>https://podminky.urs.cz/item/CS_URS_2025_01/783314101</t>
  </si>
  <si>
    <t>87</t>
  </si>
  <si>
    <t>783315101</t>
  </si>
  <si>
    <t>Mezinátěr zámečnických konstrukcí jednonásobný syntetický standardní</t>
  </si>
  <si>
    <t>-1982876743</t>
  </si>
  <si>
    <t>https://podminky.urs.cz/item/CS_URS_2025_01/783315101</t>
  </si>
  <si>
    <t>88</t>
  </si>
  <si>
    <t>783317101</t>
  </si>
  <si>
    <t>Krycí nátěr (email) zámečnických konstrukcí jednonásobný syntetický standardní</t>
  </si>
  <si>
    <t>-345196852</t>
  </si>
  <si>
    <t>https://podminky.urs.cz/item/CS_URS_2025_01/783317101</t>
  </si>
  <si>
    <t>Práce a dodávky M</t>
  </si>
  <si>
    <t>21-M</t>
  </si>
  <si>
    <t>Elektromontáže</t>
  </si>
  <si>
    <t>89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</si>
  <si>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</si>
  <si>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</si>
  <si>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-593484077</t>
  </si>
  <si>
    <t>https://podminky.urs.cz/item/CS_URS_2025_01/210812011</t>
  </si>
  <si>
    <t>90</t>
  </si>
  <si>
    <t>128</t>
  </si>
  <si>
    <t>-1086809960</t>
  </si>
  <si>
    <t>49*1,15 'Přepočtené koeficientem množství</t>
  </si>
  <si>
    <t>46-M</t>
  </si>
  <si>
    <t>Zemní práce při extr.mont.pracích</t>
  </si>
  <si>
    <t>91</t>
  </si>
  <si>
    <t>460171115</t>
  </si>
  <si>
    <t>Hloubení kabelových rýh strojně včetně urovnání dna s přemístěním výkopku do vzdálenosti 3 m od okraje jámy nebo s naložením na dopravní prostředek šířky 35 cm hloubky 20 cm v hornině třídy těžitelnosti III skupiny 6</t>
  </si>
  <si>
    <t>-15710603</t>
  </si>
  <si>
    <t>https://podminky.urs.cz/item/CS_URS_2025_01/460171115</t>
  </si>
  <si>
    <t>92</t>
  </si>
  <si>
    <t>460451124</t>
  </si>
  <si>
    <t>Zásyp kabelových rýh strojně s přemístěním sypaniny ze vzdálenosti do 10 m, s uložením výkopku ve vrstvách včetně zhutnění a urovnání povrchu šířky 35 cm hloubky 20 cm z horniny třídy těžitelnosti II skupiny 5</t>
  </si>
  <si>
    <t>-1269551645</t>
  </si>
  <si>
    <t>https://podminky.urs.cz/item/CS_URS_2025_01/460451124</t>
  </si>
  <si>
    <t>93</t>
  </si>
  <si>
    <t>460661111</t>
  </si>
  <si>
    <t>Kabelové lože z písku včetně podsypu, zhutnění a urovnání povrchu pro kabely nn bez zakrytí, šířky do 35 cm</t>
  </si>
  <si>
    <t>-1195297202</t>
  </si>
  <si>
    <t>https://podminky.urs.cz/item/CS_URS_2025_01/460661111</t>
  </si>
  <si>
    <t>94</t>
  </si>
  <si>
    <t>460671112</t>
  </si>
  <si>
    <t>Výstražné prvky pro krytí kabelů včetně vyrovnání povrchu rýhy, rozvinutí a uložení fólie, šířky přes 20 do 25 cm</t>
  </si>
  <si>
    <t>738879820</t>
  </si>
  <si>
    <t>https://podminky.urs.cz/item/CS_URS_2025_01/460671112</t>
  </si>
  <si>
    <t>113-25/02 - Vstup, recepce - INVESTIČNÍ NÁKLADY</t>
  </si>
  <si>
    <t xml:space="preserve">    4 - Vodorovné konstrukce</t>
  </si>
  <si>
    <t xml:space="preserve">      64 - Osazování výplní otvorů</t>
  </si>
  <si>
    <t xml:space="preserve">    997 - Doprava suti a vybouraných hmot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</si>
  <si>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</si>
  <si>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</si>
  <si>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</si>
  <si>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</si>
  <si>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</si>
  <si>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</si>
  <si>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</si>
  <si>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121151103</t>
  </si>
  <si>
    <t>Sejmutí ornice strojně při souvislé ploše do 100 m2, tl. vrstvy do 200 mm</t>
  </si>
  <si>
    <t>983976714</t>
  </si>
  <si>
    <t>https://podminky.urs.cz/item/CS_URS_2025_01/121151103</t>
  </si>
  <si>
    <t>122551101</t>
  </si>
  <si>
    <t>Odkopávky a prokopávky nezapažené strojně v hornině třídy těžitelnosti III skupiny 6 do 20 m3</t>
  </si>
  <si>
    <t>1148568295</t>
  </si>
  <si>
    <t>https://podminky.urs.cz/item/CS_URS_2025_01/122551101</t>
  </si>
  <si>
    <t>vstup beton</t>
  </si>
  <si>
    <t>23,2*0,15</t>
  </si>
  <si>
    <t>vstup základ</t>
  </si>
  <si>
    <t>0,5*3*0,9</t>
  </si>
  <si>
    <t>545048948</t>
  </si>
  <si>
    <t>základové patky přestřešení terasy</t>
  </si>
  <si>
    <t>0,6*0,66*1*30</t>
  </si>
  <si>
    <t>272313711</t>
  </si>
  <si>
    <t>Základy z betonu prostého klenby z betonu kamenem neprokládaného tř. C 20/25</t>
  </si>
  <si>
    <t>2123498831</t>
  </si>
  <si>
    <t>https://podminky.urs.cz/item/CS_URS_2025_01/272313711</t>
  </si>
  <si>
    <t>vstupní markýza</t>
  </si>
  <si>
    <t>3,2*0,6*0,5</t>
  </si>
  <si>
    <t>108</t>
  </si>
  <si>
    <t>273313811</t>
  </si>
  <si>
    <t>Základy z betonu prostého desky z betonu kamenem neprokládaného tř. C 25/30</t>
  </si>
  <si>
    <t>-1512609697</t>
  </si>
  <si>
    <t>https://podminky.urs.cz/item/CS_URS_2025_01/273313811</t>
  </si>
  <si>
    <t>5,95*2,49*0,15</t>
  </si>
  <si>
    <t>110</t>
  </si>
  <si>
    <t>273351121</t>
  </si>
  <si>
    <t>Bednění základů desek zřízení</t>
  </si>
  <si>
    <t>1779249452</t>
  </si>
  <si>
    <t>https://podminky.urs.cz/item/CS_URS_2025_01/273351121</t>
  </si>
  <si>
    <t>(2,49+5,95+2,49)*0,15</t>
  </si>
  <si>
    <t>112</t>
  </si>
  <si>
    <t>273351122</t>
  </si>
  <si>
    <t>Bednění základů desek odstranění</t>
  </si>
  <si>
    <t>111477391</t>
  </si>
  <si>
    <t>https://podminky.urs.cz/item/CS_URS_2025_01/273351122</t>
  </si>
  <si>
    <t>111</t>
  </si>
  <si>
    <t>273361221</t>
  </si>
  <si>
    <t>Výztuž základů desek z betonářské oceli 10 216 (E)</t>
  </si>
  <si>
    <t>-1069722304</t>
  </si>
  <si>
    <t>https://podminky.urs.cz/item/CS_URS_2025_01/273361221</t>
  </si>
  <si>
    <t>5,95*2,49*1,2*0,0079</t>
  </si>
  <si>
    <t>999031660</t>
  </si>
  <si>
    <t>1.stupeň patky sloupu přestřešení</t>
  </si>
  <si>
    <t>0,6*0,66*0,75*30</t>
  </si>
  <si>
    <t>2.stupeň patky sloupu přestřešení</t>
  </si>
  <si>
    <t>0,2*0,2*0,25*30</t>
  </si>
  <si>
    <t>1029427771</t>
  </si>
  <si>
    <t>0,8*0,25*30</t>
  </si>
  <si>
    <t>275351122</t>
  </si>
  <si>
    <t>Bednění základů patek odstranění</t>
  </si>
  <si>
    <t>-1148781234</t>
  </si>
  <si>
    <t>https://podminky.urs.cz/item/CS_URS_2025_01/275351122</t>
  </si>
  <si>
    <t>279113141</t>
  </si>
  <si>
    <t>Základové zdi z tvárnic ztraceného bednění včetně výplně z betonu bez zvláštních nároků na vliv prostředí třídy C 20/25, tloušťky zdiva přes 100 do 150 mm</t>
  </si>
  <si>
    <t>-1113663292</t>
  </si>
  <si>
    <t>https://podminky.urs.cz/item/CS_URS_2025_01/279113141</t>
  </si>
  <si>
    <t>podezdívka recepce</t>
  </si>
  <si>
    <t>0,25*(5,75+2,5+2,5)</t>
  </si>
  <si>
    <t>podezdívka vstup</t>
  </si>
  <si>
    <t>0,5*3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</si>
  <si>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</si>
  <si>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</si>
  <si>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-2143854982</t>
  </si>
  <si>
    <t>https://podminky.urs.cz/item/CS_URS_2025_01/279361821</t>
  </si>
  <si>
    <t>hlavní 4*12mm</t>
  </si>
  <si>
    <t>3*4*0,888*0,001</t>
  </si>
  <si>
    <t>svislá 2x8mm po 250mm</t>
  </si>
  <si>
    <t>0,6*4*2*3*0,888*0,001</t>
  </si>
  <si>
    <t>102</t>
  </si>
  <si>
    <t>311235131</t>
  </si>
  <si>
    <t>Zdivo jednovrstvé z cihel děrovaných broušených na celoplošnou tenkovrstvou maltu, pevnost cihel do P10, tl. zdiva 240 mm</t>
  </si>
  <si>
    <t>-1903969610</t>
  </si>
  <si>
    <t>https://podminky.urs.cz/item/CS_URS_2025_01/311235131</t>
  </si>
  <si>
    <t>3*2,25</t>
  </si>
  <si>
    <t>337173110</t>
  </si>
  <si>
    <t>Montáž ocelové konstrukce skeletu budov počtu podlaží 1 až 2</t>
  </si>
  <si>
    <t>-78392572</t>
  </si>
  <si>
    <t>https://podminky.urs.cz/item/CS_URS_2025_01/337173110</t>
  </si>
  <si>
    <t>jakl 160/80-5mm - recepce</t>
  </si>
  <si>
    <t>(2,4+2,3)*4*0,016979</t>
  </si>
  <si>
    <t>5,75*0,016079</t>
  </si>
  <si>
    <t>vstup - jakl 100/80-6</t>
  </si>
  <si>
    <t>3*10*0,01241</t>
  </si>
  <si>
    <t>5,6*0,01241</t>
  </si>
  <si>
    <t>vstup - jakl 180/100-5</t>
  </si>
  <si>
    <t>5,6*0,020087</t>
  </si>
  <si>
    <t>vstup - trubka 108-6,3</t>
  </si>
  <si>
    <t>2,5*0,0158</t>
  </si>
  <si>
    <t>patní plechy</t>
  </si>
  <si>
    <t>0,4*0,3*0,01*6*7,870</t>
  </si>
  <si>
    <t>RMA869999</t>
  </si>
  <si>
    <t xml:space="preserve">Patní kotevní plech </t>
  </si>
  <si>
    <t>1391075945</t>
  </si>
  <si>
    <t>RMA50429</t>
  </si>
  <si>
    <t>profil ocelový svařovaný jakost S235 průřez obdelníkový 100x80x5mm</t>
  </si>
  <si>
    <t>-1493607540</t>
  </si>
  <si>
    <t>RMA50441</t>
  </si>
  <si>
    <t>profil ocelový svařovaný jakost S355 průřez obdelníkový 120x100x6mm</t>
  </si>
  <si>
    <t>1392233279</t>
  </si>
  <si>
    <t>RMA50442</t>
  </si>
  <si>
    <t>profil ocelový svařovaný jakost S355 průřez obdelníkový 120x100x8mm</t>
  </si>
  <si>
    <t>-237114906</t>
  </si>
  <si>
    <t>11</t>
  </si>
  <si>
    <t>RMA84029</t>
  </si>
  <si>
    <t>trubka ocelová bezešvá konstrukční jakost S355J2H (11 503) 193,7x12,5mm</t>
  </si>
  <si>
    <t>169176196</t>
  </si>
  <si>
    <t>2,5</t>
  </si>
  <si>
    <t>342151111</t>
  </si>
  <si>
    <t>Montáž opláštění stěn ocelové konstrukce ze sendvičových panelů šroubovaných, výšky budovy do 6 m</t>
  </si>
  <si>
    <t>-1243048394</t>
  </si>
  <si>
    <t>https://podminky.urs.cz/item/CS_URS_2025_01/342151111</t>
  </si>
  <si>
    <t>55324760</t>
  </si>
  <si>
    <t>panel sendvičový stěnový vnější, izolace minerální vlna, skryté kotvení, U 0,43W/m2K, modulová/celková š 1000/1054mm tl 100mm</t>
  </si>
  <si>
    <t>194580735</t>
  </si>
  <si>
    <t>26,875*1,2 'Přepočtené koeficientem množství</t>
  </si>
  <si>
    <t>Vodorovné konstrukce</t>
  </si>
  <si>
    <t>103</t>
  </si>
  <si>
    <t>417321414</t>
  </si>
  <si>
    <t>Ztužující pásy a věnce z betonu železového (bez výztuže) tř. C 20/25</t>
  </si>
  <si>
    <t>1693751765</t>
  </si>
  <si>
    <t>https://podminky.urs.cz/item/CS_URS_2025_01/417321414</t>
  </si>
  <si>
    <t>3*0,25*0,2</t>
  </si>
  <si>
    <t>104</t>
  </si>
  <si>
    <t>417351115</t>
  </si>
  <si>
    <t>Bednění bočnic ztužujících pásů a věnců včetně vzpěr zřízení</t>
  </si>
  <si>
    <t>1104483865</t>
  </si>
  <si>
    <t>https://podminky.urs.cz/item/CS_URS_2025_01/417351115</t>
  </si>
  <si>
    <t>3*0,25*2</t>
  </si>
  <si>
    <t>105</t>
  </si>
  <si>
    <t>417351116</t>
  </si>
  <si>
    <t>Bednění bočnic ztužujících pásů a věnců včetně vzpěr odstranění</t>
  </si>
  <si>
    <t>1694794957</t>
  </si>
  <si>
    <t>https://podminky.urs.cz/item/CS_URS_2025_01/417351116</t>
  </si>
  <si>
    <t>106</t>
  </si>
  <si>
    <t>417361821</t>
  </si>
  <si>
    <t>Výztuž ztužujících pásů a věnců z betonářské oceli 10 505 (R) nebo BSt 500</t>
  </si>
  <si>
    <t>645552937</t>
  </si>
  <si>
    <t>https://podminky.urs.cz/item/CS_URS_2025_01/417361821</t>
  </si>
  <si>
    <t>třm. 6 po 250mm</t>
  </si>
  <si>
    <t>0,9*4*3*0,222*0,001</t>
  </si>
  <si>
    <t>444151111</t>
  </si>
  <si>
    <t>Montáž krytiny střech ocelových konstrukcí ze sendvičových panelů šroubovaných, výšky budovy do 6 m</t>
  </si>
  <si>
    <t>-1929579462</t>
  </si>
  <si>
    <t>https://podminky.urs.cz/item/CS_URS_2025_01/444151111</t>
  </si>
  <si>
    <t>RMA24715</t>
  </si>
  <si>
    <t>panel sendvičový stěnový i střešní, izolace PIR, viditelné kotvení, U 0,22W/m2K, modulová/celková š 1100/1120mm tl 100mm</t>
  </si>
  <si>
    <t>-684168788</t>
  </si>
  <si>
    <t>14,4*1,03 'Přepočtené koeficientem množství</t>
  </si>
  <si>
    <t>613421141R01</t>
  </si>
  <si>
    <t>Omítka vápenocementová vnitřních ploch nanášená ručně dvouvrstvá, tloušťky jádrové omítky do 10 mm a tloušťky štuku do 3 mm štuková vnitřního ostění - oprava po vsazení výplní</t>
  </si>
  <si>
    <t>1646672403</t>
  </si>
  <si>
    <t>(2,35+2,2+2,2)*0,5*5</t>
  </si>
  <si>
    <t>2,1*6*0,5</t>
  </si>
  <si>
    <t>(0,9+1,2+2,21)*0,5</t>
  </si>
  <si>
    <t>622311130R01</t>
  </si>
  <si>
    <t>Oprava fasády dvorního průčelí</t>
  </si>
  <si>
    <t>-1180099461</t>
  </si>
  <si>
    <t>27,66*3,4</t>
  </si>
  <si>
    <t>-2*2*3,4</t>
  </si>
  <si>
    <t>-2*0,7*3,4</t>
  </si>
  <si>
    <t>-1,6*2*1</t>
  </si>
  <si>
    <t>-(2+1+0,7)*1,9</t>
  </si>
  <si>
    <t>642942951</t>
  </si>
  <si>
    <t>Osazování zárubní nebo rámů kovových dveřních lisovaných nebo z úhelníků bez dveřních křídel skrytých do 2,5 m2</t>
  </si>
  <si>
    <t>-1068384518</t>
  </si>
  <si>
    <t>https://podminky.urs.cz/item/CS_URS_2025_01/642942951</t>
  </si>
  <si>
    <t>55331003</t>
  </si>
  <si>
    <t>zárubeň skrytá jednokřídlá kovová tl stěny přes 75mm rozměru 900/1970, 2100mm</t>
  </si>
  <si>
    <t>-479269587</t>
  </si>
  <si>
    <t>766660002</t>
  </si>
  <si>
    <t>Montáž dveřních křídel dřevěných nebo plastových otevíravých do ocelové zárubně povrchově upravených jednokřídlových, šířky přes 800 mm</t>
  </si>
  <si>
    <t>1345016241</t>
  </si>
  <si>
    <t>https://podminky.urs.cz/item/CS_URS_2025_01/766660002</t>
  </si>
  <si>
    <t>54924003</t>
  </si>
  <si>
    <t>zámek zadlabací mezipokojový pravý pro WC kování 72x55mm</t>
  </si>
  <si>
    <t>1367629011</t>
  </si>
  <si>
    <t>54914128</t>
  </si>
  <si>
    <t>dveřní kování interiérové rozetové spodní pro WC</t>
  </si>
  <si>
    <t>484119884</t>
  </si>
  <si>
    <t>20</t>
  </si>
  <si>
    <t>RMA62075</t>
  </si>
  <si>
    <t>dveře jednokřídlé voštinové povrch laminátový plné 900x1970-2100mm</t>
  </si>
  <si>
    <t>-360618327</t>
  </si>
  <si>
    <t>Osazování výplní otvorů</t>
  </si>
  <si>
    <t>614952451R01</t>
  </si>
  <si>
    <t>Osazení oken a dveří, plocha do 10 m2</t>
  </si>
  <si>
    <t>-671453782</t>
  </si>
  <si>
    <t>RMA61110333</t>
  </si>
  <si>
    <t>Okno plastové FIX 2,35 x 2,2m, trojsklo</t>
  </si>
  <si>
    <t>1402952370</t>
  </si>
  <si>
    <t>23</t>
  </si>
  <si>
    <t>RMA61110337</t>
  </si>
  <si>
    <t>Dveře dvoukřídlé posuvné, automatické otevírání, únik, prosklené 2,35m x 2,2m, vč. zapojení</t>
  </si>
  <si>
    <t>-504637840</t>
  </si>
  <si>
    <t>RMA61110338</t>
  </si>
  <si>
    <t>Dveře dvoukřídlé posuvné, automatické otevírání, únik, prosklené 1,8m x 2,2m, vč. zapojení</t>
  </si>
  <si>
    <t>-1475966625</t>
  </si>
  <si>
    <t>962032230</t>
  </si>
  <si>
    <t>Bourání zdiva nadzákladového z cihel pálených plných nebo lícových nebo vápenopískových na maltu vápennou nebo vápenocementovou, objemu do 1 m3</t>
  </si>
  <si>
    <t>-571529893</t>
  </si>
  <si>
    <t>https://podminky.urs.cz/item/CS_URS_2025_01/962032230</t>
  </si>
  <si>
    <t>(2,35*2,2)*1,3*0,4*7</t>
  </si>
  <si>
    <t>965049112</t>
  </si>
  <si>
    <t>Bourání mazanin Příplatek k cenám za bourání mazanin betonových se svařovanou sítí, tl. přes 100 mm</t>
  </si>
  <si>
    <t>-1310492533</t>
  </si>
  <si>
    <t>https://podminky.urs.cz/item/CS_URS_2025_01/965049112</t>
  </si>
  <si>
    <t>stamo</t>
  </si>
  <si>
    <t>12,3*6*0,15</t>
  </si>
  <si>
    <t>betonové plochy</t>
  </si>
  <si>
    <t>27,79*0,1</t>
  </si>
  <si>
    <t>kanalizace</t>
  </si>
  <si>
    <t>0,7*1,5*0,25</t>
  </si>
  <si>
    <t>997</t>
  </si>
  <si>
    <t>Doprava suti a vybouraných hmot</t>
  </si>
  <si>
    <t>997013111</t>
  </si>
  <si>
    <t>Vnitrostaveništní doprava suti a vybouraných hmot vodorovně do 50 m s naložením základní pro budovy a haly výšky do 6 m</t>
  </si>
  <si>
    <t>1122745274</t>
  </si>
  <si>
    <t>https://podminky.urs.cz/item/CS_URS_2025_01/997013111</t>
  </si>
  <si>
    <t>997013501</t>
  </si>
  <si>
    <t>Odvoz suti a vybouraných hmot na skládku nebo meziskládku se složením, na vzdálenost do 1 km</t>
  </si>
  <si>
    <t>1331127679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</si>
  <si>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</si>
  <si>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</si>
  <si>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</si>
  <si>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-291914242</t>
  </si>
  <si>
    <t>https://podminky.urs.cz/item/CS_URS_2025_01/997013509</t>
  </si>
  <si>
    <t>34,339*12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</si>
  <si>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</si>
  <si>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</si>
  <si>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1870163142</t>
  </si>
  <si>
    <t>https://podminky.urs.cz/item/CS_URS_2025_01/997013631</t>
  </si>
  <si>
    <t>721100902R01</t>
  </si>
  <si>
    <t>D+M vnitřní rozvod kanalizace včetně propojení na stávající kanalizaci, vč. potřebných armatur</t>
  </si>
  <si>
    <t>1799052249</t>
  </si>
  <si>
    <t>722110114R01</t>
  </si>
  <si>
    <t>D+M vnitřní rozvod vody s napojením na stávající, vč. potřebných armatur</t>
  </si>
  <si>
    <t>-895566592</t>
  </si>
  <si>
    <t>725</t>
  </si>
  <si>
    <t>Zdravotechnika - zařizovací předměty</t>
  </si>
  <si>
    <t>725112023</t>
  </si>
  <si>
    <t>Zařízení záchodů klozety keramické závěsné na nosné stěny s hlubokým splachováním pro handicapované odpad vodorovný</t>
  </si>
  <si>
    <t>soubor</t>
  </si>
  <si>
    <t>371926584</t>
  </si>
  <si>
    <t>https://podminky.urs.cz/item/CS_URS_2025_01/725112023</t>
  </si>
  <si>
    <t>725211681</t>
  </si>
  <si>
    <t>Umyvadla keramická bílá bez výtokových armatur připevněná na stěnu šrouby zdravotní, šířka umyvadla 640 mm</t>
  </si>
  <si>
    <t>575821266</t>
  </si>
  <si>
    <t>https://podminky.urs.cz/item/CS_URS_2025_01/725211681</t>
  </si>
  <si>
    <t>725291668</t>
  </si>
  <si>
    <t>Montáž doplňků zařízení koupelen a záchodů madla invalidního rovného</t>
  </si>
  <si>
    <t>653666979</t>
  </si>
  <si>
    <t>https://podminky.urs.cz/item/CS_URS_2025_01/725291668</t>
  </si>
  <si>
    <t>55147052</t>
  </si>
  <si>
    <t>madlo invalidní rovné bílé 500mm</t>
  </si>
  <si>
    <t>-709259691</t>
  </si>
  <si>
    <t>725291669</t>
  </si>
  <si>
    <t>Montáž doplňků zařízení koupelen a záchodů madla invalidního krakorcového</t>
  </si>
  <si>
    <t>1856548027</t>
  </si>
  <si>
    <t>https://podminky.urs.cz/item/CS_URS_2025_01/725291669</t>
  </si>
  <si>
    <t>55147063</t>
  </si>
  <si>
    <t>madlo invalidní krakorcové bílé 900mm</t>
  </si>
  <si>
    <t>-601561557</t>
  </si>
  <si>
    <t>725291670</t>
  </si>
  <si>
    <t>Montáž doplňků zařízení koupelen a záchodů madla invalidního krakorcového sklopného</t>
  </si>
  <si>
    <t>1004555095</t>
  </si>
  <si>
    <t>https://podminky.urs.cz/item/CS_URS_2025_01/725291670</t>
  </si>
  <si>
    <t>55147061</t>
  </si>
  <si>
    <t>madlo invalidní krakorcové sklopné bílé 813mm</t>
  </si>
  <si>
    <t>-385015256</t>
  </si>
  <si>
    <t>725822614R001</t>
  </si>
  <si>
    <t>Baterie umyvadlové stojánkové pákové s výpustí, ZTP</t>
  </si>
  <si>
    <t>1441888067</t>
  </si>
  <si>
    <t>726</t>
  </si>
  <si>
    <t>Zdravotechnika - předstěnové instalace</t>
  </si>
  <si>
    <t>726131043</t>
  </si>
  <si>
    <t>Předstěnové instalační systémy do lehkých stěn s kovovou konstrukcí pro závěsné klozety ovládání zepředu, stavební výšky 1120 mm pro tělesně postižené</t>
  </si>
  <si>
    <t>-2025477326</t>
  </si>
  <si>
    <t>https://podminky.urs.cz/item/CS_URS_2025_01/726131043</t>
  </si>
  <si>
    <t>735</t>
  </si>
  <si>
    <t>Ústřední vytápění - otopná tělesa</t>
  </si>
  <si>
    <t>735141105R01</t>
  </si>
  <si>
    <t>Nové otopné těledo deskové 22 - 900/600, včetně napojení na stávající rozvod</t>
  </si>
  <si>
    <t>-1475974410</t>
  </si>
  <si>
    <t>44</t>
  </si>
  <si>
    <t>741122015</t>
  </si>
  <si>
    <t>Montáž kabelů měděných bez ukončení uložených pod omítku plných kulatých (např. CYKY), počtu a průřezu žil 3x1,5 mm2</t>
  </si>
  <si>
    <t>1195011293</t>
  </si>
  <si>
    <t>https://podminky.urs.cz/item/CS_URS_2025_01/741122015</t>
  </si>
  <si>
    <t>34111030</t>
  </si>
  <si>
    <t>kabel instalační jádro Cu plné izolace PVC plášť PVC 450/750V (CYKY) 3x1,5mm2</t>
  </si>
  <si>
    <t>-1264343954</t>
  </si>
  <si>
    <t>20*1,15 'Přepočtené koeficientem množství</t>
  </si>
  <si>
    <t>46</t>
  </si>
  <si>
    <t>1025526084</t>
  </si>
  <si>
    <t>300675321</t>
  </si>
  <si>
    <t>26*1,15 'Přepočtené koeficientem množství</t>
  </si>
  <si>
    <t>48</t>
  </si>
  <si>
    <t>741210001</t>
  </si>
  <si>
    <t>Montáž rozvodnic oceloplechových nebo plastových bez zapojení vodičů běžných, hmotnosti do 20 kg</t>
  </si>
  <si>
    <t>-128862301</t>
  </si>
  <si>
    <t>https://podminky.urs.cz/item/CS_URS_2025_01/741210001</t>
  </si>
  <si>
    <t>35711001</t>
  </si>
  <si>
    <t>rozvodnice zapuštěná, průhledné dveře, IP41, 18 modulárních jednotek, vč. N/pE</t>
  </si>
  <si>
    <t>-1377255054</t>
  </si>
  <si>
    <t>50</t>
  </si>
  <si>
    <t>741310101</t>
  </si>
  <si>
    <t>Montáž spínačů jedno nebo dvoupólových polozapuštěných nebo zapuštěných se zapojením vodičů bezšroubové připojení spínačů, řazení 1-jednopólových</t>
  </si>
  <si>
    <t>1542979482</t>
  </si>
  <si>
    <t>https://podminky.urs.cz/item/CS_URS_2025_01/741310101</t>
  </si>
  <si>
    <t>34539060</t>
  </si>
  <si>
    <t>rámeček dvojnásobný</t>
  </si>
  <si>
    <t>1688864417</t>
  </si>
  <si>
    <t>34539015</t>
  </si>
  <si>
    <t>přístroj spínače jednopólového, řazení 1, 1So, 1S bezšroubové svorky</t>
  </si>
  <si>
    <t>1279869135</t>
  </si>
  <si>
    <t>34539049</t>
  </si>
  <si>
    <t>kryt spínače jednoduchý</t>
  </si>
  <si>
    <t>-613961487</t>
  </si>
  <si>
    <t>34539059</t>
  </si>
  <si>
    <t>rámeček jednonásobný</t>
  </si>
  <si>
    <t>18066323</t>
  </si>
  <si>
    <t>741313002</t>
  </si>
  <si>
    <t>Montáž zásuvek domovních se zapojením vodičů bezšroubové připojení polozapuštěných nebo zapuštěných 10/16 A, provedení 2P + PE dvojí zapojení pro průběžnou montáž</t>
  </si>
  <si>
    <t>-1174594430</t>
  </si>
  <si>
    <t>https://podminky.urs.cz/item/CS_URS_2025_01/741313002</t>
  </si>
  <si>
    <t>34555241</t>
  </si>
  <si>
    <t>přístroj zásuvky zapuštěné jednonásobné, krytka s clonkami, bezšroubové svorky</t>
  </si>
  <si>
    <t>837217542</t>
  </si>
  <si>
    <t>34539063</t>
  </si>
  <si>
    <t>rámeček pětinásobný</t>
  </si>
  <si>
    <t>-1760626557</t>
  </si>
  <si>
    <t>1679229708</t>
  </si>
  <si>
    <t>59</t>
  </si>
  <si>
    <t>-355639337</t>
  </si>
  <si>
    <t>-2047976887</t>
  </si>
  <si>
    <t>1549325606</t>
  </si>
  <si>
    <t>-1519068858</t>
  </si>
  <si>
    <t>741372062</t>
  </si>
  <si>
    <t>Montáž svítidel s integrovaným zdrojem LED se zapojením vodičů interiérových přisazených stropních hranatých nebo kruhových plochy přes 0,09 do 0,36 m2</t>
  </si>
  <si>
    <t>-101236152</t>
  </si>
  <si>
    <t>https://podminky.urs.cz/item/CS_URS_2025_01/741372062</t>
  </si>
  <si>
    <t>RMAT0001</t>
  </si>
  <si>
    <t>Svítidlo stropní přisazené hranaté, dle PD</t>
  </si>
  <si>
    <t>-416179952</t>
  </si>
  <si>
    <t>741810001</t>
  </si>
  <si>
    <t>Zkoušky a prohlídky elektrických rozvodů a zařízení celková prohlídka a vyhotovení revizní zprávy pro objem montážních prací do 100 tis. Kč</t>
  </si>
  <si>
    <t>1366002531</t>
  </si>
  <si>
    <t>https://podminky.urs.cz/item/CS_URS_2025_01/741810001</t>
  </si>
  <si>
    <t>751</t>
  </si>
  <si>
    <t>Vzduchotechnika</t>
  </si>
  <si>
    <t>751141110R01</t>
  </si>
  <si>
    <t>D+M ventilátor axiální nízkotlaký stěnový</t>
  </si>
  <si>
    <t>-2009103603</t>
  </si>
  <si>
    <t>751616025</t>
  </si>
  <si>
    <t>Montáž dveřní vzduchové clony na stěnu do výšky přes 1,5 do 3 m délky clony přes 1,5 do 2 m s elektrickým ohřevem</t>
  </si>
  <si>
    <t>-85909980</t>
  </si>
  <si>
    <t>https://podminky.urs.cz/item/CS_URS_2025_01/751616025</t>
  </si>
  <si>
    <t>42954053</t>
  </si>
  <si>
    <t>clona vzduchová 400V elektrický ohřívač 20 kW nástěnný ovladač bílá dl 2m</t>
  </si>
  <si>
    <t>-1294127624</t>
  </si>
  <si>
    <t>764</t>
  </si>
  <si>
    <t>Konstrukce klempířské</t>
  </si>
  <si>
    <t>764111651</t>
  </si>
  <si>
    <t>Krytina ze svitků, ze šablon nebo taškových tabulí z pozinkovaného plechu s povrchovou úpravou s úpravou u okapů, prostupů a výčnělků střechy rovné z taškových tabulí, sklon střechy do 30°</t>
  </si>
  <si>
    <t>780761624</t>
  </si>
  <si>
    <t>https://podminky.urs.cz/item/CS_URS_2025_01/764111651</t>
  </si>
  <si>
    <t>5,65*3</t>
  </si>
  <si>
    <t>107</t>
  </si>
  <si>
    <t>15485180</t>
  </si>
  <si>
    <t>plech trapézový 6/131/1179 PE 50µm tl 0,5mm</t>
  </si>
  <si>
    <t>-159339081</t>
  </si>
  <si>
    <t>16,95*1,15</t>
  </si>
  <si>
    <t>114</t>
  </si>
  <si>
    <t>764212662</t>
  </si>
  <si>
    <t>Oplechování střešních prvků z pozinkovaného plechu s povrchovou úpravou okapu střechy rovné okapovým plechem rš 200 mm</t>
  </si>
  <si>
    <t>22108411</t>
  </si>
  <si>
    <t>https://podminky.urs.cz/item/CS_URS_2025_01/764212662</t>
  </si>
  <si>
    <t>3+2,5</t>
  </si>
  <si>
    <t>116</t>
  </si>
  <si>
    <t>764214603</t>
  </si>
  <si>
    <t>Oplechování horních ploch zdí a nadezdívek (atik) z pozinkovaného plechu s povrchovou úpravou mechanicky kotvené rš 250 mm</t>
  </si>
  <si>
    <t>-904050232</t>
  </si>
  <si>
    <t>https://podminky.urs.cz/item/CS_URS_2025_01/764214603</t>
  </si>
  <si>
    <t>117</t>
  </si>
  <si>
    <t>764311603</t>
  </si>
  <si>
    <t>Lemování zdí z pozinkovaného plechu s povrchovou úpravou boční nebo horní rovné, střech s krytinou prejzovou nebo vlnitou rš 250 mm</t>
  </si>
  <si>
    <t>-608560195</t>
  </si>
  <si>
    <t>https://podminky.urs.cz/item/CS_URS_2025_01/764311603</t>
  </si>
  <si>
    <t>118</t>
  </si>
  <si>
    <t>764314610R01</t>
  </si>
  <si>
    <t xml:space="preserve">Lemování prostupů z pozinkovaného plechu s povrchovou úpravou </t>
  </si>
  <si>
    <t>ks</t>
  </si>
  <si>
    <t>-152051108</t>
  </si>
  <si>
    <t>119</t>
  </si>
  <si>
    <t>764511610R01</t>
  </si>
  <si>
    <t>Žlab podokapní z pozinkovaného plechu s povrchovou úpravou včetně háků a čel hranatý rš 200 mm</t>
  </si>
  <si>
    <t>1098256533</t>
  </si>
  <si>
    <t>3,000+2,5</t>
  </si>
  <si>
    <t>766</t>
  </si>
  <si>
    <t>Konstrukce truhlářské</t>
  </si>
  <si>
    <t>766422343</t>
  </si>
  <si>
    <t>Montáž obložení podhledů jednoduchých panely obkladovými z aglomerovaných desek, plochy přes 1,50 m2</t>
  </si>
  <si>
    <t>166633926</t>
  </si>
  <si>
    <t>https://podminky.urs.cz/item/CS_URS_2025_01/766422343</t>
  </si>
  <si>
    <t>59590766</t>
  </si>
  <si>
    <t>deska cementotřísková fasádní hladká finální vrstva lazura tl 10mm</t>
  </si>
  <si>
    <t>1804508257</t>
  </si>
  <si>
    <t>37,775*1,1 'Přepočtené koeficientem množství</t>
  </si>
  <si>
    <t>767490103</t>
  </si>
  <si>
    <t>Montáž nosného roštu fasád, stěn a podhledů jednosměrného, kotveného do ocelové konstrukce</t>
  </si>
  <si>
    <t>662939671</t>
  </si>
  <si>
    <t>https://podminky.urs.cz/item/CS_URS_2025_01/767490103</t>
  </si>
  <si>
    <t>3*3*2</t>
  </si>
  <si>
    <t>5,65*0,5</t>
  </si>
  <si>
    <t>55324134</t>
  </si>
  <si>
    <t>rošt fasádní systémový ocelový jednosměrný vertikální pro nezateplené fasády</t>
  </si>
  <si>
    <t>-1987664371</t>
  </si>
  <si>
    <t>-959176757</t>
  </si>
  <si>
    <t>1,85*2,15</t>
  </si>
  <si>
    <t>2,4*3,75</t>
  </si>
  <si>
    <t>-772310971</t>
  </si>
  <si>
    <t>771151013</t>
  </si>
  <si>
    <t>Příprava podkladu před provedením dlažby samonivelační stěrka min. pevnosti 20 MPa, tloušťky přes 5 do 8 mm</t>
  </si>
  <si>
    <t>52903254</t>
  </si>
  <si>
    <t>https://podminky.urs.cz/item/CS_URS_2025_01/771151013</t>
  </si>
  <si>
    <t>-1739841333</t>
  </si>
  <si>
    <t>893394016</t>
  </si>
  <si>
    <t>(2,4+2,3)*4*0,48</t>
  </si>
  <si>
    <t>5,75*0,48</t>
  </si>
  <si>
    <t>3*10*0,36</t>
  </si>
  <si>
    <t>5,6*0,36</t>
  </si>
  <si>
    <t>5,6*0,56</t>
  </si>
  <si>
    <t>2,5*0,34</t>
  </si>
  <si>
    <t>0,4*0,3*0,01*6*2</t>
  </si>
  <si>
    <t>59761110</t>
  </si>
  <si>
    <t>dlažba keramická slinutá mrazuvzdorná R10/B povrch hladký/matný tl do 10mm přes 2 do 4ks/m2</t>
  </si>
  <si>
    <t>-417828071</t>
  </si>
  <si>
    <t>12,978*1,15 'Přepočtené koeficientem množství</t>
  </si>
  <si>
    <t>771591112</t>
  </si>
  <si>
    <t>Izolace podlahy pod dlažbu nátěrem nebo stěrkou ve dvou vrstvách</t>
  </si>
  <si>
    <t>-2133549731</t>
  </si>
  <si>
    <t>https://podminky.urs.cz/item/CS_URS_2025_01/771591112</t>
  </si>
  <si>
    <t>771591241</t>
  </si>
  <si>
    <t>Izolace podlahy pod dlažbu těsnícími izolačními pásy vnitřní kout</t>
  </si>
  <si>
    <t>1269537178</t>
  </si>
  <si>
    <t>https://podminky.urs.cz/item/CS_URS_2025_01/771591241</t>
  </si>
  <si>
    <t>771591264</t>
  </si>
  <si>
    <t>Izolace podlahy pod dlažbu těsnícími izolačními pásy mezi podlahou a stěnu</t>
  </si>
  <si>
    <t>446592694</t>
  </si>
  <si>
    <t>https://podminky.urs.cz/item/CS_URS_2025_01/771591264</t>
  </si>
  <si>
    <t>1153993139</t>
  </si>
  <si>
    <t>-1178709879</t>
  </si>
  <si>
    <t>-1375459131</t>
  </si>
  <si>
    <t>-1331079981</t>
  </si>
  <si>
    <t>784</t>
  </si>
  <si>
    <t>Dokončovací práce - malby a tapety</t>
  </si>
  <si>
    <t>784111001</t>
  </si>
  <si>
    <t>Oprášení (ometení) podkladu v místnostech výšky do 3,80 m</t>
  </si>
  <si>
    <t>-1156352607</t>
  </si>
  <si>
    <t>https://podminky.urs.cz/item/CS_URS_2025_01/784111001</t>
  </si>
  <si>
    <t>37*2,65*2</t>
  </si>
  <si>
    <t>37*2,45*2</t>
  </si>
  <si>
    <t>2,45*2,65*2</t>
  </si>
  <si>
    <t>-2,5*0,6*18</t>
  </si>
  <si>
    <t>-1,9*2,05</t>
  </si>
  <si>
    <t>-2,05*2,05</t>
  </si>
  <si>
    <t>-1*2,05</t>
  </si>
  <si>
    <t>-1,3*2,05</t>
  </si>
  <si>
    <t>-1,6*1,97</t>
  </si>
  <si>
    <t>784111011</t>
  </si>
  <si>
    <t>Obroušení podkladu omítky v místnostech výšky do 3,80 m</t>
  </si>
  <si>
    <t>869017574</t>
  </si>
  <si>
    <t>https://podminky.urs.cz/item/CS_URS_2025_01/784111011</t>
  </si>
  <si>
    <t>784171001</t>
  </si>
  <si>
    <t>Olepování vnitřních ploch (materiál ve specifikaci) včetně pozdějšího odlepení páskou nebo fólií v místnostech výšky do 3,80 m</t>
  </si>
  <si>
    <t>967885839</t>
  </si>
  <si>
    <t>https://podminky.urs.cz/item/CS_URS_2025_01/784171001</t>
  </si>
  <si>
    <t>(2,35+0,9)*2*24</t>
  </si>
  <si>
    <t>58124838</t>
  </si>
  <si>
    <t>páska maskovací krepová pro malířské potřeby š 50mm</t>
  </si>
  <si>
    <t>471762172</t>
  </si>
  <si>
    <t>156*1,05 'Přepočtené koeficientem množství</t>
  </si>
  <si>
    <t>784171101</t>
  </si>
  <si>
    <t>Zakrytí nemalovaných ploch (materiál ve specifikaci) včetně pozdějšího odkrytí podlah</t>
  </si>
  <si>
    <t>-1108127479</t>
  </si>
  <si>
    <t>https://podminky.urs.cz/item/CS_URS_2025_01/784171101</t>
  </si>
  <si>
    <t>37*2,45</t>
  </si>
  <si>
    <t>28323156</t>
  </si>
  <si>
    <t>fólie pro malířské potřeby zakrývací tl 41µ 4x5m</t>
  </si>
  <si>
    <t>-1562901500</t>
  </si>
  <si>
    <t>90,65*1,05 'Přepočtené koeficientem množství</t>
  </si>
  <si>
    <t>784181101</t>
  </si>
  <si>
    <t>Penetrace podkladu jednonásobná základní akrylátová bezbarvá v místnostech výšky do 3,80 m</t>
  </si>
  <si>
    <t>1856940725</t>
  </si>
  <si>
    <t>https://podminky.urs.cz/item/CS_URS_2025_01/784181101</t>
  </si>
  <si>
    <t>784211111</t>
  </si>
  <si>
    <t>Malby z malířských směsí oděruvzdorných za mokra dvojnásobné, bílé za mokra oděruvzdorné velmi dobře v místnostech výšky do 3,80 m</t>
  </si>
  <si>
    <t>-866294229</t>
  </si>
  <si>
    <t>https://podminky.urs.cz/item/CS_URS_2025_01/784211111</t>
  </si>
  <si>
    <t>113-25/03 - Retence - INVESTIČNÍ NÁKLADY</t>
  </si>
  <si>
    <t>-1878994934</t>
  </si>
  <si>
    <t>retenční nádrž</t>
  </si>
  <si>
    <t>3*4*3</t>
  </si>
  <si>
    <t>38240000R01</t>
  </si>
  <si>
    <t>Dodávka a montáž ponorné čerpadlo s frekvenčním měničem, vč. zapojení a veškerých potřebných armatur</t>
  </si>
  <si>
    <t>-719951285</t>
  </si>
  <si>
    <t>382411116R01</t>
  </si>
  <si>
    <t>Zemní nádrž z polyetylenu PE na dešťovou a splaškovou vodu univerzální samonosná pro běžné zatížení, objemu 10000 l</t>
  </si>
  <si>
    <t>1974571917</t>
  </si>
  <si>
    <t>871161141</t>
  </si>
  <si>
    <t>Montáž vodovodního potrubí z polyetylenu PE100 RC v otevřeném výkopu svařovaných na tupo SDR 11/PN16 d 32 x 3,0 mm</t>
  </si>
  <si>
    <t>-1470797602</t>
  </si>
  <si>
    <t>https://podminky.urs.cz/item/CS_URS_2025_01/871161141</t>
  </si>
  <si>
    <t>28613500</t>
  </si>
  <si>
    <t>potrubí vodovodní dvouvrstvé PE100 RC SDR11 32x3,0mm</t>
  </si>
  <si>
    <t>-1031933778</t>
  </si>
  <si>
    <t>31*1,015 'Přepočtené koeficientem množství</t>
  </si>
  <si>
    <t>87716110R01</t>
  </si>
  <si>
    <t>Montáž tvarovek na vodovodním plastovém potrubí z polyetylenu PE 100 elektrotvarovek SDR 11/PN16 spojek, oblouků nebo redukcí d 32</t>
  </si>
  <si>
    <t>-991341946</t>
  </si>
  <si>
    <t>891262122R01</t>
  </si>
  <si>
    <t>Montáž kanalizačních armatur na potrubí šoupátek v otevřeném výkopu nebo v šachtách s osazením zemní soupravy (bez poklopů) DN 100</t>
  </si>
  <si>
    <t>-1411251335</t>
  </si>
  <si>
    <t>894812314R01</t>
  </si>
  <si>
    <t>Revizní a čistící šachta z polypropylenu PP pro hladké trouby DN 600 šachtové dno (DN šachty / DN trubního vedení) DN 600/160 sběrné tvaru X</t>
  </si>
  <si>
    <t>1028610971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</si>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</sst>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002000" TargetMode="External" /><Relationship Id="rId2" Type="http://schemas.openxmlformats.org/officeDocument/2006/relationships/hyperlink" Target="https://podminky.urs.cz/item/CS_URS_2025_01/013254000" TargetMode="External" /><Relationship Id="rId3" Type="http://schemas.openxmlformats.org/officeDocument/2006/relationships/hyperlink" Target="https://podminky.urs.cz/item/CS_URS_2025_01/020001000" TargetMode="External" /><Relationship Id="rId4" Type="http://schemas.openxmlformats.org/officeDocument/2006/relationships/hyperlink" Target="https://podminky.urs.cz/item/CS_URS_2025_01/030001000" TargetMode="External" /><Relationship Id="rId5" Type="http://schemas.openxmlformats.org/officeDocument/2006/relationships/hyperlink" Target="https://podminky.urs.cz/item/CS_URS_2025_01/070001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01122" TargetMode="External" /><Relationship Id="rId2" Type="http://schemas.openxmlformats.org/officeDocument/2006/relationships/hyperlink" Target="https://podminky.urs.cz/item/CS_URS_2025_01/112251102" TargetMode="External" /><Relationship Id="rId3" Type="http://schemas.openxmlformats.org/officeDocument/2006/relationships/hyperlink" Target="https://podminky.urs.cz/item/CS_URS_2025_01/113106123" TargetMode="External" /><Relationship Id="rId4" Type="http://schemas.openxmlformats.org/officeDocument/2006/relationships/hyperlink" Target="https://podminky.urs.cz/item/CS_URS_2025_01/113107112" TargetMode="External" /><Relationship Id="rId5" Type="http://schemas.openxmlformats.org/officeDocument/2006/relationships/hyperlink" Target="https://podminky.urs.cz/item/CS_URS_2025_01/113201111" TargetMode="External" /><Relationship Id="rId6" Type="http://schemas.openxmlformats.org/officeDocument/2006/relationships/hyperlink" Target="https://podminky.urs.cz/item/CS_URS_2025_01/121151113" TargetMode="External" /><Relationship Id="rId7" Type="http://schemas.openxmlformats.org/officeDocument/2006/relationships/hyperlink" Target="https://podminky.urs.cz/item/CS_URS_2025_01/122551104" TargetMode="External" /><Relationship Id="rId8" Type="http://schemas.openxmlformats.org/officeDocument/2006/relationships/hyperlink" Target="https://podminky.urs.cz/item/CS_URS_2025_01/132412131" TargetMode="External" /><Relationship Id="rId9" Type="http://schemas.openxmlformats.org/officeDocument/2006/relationships/hyperlink" Target="https://podminky.urs.cz/item/CS_URS_2025_01/162351143" TargetMode="External" /><Relationship Id="rId10" Type="http://schemas.openxmlformats.org/officeDocument/2006/relationships/hyperlink" Target="https://podminky.urs.cz/item/CS_URS_2025_01/181351103" TargetMode="External" /><Relationship Id="rId11" Type="http://schemas.openxmlformats.org/officeDocument/2006/relationships/hyperlink" Target="https://podminky.urs.cz/item/CS_URS_2025_01/181411121" TargetMode="External" /><Relationship Id="rId12" Type="http://schemas.openxmlformats.org/officeDocument/2006/relationships/hyperlink" Target="https://podminky.urs.cz/item/CS_URS_2025_01/181411141" TargetMode="External" /><Relationship Id="rId13" Type="http://schemas.openxmlformats.org/officeDocument/2006/relationships/hyperlink" Target="https://podminky.urs.cz/item/CS_URS_2025_01/181951116" TargetMode="External" /><Relationship Id="rId14" Type="http://schemas.openxmlformats.org/officeDocument/2006/relationships/hyperlink" Target="https://podminky.urs.cz/item/CS_URS_2025_01/274313711" TargetMode="External" /><Relationship Id="rId15" Type="http://schemas.openxmlformats.org/officeDocument/2006/relationships/hyperlink" Target="https://podminky.urs.cz/item/CS_URS_2025_01/274351121" TargetMode="External" /><Relationship Id="rId16" Type="http://schemas.openxmlformats.org/officeDocument/2006/relationships/hyperlink" Target="https://podminky.urs.cz/item/CS_URS_2025_01/275313711" TargetMode="External" /><Relationship Id="rId17" Type="http://schemas.openxmlformats.org/officeDocument/2006/relationships/hyperlink" Target="https://podminky.urs.cz/item/CS_URS_2025_01/275351121" TargetMode="External" /><Relationship Id="rId18" Type="http://schemas.openxmlformats.org/officeDocument/2006/relationships/hyperlink" Target="https://podminky.urs.cz/item/CS_URS_2025_01/327122111" TargetMode="External" /><Relationship Id="rId19" Type="http://schemas.openxmlformats.org/officeDocument/2006/relationships/hyperlink" Target="https://podminky.urs.cz/item/CS_URS_2025_01/327122112" TargetMode="External" /><Relationship Id="rId20" Type="http://schemas.openxmlformats.org/officeDocument/2006/relationships/hyperlink" Target="https://podminky.urs.cz/item/CS_URS_2025_01/327122113" TargetMode="External" /><Relationship Id="rId21" Type="http://schemas.openxmlformats.org/officeDocument/2006/relationships/hyperlink" Target="https://podminky.urs.cz/item/CS_URS_2025_01/327122114" TargetMode="External" /><Relationship Id="rId22" Type="http://schemas.openxmlformats.org/officeDocument/2006/relationships/hyperlink" Target="https://podminky.urs.cz/item/CS_URS_2025_01/327122212" TargetMode="External" /><Relationship Id="rId23" Type="http://schemas.openxmlformats.org/officeDocument/2006/relationships/hyperlink" Target="https://podminky.urs.cz/item/CS_URS_2025_01/564851111" TargetMode="External" /><Relationship Id="rId24" Type="http://schemas.openxmlformats.org/officeDocument/2006/relationships/hyperlink" Target="https://podminky.urs.cz/item/CS_URS_2025_01/597961111" TargetMode="External" /><Relationship Id="rId25" Type="http://schemas.openxmlformats.org/officeDocument/2006/relationships/hyperlink" Target="https://podminky.urs.cz/item/CS_URS_2025_01/631311214" TargetMode="External" /><Relationship Id="rId26" Type="http://schemas.openxmlformats.org/officeDocument/2006/relationships/hyperlink" Target="https://podminky.urs.cz/item/CS_URS_2025_01/631311224" TargetMode="External" /><Relationship Id="rId27" Type="http://schemas.openxmlformats.org/officeDocument/2006/relationships/hyperlink" Target="https://podminky.urs.cz/item/CS_URS_2025_01/631319022" TargetMode="External" /><Relationship Id="rId28" Type="http://schemas.openxmlformats.org/officeDocument/2006/relationships/hyperlink" Target="https://podminky.urs.cz/item/CS_URS_2025_01/631319173" TargetMode="External" /><Relationship Id="rId29" Type="http://schemas.openxmlformats.org/officeDocument/2006/relationships/hyperlink" Target="https://podminky.urs.cz/item/CS_URS_2025_01/631351101" TargetMode="External" /><Relationship Id="rId30" Type="http://schemas.openxmlformats.org/officeDocument/2006/relationships/hyperlink" Target="https://podminky.urs.cz/item/CS_URS_2025_01/631351102" TargetMode="External" /><Relationship Id="rId31" Type="http://schemas.openxmlformats.org/officeDocument/2006/relationships/hyperlink" Target="https://podminky.urs.cz/item/CS_URS_2025_01/631362021" TargetMode="External" /><Relationship Id="rId32" Type="http://schemas.openxmlformats.org/officeDocument/2006/relationships/hyperlink" Target="https://podminky.urs.cz/item/CS_URS_2025_01/632450133" TargetMode="External" /><Relationship Id="rId33" Type="http://schemas.openxmlformats.org/officeDocument/2006/relationships/hyperlink" Target="https://podminky.urs.cz/item/CS_URS_2025_01/634611111" TargetMode="External" /><Relationship Id="rId34" Type="http://schemas.openxmlformats.org/officeDocument/2006/relationships/hyperlink" Target="https://podminky.urs.cz/item/CS_URS_2025_01/871313120" TargetMode="External" /><Relationship Id="rId35" Type="http://schemas.openxmlformats.org/officeDocument/2006/relationships/hyperlink" Target="https://podminky.urs.cz/item/CS_URS_2025_01/894201121" TargetMode="External" /><Relationship Id="rId36" Type="http://schemas.openxmlformats.org/officeDocument/2006/relationships/hyperlink" Target="https://podminky.urs.cz/item/CS_URS_2025_01/894201221" TargetMode="External" /><Relationship Id="rId37" Type="http://schemas.openxmlformats.org/officeDocument/2006/relationships/hyperlink" Target="https://podminky.urs.cz/item/CS_URS_2025_01/894201293" TargetMode="External" /><Relationship Id="rId38" Type="http://schemas.openxmlformats.org/officeDocument/2006/relationships/hyperlink" Target="https://podminky.urs.cz/item/CS_URS_2025_01/894812111" TargetMode="External" /><Relationship Id="rId39" Type="http://schemas.openxmlformats.org/officeDocument/2006/relationships/hyperlink" Target="https://podminky.urs.cz/item/CS_URS_2025_01/894812132" TargetMode="External" /><Relationship Id="rId40" Type="http://schemas.openxmlformats.org/officeDocument/2006/relationships/hyperlink" Target="https://podminky.urs.cz/item/CS_URS_2025_01/894812149" TargetMode="External" /><Relationship Id="rId41" Type="http://schemas.openxmlformats.org/officeDocument/2006/relationships/hyperlink" Target="https://podminky.urs.cz/item/CS_URS_2025_01/894812171" TargetMode="External" /><Relationship Id="rId42" Type="http://schemas.openxmlformats.org/officeDocument/2006/relationships/hyperlink" Target="https://podminky.urs.cz/item/CS_URS_2025_01/899102112" TargetMode="External" /><Relationship Id="rId43" Type="http://schemas.openxmlformats.org/officeDocument/2006/relationships/hyperlink" Target="https://podminky.urs.cz/item/CS_URS_2025_01/899102112" TargetMode="External" /><Relationship Id="rId44" Type="http://schemas.openxmlformats.org/officeDocument/2006/relationships/hyperlink" Target="https://podminky.urs.cz/item/CS_URS_2025_01/916371215" TargetMode="External" /><Relationship Id="rId45" Type="http://schemas.openxmlformats.org/officeDocument/2006/relationships/hyperlink" Target="https://podminky.urs.cz/item/CS_URS_2025_01/998276101" TargetMode="External" /><Relationship Id="rId46" Type="http://schemas.openxmlformats.org/officeDocument/2006/relationships/hyperlink" Target="https://podminky.urs.cz/item/CS_URS_2025_01/741122016" TargetMode="External" /><Relationship Id="rId47" Type="http://schemas.openxmlformats.org/officeDocument/2006/relationships/hyperlink" Target="https://podminky.urs.cz/item/CS_URS_2025_01/741311002" TargetMode="External" /><Relationship Id="rId48" Type="http://schemas.openxmlformats.org/officeDocument/2006/relationships/hyperlink" Target="https://podminky.urs.cz/item/CS_URS_2025_01/741313083" TargetMode="External" /><Relationship Id="rId49" Type="http://schemas.openxmlformats.org/officeDocument/2006/relationships/hyperlink" Target="https://podminky.urs.cz/item/CS_URS_2025_01/741320101" TargetMode="External" /><Relationship Id="rId50" Type="http://schemas.openxmlformats.org/officeDocument/2006/relationships/hyperlink" Target="https://podminky.urs.cz/item/CS_URS_2025_01/741321003" TargetMode="External" /><Relationship Id="rId51" Type="http://schemas.openxmlformats.org/officeDocument/2006/relationships/hyperlink" Target="https://podminky.urs.cz/item/CS_URS_2025_01/741372065" TargetMode="External" /><Relationship Id="rId52" Type="http://schemas.openxmlformats.org/officeDocument/2006/relationships/hyperlink" Target="https://podminky.urs.cz/item/CS_URS_2025_01/767995114" TargetMode="External" /><Relationship Id="rId53" Type="http://schemas.openxmlformats.org/officeDocument/2006/relationships/hyperlink" Target="https://podminky.urs.cz/item/CS_URS_2025_01/771111011" TargetMode="External" /><Relationship Id="rId54" Type="http://schemas.openxmlformats.org/officeDocument/2006/relationships/hyperlink" Target="https://podminky.urs.cz/item/CS_URS_2025_01/771121011" TargetMode="External" /><Relationship Id="rId55" Type="http://schemas.openxmlformats.org/officeDocument/2006/relationships/hyperlink" Target="https://podminky.urs.cz/item/CS_URS_2025_01/771121027" TargetMode="External" /><Relationship Id="rId56" Type="http://schemas.openxmlformats.org/officeDocument/2006/relationships/hyperlink" Target="https://podminky.urs.cz/item/CS_URS_2025_01/771474114" TargetMode="External" /><Relationship Id="rId57" Type="http://schemas.openxmlformats.org/officeDocument/2006/relationships/hyperlink" Target="https://podminky.urs.cz/item/CS_URS_2025_01/771574413" TargetMode="External" /><Relationship Id="rId58" Type="http://schemas.openxmlformats.org/officeDocument/2006/relationships/hyperlink" Target="https://podminky.urs.cz/item/CS_URS_2025_01/998771101" TargetMode="External" /><Relationship Id="rId59" Type="http://schemas.openxmlformats.org/officeDocument/2006/relationships/hyperlink" Target="https://podminky.urs.cz/item/CS_URS_2025_01/783301311" TargetMode="External" /><Relationship Id="rId60" Type="http://schemas.openxmlformats.org/officeDocument/2006/relationships/hyperlink" Target="https://podminky.urs.cz/item/CS_URS_2025_01/783314101" TargetMode="External" /><Relationship Id="rId61" Type="http://schemas.openxmlformats.org/officeDocument/2006/relationships/hyperlink" Target="https://podminky.urs.cz/item/CS_URS_2025_01/783315101" TargetMode="External" /><Relationship Id="rId62" Type="http://schemas.openxmlformats.org/officeDocument/2006/relationships/hyperlink" Target="https://podminky.urs.cz/item/CS_URS_2025_01/783317101" TargetMode="External" /><Relationship Id="rId63" Type="http://schemas.openxmlformats.org/officeDocument/2006/relationships/hyperlink" Target="https://podminky.urs.cz/item/CS_URS_2025_01/210812011" TargetMode="External" /><Relationship Id="rId64" Type="http://schemas.openxmlformats.org/officeDocument/2006/relationships/hyperlink" Target="https://podminky.urs.cz/item/CS_URS_2025_01/460171115" TargetMode="External" /><Relationship Id="rId65" Type="http://schemas.openxmlformats.org/officeDocument/2006/relationships/hyperlink" Target="https://podminky.urs.cz/item/CS_URS_2025_01/460451124" TargetMode="External" /><Relationship Id="rId66" Type="http://schemas.openxmlformats.org/officeDocument/2006/relationships/hyperlink" Target="https://podminky.urs.cz/item/CS_URS_2025_01/460661111" TargetMode="External" /><Relationship Id="rId67" Type="http://schemas.openxmlformats.org/officeDocument/2006/relationships/hyperlink" Target="https://podminky.urs.cz/item/CS_URS_2025_01/460671112" TargetMode="External" /><Relationship Id="rId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22551101" TargetMode="External" /><Relationship Id="rId3" Type="http://schemas.openxmlformats.org/officeDocument/2006/relationships/hyperlink" Target="https://podminky.urs.cz/item/CS_URS_2025_01/122551104" TargetMode="External" /><Relationship Id="rId4" Type="http://schemas.openxmlformats.org/officeDocument/2006/relationships/hyperlink" Target="https://podminky.urs.cz/item/CS_URS_2025_01/272313711" TargetMode="External" /><Relationship Id="rId5" Type="http://schemas.openxmlformats.org/officeDocument/2006/relationships/hyperlink" Target="https://podminky.urs.cz/item/CS_URS_2025_01/273313811" TargetMode="External" /><Relationship Id="rId6" Type="http://schemas.openxmlformats.org/officeDocument/2006/relationships/hyperlink" Target="https://podminky.urs.cz/item/CS_URS_2025_01/273351121" TargetMode="External" /><Relationship Id="rId7" Type="http://schemas.openxmlformats.org/officeDocument/2006/relationships/hyperlink" Target="https://podminky.urs.cz/item/CS_URS_2025_01/273351122" TargetMode="External" /><Relationship Id="rId8" Type="http://schemas.openxmlformats.org/officeDocument/2006/relationships/hyperlink" Target="https://podminky.urs.cz/item/CS_URS_2025_01/273361221" TargetMode="External" /><Relationship Id="rId9" Type="http://schemas.openxmlformats.org/officeDocument/2006/relationships/hyperlink" Target="https://podminky.urs.cz/item/CS_URS_2025_01/275313711" TargetMode="External" /><Relationship Id="rId10" Type="http://schemas.openxmlformats.org/officeDocument/2006/relationships/hyperlink" Target="https://podminky.urs.cz/item/CS_URS_2025_01/275351121" TargetMode="External" /><Relationship Id="rId11" Type="http://schemas.openxmlformats.org/officeDocument/2006/relationships/hyperlink" Target="https://podminky.urs.cz/item/CS_URS_2025_01/275351122" TargetMode="External" /><Relationship Id="rId12" Type="http://schemas.openxmlformats.org/officeDocument/2006/relationships/hyperlink" Target="https://podminky.urs.cz/item/CS_URS_2025_01/279113141" TargetMode="External" /><Relationship Id="rId13" Type="http://schemas.openxmlformats.org/officeDocument/2006/relationships/hyperlink" Target="https://podminky.urs.cz/item/CS_URS_2025_01/279361821" TargetMode="External" /><Relationship Id="rId14" Type="http://schemas.openxmlformats.org/officeDocument/2006/relationships/hyperlink" Target="https://podminky.urs.cz/item/CS_URS_2025_01/311235131" TargetMode="External" /><Relationship Id="rId15" Type="http://schemas.openxmlformats.org/officeDocument/2006/relationships/hyperlink" Target="https://podminky.urs.cz/item/CS_URS_2025_01/337173110" TargetMode="External" /><Relationship Id="rId16" Type="http://schemas.openxmlformats.org/officeDocument/2006/relationships/hyperlink" Target="https://podminky.urs.cz/item/CS_URS_2025_01/342151111" TargetMode="External" /><Relationship Id="rId17" Type="http://schemas.openxmlformats.org/officeDocument/2006/relationships/hyperlink" Target="https://podminky.urs.cz/item/CS_URS_2025_01/417321414" TargetMode="External" /><Relationship Id="rId18" Type="http://schemas.openxmlformats.org/officeDocument/2006/relationships/hyperlink" Target="https://podminky.urs.cz/item/CS_URS_2025_01/417351115" TargetMode="External" /><Relationship Id="rId19" Type="http://schemas.openxmlformats.org/officeDocument/2006/relationships/hyperlink" Target="https://podminky.urs.cz/item/CS_URS_2025_01/417351116" TargetMode="External" /><Relationship Id="rId20" Type="http://schemas.openxmlformats.org/officeDocument/2006/relationships/hyperlink" Target="https://podminky.urs.cz/item/CS_URS_2025_01/417361821" TargetMode="External" /><Relationship Id="rId21" Type="http://schemas.openxmlformats.org/officeDocument/2006/relationships/hyperlink" Target="https://podminky.urs.cz/item/CS_URS_2025_01/444151111" TargetMode="External" /><Relationship Id="rId22" Type="http://schemas.openxmlformats.org/officeDocument/2006/relationships/hyperlink" Target="https://podminky.urs.cz/item/CS_URS_2025_01/642942951" TargetMode="External" /><Relationship Id="rId23" Type="http://schemas.openxmlformats.org/officeDocument/2006/relationships/hyperlink" Target="https://podminky.urs.cz/item/CS_URS_2025_01/766660002" TargetMode="External" /><Relationship Id="rId24" Type="http://schemas.openxmlformats.org/officeDocument/2006/relationships/hyperlink" Target="https://podminky.urs.cz/item/CS_URS_2025_01/962032230" TargetMode="External" /><Relationship Id="rId25" Type="http://schemas.openxmlformats.org/officeDocument/2006/relationships/hyperlink" Target="https://podminky.urs.cz/item/CS_URS_2025_01/965049112" TargetMode="External" /><Relationship Id="rId26" Type="http://schemas.openxmlformats.org/officeDocument/2006/relationships/hyperlink" Target="https://podminky.urs.cz/item/CS_URS_2025_01/997013111" TargetMode="External" /><Relationship Id="rId27" Type="http://schemas.openxmlformats.org/officeDocument/2006/relationships/hyperlink" Target="https://podminky.urs.cz/item/CS_URS_2025_01/997013501" TargetMode="External" /><Relationship Id="rId28" Type="http://schemas.openxmlformats.org/officeDocument/2006/relationships/hyperlink" Target="https://podminky.urs.cz/item/CS_URS_2025_01/997013509" TargetMode="External" /><Relationship Id="rId29" Type="http://schemas.openxmlformats.org/officeDocument/2006/relationships/hyperlink" Target="https://podminky.urs.cz/item/CS_URS_2025_01/997013631" TargetMode="External" /><Relationship Id="rId30" Type="http://schemas.openxmlformats.org/officeDocument/2006/relationships/hyperlink" Target="https://podminky.urs.cz/item/CS_URS_2025_01/725112023" TargetMode="External" /><Relationship Id="rId31" Type="http://schemas.openxmlformats.org/officeDocument/2006/relationships/hyperlink" Target="https://podminky.urs.cz/item/CS_URS_2025_01/725211681" TargetMode="External" /><Relationship Id="rId32" Type="http://schemas.openxmlformats.org/officeDocument/2006/relationships/hyperlink" Target="https://podminky.urs.cz/item/CS_URS_2025_01/725291668" TargetMode="External" /><Relationship Id="rId33" Type="http://schemas.openxmlformats.org/officeDocument/2006/relationships/hyperlink" Target="https://podminky.urs.cz/item/CS_URS_2025_01/725291669" TargetMode="External" /><Relationship Id="rId34" Type="http://schemas.openxmlformats.org/officeDocument/2006/relationships/hyperlink" Target="https://podminky.urs.cz/item/CS_URS_2025_01/725291670" TargetMode="External" /><Relationship Id="rId35" Type="http://schemas.openxmlformats.org/officeDocument/2006/relationships/hyperlink" Target="https://podminky.urs.cz/item/CS_URS_2025_01/726131043" TargetMode="External" /><Relationship Id="rId36" Type="http://schemas.openxmlformats.org/officeDocument/2006/relationships/hyperlink" Target="https://podminky.urs.cz/item/CS_URS_2025_01/741122015" TargetMode="External" /><Relationship Id="rId37" Type="http://schemas.openxmlformats.org/officeDocument/2006/relationships/hyperlink" Target="https://podminky.urs.cz/item/CS_URS_2025_01/741122016" TargetMode="External" /><Relationship Id="rId38" Type="http://schemas.openxmlformats.org/officeDocument/2006/relationships/hyperlink" Target="https://podminky.urs.cz/item/CS_URS_2025_01/741210001" TargetMode="External" /><Relationship Id="rId39" Type="http://schemas.openxmlformats.org/officeDocument/2006/relationships/hyperlink" Target="https://podminky.urs.cz/item/CS_URS_2025_01/741310101" TargetMode="External" /><Relationship Id="rId40" Type="http://schemas.openxmlformats.org/officeDocument/2006/relationships/hyperlink" Target="https://podminky.urs.cz/item/CS_URS_2025_01/741313002" TargetMode="External" /><Relationship Id="rId41" Type="http://schemas.openxmlformats.org/officeDocument/2006/relationships/hyperlink" Target="https://podminky.urs.cz/item/CS_URS_2025_01/741320101" TargetMode="External" /><Relationship Id="rId42" Type="http://schemas.openxmlformats.org/officeDocument/2006/relationships/hyperlink" Target="https://podminky.urs.cz/item/CS_URS_2025_01/741321003" TargetMode="External" /><Relationship Id="rId43" Type="http://schemas.openxmlformats.org/officeDocument/2006/relationships/hyperlink" Target="https://podminky.urs.cz/item/CS_URS_2025_01/741372062" TargetMode="External" /><Relationship Id="rId44" Type="http://schemas.openxmlformats.org/officeDocument/2006/relationships/hyperlink" Target="https://podminky.urs.cz/item/CS_URS_2025_01/741810001" TargetMode="External" /><Relationship Id="rId45" Type="http://schemas.openxmlformats.org/officeDocument/2006/relationships/hyperlink" Target="https://podminky.urs.cz/item/CS_URS_2025_01/751616025" TargetMode="External" /><Relationship Id="rId46" Type="http://schemas.openxmlformats.org/officeDocument/2006/relationships/hyperlink" Target="https://podminky.urs.cz/item/CS_URS_2025_01/764111651" TargetMode="External" /><Relationship Id="rId47" Type="http://schemas.openxmlformats.org/officeDocument/2006/relationships/hyperlink" Target="https://podminky.urs.cz/item/CS_URS_2025_01/764212662" TargetMode="External" /><Relationship Id="rId48" Type="http://schemas.openxmlformats.org/officeDocument/2006/relationships/hyperlink" Target="https://podminky.urs.cz/item/CS_URS_2025_01/764214603" TargetMode="External" /><Relationship Id="rId49" Type="http://schemas.openxmlformats.org/officeDocument/2006/relationships/hyperlink" Target="https://podminky.urs.cz/item/CS_URS_2025_01/764311603" TargetMode="External" /><Relationship Id="rId50" Type="http://schemas.openxmlformats.org/officeDocument/2006/relationships/hyperlink" Target="https://podminky.urs.cz/item/CS_URS_2025_01/766422343" TargetMode="External" /><Relationship Id="rId51" Type="http://schemas.openxmlformats.org/officeDocument/2006/relationships/hyperlink" Target="https://podminky.urs.cz/item/CS_URS_2025_01/767490103" TargetMode="External" /><Relationship Id="rId52" Type="http://schemas.openxmlformats.org/officeDocument/2006/relationships/hyperlink" Target="https://podminky.urs.cz/item/CS_URS_2025_01/771111011" TargetMode="External" /><Relationship Id="rId53" Type="http://schemas.openxmlformats.org/officeDocument/2006/relationships/hyperlink" Target="https://podminky.urs.cz/item/CS_URS_2025_01/771121011" TargetMode="External" /><Relationship Id="rId54" Type="http://schemas.openxmlformats.org/officeDocument/2006/relationships/hyperlink" Target="https://podminky.urs.cz/item/CS_URS_2025_01/771151013" TargetMode="External" /><Relationship Id="rId55" Type="http://schemas.openxmlformats.org/officeDocument/2006/relationships/hyperlink" Target="https://podminky.urs.cz/item/CS_URS_2025_01/771574413" TargetMode="External" /><Relationship Id="rId56" Type="http://schemas.openxmlformats.org/officeDocument/2006/relationships/hyperlink" Target="https://podminky.urs.cz/item/CS_URS_2025_01/783301311" TargetMode="External" /><Relationship Id="rId57" Type="http://schemas.openxmlformats.org/officeDocument/2006/relationships/hyperlink" Target="https://podminky.urs.cz/item/CS_URS_2025_01/771591112" TargetMode="External" /><Relationship Id="rId58" Type="http://schemas.openxmlformats.org/officeDocument/2006/relationships/hyperlink" Target="https://podminky.urs.cz/item/CS_URS_2025_01/771591241" TargetMode="External" /><Relationship Id="rId59" Type="http://schemas.openxmlformats.org/officeDocument/2006/relationships/hyperlink" Target="https://podminky.urs.cz/item/CS_URS_2025_01/771591264" TargetMode="External" /><Relationship Id="rId60" Type="http://schemas.openxmlformats.org/officeDocument/2006/relationships/hyperlink" Target="https://podminky.urs.cz/item/CS_URS_2025_01/998771101" TargetMode="External" /><Relationship Id="rId61" Type="http://schemas.openxmlformats.org/officeDocument/2006/relationships/hyperlink" Target="https://podminky.urs.cz/item/CS_URS_2025_01/783314101" TargetMode="External" /><Relationship Id="rId62" Type="http://schemas.openxmlformats.org/officeDocument/2006/relationships/hyperlink" Target="https://podminky.urs.cz/item/CS_URS_2025_01/783315101" TargetMode="External" /><Relationship Id="rId63" Type="http://schemas.openxmlformats.org/officeDocument/2006/relationships/hyperlink" Target="https://podminky.urs.cz/item/CS_URS_2025_01/783317101" TargetMode="External" /><Relationship Id="rId64" Type="http://schemas.openxmlformats.org/officeDocument/2006/relationships/hyperlink" Target="https://podminky.urs.cz/item/CS_URS_2025_01/784111001" TargetMode="External" /><Relationship Id="rId65" Type="http://schemas.openxmlformats.org/officeDocument/2006/relationships/hyperlink" Target="https://podminky.urs.cz/item/CS_URS_2025_01/784111011" TargetMode="External" /><Relationship Id="rId66" Type="http://schemas.openxmlformats.org/officeDocument/2006/relationships/hyperlink" Target="https://podminky.urs.cz/item/CS_URS_2025_01/784171001" TargetMode="External" /><Relationship Id="rId67" Type="http://schemas.openxmlformats.org/officeDocument/2006/relationships/hyperlink" Target="https://podminky.urs.cz/item/CS_URS_2025_01/784171101" TargetMode="External" /><Relationship Id="rId68" Type="http://schemas.openxmlformats.org/officeDocument/2006/relationships/hyperlink" Target="https://podminky.urs.cz/item/CS_URS_2025_01/784181101" TargetMode="External" /><Relationship Id="rId69" Type="http://schemas.openxmlformats.org/officeDocument/2006/relationships/hyperlink" Target="https://podminky.urs.cz/item/CS_URS_2025_01/784211111" TargetMode="External" /><Relationship Id="rId7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551104" TargetMode="External" /><Relationship Id="rId2" Type="http://schemas.openxmlformats.org/officeDocument/2006/relationships/hyperlink" Target="https://podminky.urs.cz/item/CS_URS_2025_01/871161141" TargetMode="External" /><Relationship Id="rId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113-25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Přístavba recepce a úpravy atria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Velké Březno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16. 3. 2025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Domov Velké Březno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Ing.arch. Daniel Zygula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Ing.arch. Daniel Zygula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70</v>
      </c>
      <c r="BT54" s="111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16.5" customHeight="1">
      <c r="A55" s="112" t="s">
        <v>74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'113-25 - Přístavba recepc...'!J28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'113-25 - Přístavba recepc...'!P78</f>
        <v>0</v>
      </c>
      <c r="AV55" s="121">
        <f>'113-25 - Přístavba recepc...'!J31</f>
        <v>0</v>
      </c>
      <c r="AW55" s="121">
        <f>'113-25 - Přístavba recepc...'!J32</f>
        <v>0</v>
      </c>
      <c r="AX55" s="121">
        <f>'113-25 - Přístavba recepc...'!J33</f>
        <v>0</v>
      </c>
      <c r="AY55" s="121">
        <f>'113-25 - Přístavba recepc...'!J34</f>
        <v>0</v>
      </c>
      <c r="AZ55" s="121">
        <f>'113-25 - Přístavba recepc...'!F31</f>
        <v>0</v>
      </c>
      <c r="BA55" s="121">
        <f>'113-25 - Přístavba recepc...'!F32</f>
        <v>0</v>
      </c>
      <c r="BB55" s="121">
        <f>'113-25 - Přístavba recepc...'!F33</f>
        <v>0</v>
      </c>
      <c r="BC55" s="121">
        <f>'113-25 - Přístavba recepc...'!F34</f>
        <v>0</v>
      </c>
      <c r="BD55" s="123">
        <f>'113-25 - Přístavba recepc...'!F35</f>
        <v>0</v>
      </c>
      <c r="BE55" s="7"/>
      <c r="BT55" s="124" t="s">
        <v>76</v>
      </c>
      <c r="BU55" s="124" t="s">
        <v>77</v>
      </c>
      <c r="BV55" s="124" t="s">
        <v>72</v>
      </c>
      <c r="BW55" s="124" t="s">
        <v>5</v>
      </c>
      <c r="BX55" s="124" t="s">
        <v>73</v>
      </c>
      <c r="CL55" s="124" t="s">
        <v>19</v>
      </c>
    </row>
    <row r="56" s="7" customFormat="1" ht="24.75" customHeight="1">
      <c r="A56" s="112" t="s">
        <v>74</v>
      </c>
      <c r="B56" s="113"/>
      <c r="C56" s="114"/>
      <c r="D56" s="115" t="s">
        <v>78</v>
      </c>
      <c r="E56" s="115"/>
      <c r="F56" s="115"/>
      <c r="G56" s="115"/>
      <c r="H56" s="115"/>
      <c r="I56" s="116"/>
      <c r="J56" s="115" t="s">
        <v>79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'113-25-01 - Atrium, úprav...'!J30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75</v>
      </c>
      <c r="AR56" s="119"/>
      <c r="AS56" s="120">
        <v>0</v>
      </c>
      <c r="AT56" s="121">
        <f>ROUND(SUM(AV56:AW56),2)</f>
        <v>0</v>
      </c>
      <c r="AU56" s="122">
        <f>'113-25-01 - Atrium, úprav...'!P98</f>
        <v>0</v>
      </c>
      <c r="AV56" s="121">
        <f>'113-25-01 - Atrium, úprav...'!J33</f>
        <v>0</v>
      </c>
      <c r="AW56" s="121">
        <f>'113-25-01 - Atrium, úprav...'!J34</f>
        <v>0</v>
      </c>
      <c r="AX56" s="121">
        <f>'113-25-01 - Atrium, úprav...'!J35</f>
        <v>0</v>
      </c>
      <c r="AY56" s="121">
        <f>'113-25-01 - Atrium, úprav...'!J36</f>
        <v>0</v>
      </c>
      <c r="AZ56" s="121">
        <f>'113-25-01 - Atrium, úprav...'!F33</f>
        <v>0</v>
      </c>
      <c r="BA56" s="121">
        <f>'113-25-01 - Atrium, úprav...'!F34</f>
        <v>0</v>
      </c>
      <c r="BB56" s="121">
        <f>'113-25-01 - Atrium, úprav...'!F35</f>
        <v>0</v>
      </c>
      <c r="BC56" s="121">
        <f>'113-25-01 - Atrium, úprav...'!F36</f>
        <v>0</v>
      </c>
      <c r="BD56" s="123">
        <f>'113-25-01 - Atrium, úprav...'!F37</f>
        <v>0</v>
      </c>
      <c r="BE56" s="7"/>
      <c r="BT56" s="124" t="s">
        <v>76</v>
      </c>
      <c r="BV56" s="124" t="s">
        <v>72</v>
      </c>
      <c r="BW56" s="124" t="s">
        <v>80</v>
      </c>
      <c r="BX56" s="124" t="s">
        <v>5</v>
      </c>
      <c r="CL56" s="124" t="s">
        <v>19</v>
      </c>
      <c r="CM56" s="124" t="s">
        <v>81</v>
      </c>
    </row>
    <row r="57" s="7" customFormat="1" ht="24.75" customHeight="1">
      <c r="A57" s="112" t="s">
        <v>74</v>
      </c>
      <c r="B57" s="113"/>
      <c r="C57" s="114"/>
      <c r="D57" s="115" t="s">
        <v>82</v>
      </c>
      <c r="E57" s="115"/>
      <c r="F57" s="115"/>
      <c r="G57" s="115"/>
      <c r="H57" s="115"/>
      <c r="I57" s="116"/>
      <c r="J57" s="115" t="s">
        <v>83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'113-25-02 - Vstup, recepc...'!J30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75</v>
      </c>
      <c r="AR57" s="119"/>
      <c r="AS57" s="120">
        <v>0</v>
      </c>
      <c r="AT57" s="121">
        <f>ROUND(SUM(AV57:AW57),2)</f>
        <v>0</v>
      </c>
      <c r="AU57" s="122">
        <f>'113-25-02 - Vstup, recepc...'!P102</f>
        <v>0</v>
      </c>
      <c r="AV57" s="121">
        <f>'113-25-02 - Vstup, recepc...'!J33</f>
        <v>0</v>
      </c>
      <c r="AW57" s="121">
        <f>'113-25-02 - Vstup, recepc...'!J34</f>
        <v>0</v>
      </c>
      <c r="AX57" s="121">
        <f>'113-25-02 - Vstup, recepc...'!J35</f>
        <v>0</v>
      </c>
      <c r="AY57" s="121">
        <f>'113-25-02 - Vstup, recepc...'!J36</f>
        <v>0</v>
      </c>
      <c r="AZ57" s="121">
        <f>'113-25-02 - Vstup, recepc...'!F33</f>
        <v>0</v>
      </c>
      <c r="BA57" s="121">
        <f>'113-25-02 - Vstup, recepc...'!F34</f>
        <v>0</v>
      </c>
      <c r="BB57" s="121">
        <f>'113-25-02 - Vstup, recepc...'!F35</f>
        <v>0</v>
      </c>
      <c r="BC57" s="121">
        <f>'113-25-02 - Vstup, recepc...'!F36</f>
        <v>0</v>
      </c>
      <c r="BD57" s="123">
        <f>'113-25-02 - Vstup, recepc...'!F37</f>
        <v>0</v>
      </c>
      <c r="BE57" s="7"/>
      <c r="BT57" s="124" t="s">
        <v>76</v>
      </c>
      <c r="BV57" s="124" t="s">
        <v>72</v>
      </c>
      <c r="BW57" s="124" t="s">
        <v>84</v>
      </c>
      <c r="BX57" s="124" t="s">
        <v>5</v>
      </c>
      <c r="CL57" s="124" t="s">
        <v>19</v>
      </c>
      <c r="CM57" s="124" t="s">
        <v>81</v>
      </c>
    </row>
    <row r="58" s="7" customFormat="1" ht="24.75" customHeight="1">
      <c r="A58" s="112" t="s">
        <v>74</v>
      </c>
      <c r="B58" s="113"/>
      <c r="C58" s="114"/>
      <c r="D58" s="115" t="s">
        <v>85</v>
      </c>
      <c r="E58" s="115"/>
      <c r="F58" s="115"/>
      <c r="G58" s="115"/>
      <c r="H58" s="115"/>
      <c r="I58" s="116"/>
      <c r="J58" s="115" t="s">
        <v>86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'113-25-03 - Retence - INV...'!J30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75</v>
      </c>
      <c r="AR58" s="119"/>
      <c r="AS58" s="125">
        <v>0</v>
      </c>
      <c r="AT58" s="126">
        <f>ROUND(SUM(AV58:AW58),2)</f>
        <v>0</v>
      </c>
      <c r="AU58" s="127">
        <f>'113-25-03 - Retence - INV...'!P84</f>
        <v>0</v>
      </c>
      <c r="AV58" s="126">
        <f>'113-25-03 - Retence - INV...'!J33</f>
        <v>0</v>
      </c>
      <c r="AW58" s="126">
        <f>'113-25-03 - Retence - INV...'!J34</f>
        <v>0</v>
      </c>
      <c r="AX58" s="126">
        <f>'113-25-03 - Retence - INV...'!J35</f>
        <v>0</v>
      </c>
      <c r="AY58" s="126">
        <f>'113-25-03 - Retence - INV...'!J36</f>
        <v>0</v>
      </c>
      <c r="AZ58" s="126">
        <f>'113-25-03 - Retence - INV...'!F33</f>
        <v>0</v>
      </c>
      <c r="BA58" s="126">
        <f>'113-25-03 - Retence - INV...'!F34</f>
        <v>0</v>
      </c>
      <c r="BB58" s="126">
        <f>'113-25-03 - Retence - INV...'!F35</f>
        <v>0</v>
      </c>
      <c r="BC58" s="126">
        <f>'113-25-03 - Retence - INV...'!F36</f>
        <v>0</v>
      </c>
      <c r="BD58" s="128">
        <f>'113-25-03 - Retence - INV...'!F37</f>
        <v>0</v>
      </c>
      <c r="BE58" s="7"/>
      <c r="BT58" s="124" t="s">
        <v>76</v>
      </c>
      <c r="BV58" s="124" t="s">
        <v>72</v>
      </c>
      <c r="BW58" s="124" t="s">
        <v>87</v>
      </c>
      <c r="BX58" s="124" t="s">
        <v>5</v>
      </c>
      <c r="CL58" s="124" t="s">
        <v>19</v>
      </c>
      <c r="CM58" s="124" t="s">
        <v>81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SjDc4z7T/bLDeLyDqfxMeT0741AcabhgDm+uwG5xv0hEGh15EnlodFFpb1atQmgbxhbGowirg4fRtS2Oz7fXxQ==" hashValue="/yXlcrW1yMOA1Q3ERhcn3fLIkpYDCKwSLcD757+gX5i4/5glgLwtBPgUvE0wktLnN4NSLUz2hamOqURfOyt5W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13-25 - Přístavba recepc...'!C2" display="/"/>
    <hyperlink ref="A56" location="'113-25-01 - Atrium, úprav...'!C2" display="/"/>
    <hyperlink ref="A57" location="'113-25-02 - Vstup, recepc...'!C2" display="/"/>
    <hyperlink ref="A58" location="'113-25-03 - Retence - IN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81</v>
      </c>
    </row>
    <row r="4" s="1" customFormat="1" ht="24.96" customHeight="1">
      <c r="B4" s="22"/>
      <c r="D4" s="131" t="s">
        <v>88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33" t="s">
        <v>16</v>
      </c>
      <c r="E6" s="40"/>
      <c r="F6" s="40"/>
      <c r="G6" s="40"/>
      <c r="H6" s="40"/>
      <c r="I6" s="40"/>
      <c r="J6" s="40"/>
      <c r="K6" s="40"/>
      <c r="L6" s="13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5" t="s">
        <v>17</v>
      </c>
      <c r="F7" s="40"/>
      <c r="G7" s="40"/>
      <c r="H7" s="40"/>
      <c r="I7" s="40"/>
      <c r="J7" s="40"/>
      <c r="K7" s="40"/>
      <c r="L7" s="134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3" t="s">
        <v>18</v>
      </c>
      <c r="E9" s="40"/>
      <c r="F9" s="136" t="s">
        <v>19</v>
      </c>
      <c r="G9" s="40"/>
      <c r="H9" s="40"/>
      <c r="I9" s="133" t="s">
        <v>20</v>
      </c>
      <c r="J9" s="136" t="s">
        <v>19</v>
      </c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3" t="s">
        <v>21</v>
      </c>
      <c r="E10" s="40"/>
      <c r="F10" s="136" t="s">
        <v>22</v>
      </c>
      <c r="G10" s="40"/>
      <c r="H10" s="40"/>
      <c r="I10" s="133" t="s">
        <v>23</v>
      </c>
      <c r="J10" s="137" t="str">
        <f>'Rekapitulace stavby'!AN8</f>
        <v>16. 3. 2025</v>
      </c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25</v>
      </c>
      <c r="E12" s="40"/>
      <c r="F12" s="40"/>
      <c r="G12" s="40"/>
      <c r="H12" s="40"/>
      <c r="I12" s="133" t="s">
        <v>26</v>
      </c>
      <c r="J12" s="136" t="s">
        <v>19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6" t="s">
        <v>27</v>
      </c>
      <c r="F13" s="40"/>
      <c r="G13" s="40"/>
      <c r="H13" s="40"/>
      <c r="I13" s="133" t="s">
        <v>28</v>
      </c>
      <c r="J13" s="136" t="s">
        <v>19</v>
      </c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3" t="s">
        <v>29</v>
      </c>
      <c r="E15" s="40"/>
      <c r="F15" s="40"/>
      <c r="G15" s="40"/>
      <c r="H15" s="40"/>
      <c r="I15" s="133" t="s">
        <v>26</v>
      </c>
      <c r="J15" s="35" t="str">
        <f>'Rekapitulace stavby'!AN13</f>
        <v>Vyplň údaj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6"/>
      <c r="G16" s="136"/>
      <c r="H16" s="136"/>
      <c r="I16" s="133" t="s">
        <v>28</v>
      </c>
      <c r="J16" s="35" t="str">
        <f>'Rekapitulace stavby'!AN14</f>
        <v>Vyplň údaj</v>
      </c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3" t="s">
        <v>31</v>
      </c>
      <c r="E18" s="40"/>
      <c r="F18" s="40"/>
      <c r="G18" s="40"/>
      <c r="H18" s="40"/>
      <c r="I18" s="133" t="s">
        <v>26</v>
      </c>
      <c r="J18" s="136" t="s">
        <v>19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6" t="s">
        <v>32</v>
      </c>
      <c r="F19" s="40"/>
      <c r="G19" s="40"/>
      <c r="H19" s="40"/>
      <c r="I19" s="133" t="s">
        <v>28</v>
      </c>
      <c r="J19" s="136" t="s">
        <v>19</v>
      </c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3" t="s">
        <v>34</v>
      </c>
      <c r="E21" s="40"/>
      <c r="F21" s="40"/>
      <c r="G21" s="40"/>
      <c r="H21" s="40"/>
      <c r="I21" s="133" t="s">
        <v>26</v>
      </c>
      <c r="J21" s="136" t="s">
        <v>19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6" t="s">
        <v>32</v>
      </c>
      <c r="F22" s="40"/>
      <c r="G22" s="40"/>
      <c r="H22" s="40"/>
      <c r="I22" s="133" t="s">
        <v>28</v>
      </c>
      <c r="J22" s="136" t="s">
        <v>19</v>
      </c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3" t="s">
        <v>35</v>
      </c>
      <c r="E24" s="40"/>
      <c r="F24" s="40"/>
      <c r="G24" s="40"/>
      <c r="H24" s="40"/>
      <c r="I24" s="40"/>
      <c r="J24" s="40"/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8"/>
      <c r="B25" s="139"/>
      <c r="C25" s="138"/>
      <c r="D25" s="138"/>
      <c r="E25" s="140" t="s">
        <v>36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42"/>
      <c r="E27" s="142"/>
      <c r="F27" s="142"/>
      <c r="G27" s="142"/>
      <c r="H27" s="142"/>
      <c r="I27" s="142"/>
      <c r="J27" s="142"/>
      <c r="K27" s="142"/>
      <c r="L27" s="134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3" t="s">
        <v>37</v>
      </c>
      <c r="E28" s="40"/>
      <c r="F28" s="40"/>
      <c r="G28" s="40"/>
      <c r="H28" s="40"/>
      <c r="I28" s="40"/>
      <c r="J28" s="144">
        <f>ROUND(J78, 2)</f>
        <v>0</v>
      </c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5" t="s">
        <v>39</v>
      </c>
      <c r="G30" s="40"/>
      <c r="H30" s="40"/>
      <c r="I30" s="145" t="s">
        <v>38</v>
      </c>
      <c r="J30" s="145" t="s">
        <v>40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6" t="s">
        <v>41</v>
      </c>
      <c r="E31" s="133" t="s">
        <v>42</v>
      </c>
      <c r="F31" s="147">
        <f>ROUND((SUM(BE78:BE93)),  2)</f>
        <v>0</v>
      </c>
      <c r="G31" s="40"/>
      <c r="H31" s="40"/>
      <c r="I31" s="148">
        <v>0.20999999999999999</v>
      </c>
      <c r="J31" s="147">
        <f>ROUND(((SUM(BE78:BE93))*I31),  2)</f>
        <v>0</v>
      </c>
      <c r="K31" s="40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3" t="s">
        <v>43</v>
      </c>
      <c r="F32" s="147">
        <f>ROUND((SUM(BF78:BF93)),  2)</f>
        <v>0</v>
      </c>
      <c r="G32" s="40"/>
      <c r="H32" s="40"/>
      <c r="I32" s="148">
        <v>0.12</v>
      </c>
      <c r="J32" s="147">
        <f>ROUND(((SUM(BF78:BF93))*I32),  2)</f>
        <v>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3" t="s">
        <v>44</v>
      </c>
      <c r="F33" s="147">
        <f>ROUND((SUM(BG78:BG93)),  2)</f>
        <v>0</v>
      </c>
      <c r="G33" s="40"/>
      <c r="H33" s="40"/>
      <c r="I33" s="148">
        <v>0.20999999999999999</v>
      </c>
      <c r="J33" s="147">
        <f>0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3" t="s">
        <v>45</v>
      </c>
      <c r="F34" s="147">
        <f>ROUND((SUM(BH78:BH93)),  2)</f>
        <v>0</v>
      </c>
      <c r="G34" s="40"/>
      <c r="H34" s="40"/>
      <c r="I34" s="148">
        <v>0.12</v>
      </c>
      <c r="J34" s="147">
        <f>0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46</v>
      </c>
      <c r="F35" s="147">
        <f>ROUND((SUM(BI78:BI93)),  2)</f>
        <v>0</v>
      </c>
      <c r="G35" s="40"/>
      <c r="H35" s="40"/>
      <c r="I35" s="148">
        <v>0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9"/>
      <c r="D37" s="150" t="s">
        <v>47</v>
      </c>
      <c r="E37" s="151"/>
      <c r="F37" s="151"/>
      <c r="G37" s="152" t="s">
        <v>48</v>
      </c>
      <c r="H37" s="153" t="s">
        <v>49</v>
      </c>
      <c r="I37" s="151"/>
      <c r="J37" s="154">
        <f>SUM(J28:J35)</f>
        <v>0</v>
      </c>
      <c r="K37" s="155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34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89</v>
      </c>
      <c r="D43" s="42"/>
      <c r="E43" s="42"/>
      <c r="F43" s="42"/>
      <c r="G43" s="42"/>
      <c r="H43" s="42"/>
      <c r="I43" s="42"/>
      <c r="J43" s="42"/>
      <c r="K43" s="42"/>
      <c r="L43" s="134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Přístavba recepce a úpravy atria</v>
      </c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Velké Březno</v>
      </c>
      <c r="G48" s="42"/>
      <c r="H48" s="42"/>
      <c r="I48" s="34" t="s">
        <v>23</v>
      </c>
      <c r="J48" s="74" t="str">
        <f>IF(J10="","",J10)</f>
        <v>16. 3. 2025</v>
      </c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5.65" customHeight="1">
      <c r="A50" s="40"/>
      <c r="B50" s="41"/>
      <c r="C50" s="34" t="s">
        <v>25</v>
      </c>
      <c r="D50" s="42"/>
      <c r="E50" s="42"/>
      <c r="F50" s="29" t="str">
        <f>E13</f>
        <v>Domov Velké Březno</v>
      </c>
      <c r="G50" s="42"/>
      <c r="H50" s="42"/>
      <c r="I50" s="34" t="s">
        <v>31</v>
      </c>
      <c r="J50" s="38" t="str">
        <f>E19</f>
        <v>Ing.arch. Daniel Zygula</v>
      </c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25.6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Ing.arch. Daniel Zygula</v>
      </c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60" t="s">
        <v>90</v>
      </c>
      <c r="D53" s="161"/>
      <c r="E53" s="161"/>
      <c r="F53" s="161"/>
      <c r="G53" s="161"/>
      <c r="H53" s="161"/>
      <c r="I53" s="161"/>
      <c r="J53" s="162" t="s">
        <v>91</v>
      </c>
      <c r="K53" s="161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63" t="s">
        <v>69</v>
      </c>
      <c r="D55" s="42"/>
      <c r="E55" s="42"/>
      <c r="F55" s="42"/>
      <c r="G55" s="42"/>
      <c r="H55" s="42"/>
      <c r="I55" s="42"/>
      <c r="J55" s="104">
        <f>J78</f>
        <v>0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92</v>
      </c>
    </row>
    <row r="56" s="9" customFormat="1" ht="24.96" customHeight="1">
      <c r="A56" s="9"/>
      <c r="B56" s="164"/>
      <c r="C56" s="165"/>
      <c r="D56" s="166" t="s">
        <v>93</v>
      </c>
      <c r="E56" s="167"/>
      <c r="F56" s="167"/>
      <c r="G56" s="167"/>
      <c r="H56" s="167"/>
      <c r="I56" s="167"/>
      <c r="J56" s="168">
        <f>J79</f>
        <v>0</v>
      </c>
      <c r="K56" s="165"/>
      <c r="L56" s="16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0"/>
      <c r="C57" s="171"/>
      <c r="D57" s="172" t="s">
        <v>94</v>
      </c>
      <c r="E57" s="173"/>
      <c r="F57" s="173"/>
      <c r="G57" s="173"/>
      <c r="H57" s="173"/>
      <c r="I57" s="173"/>
      <c r="J57" s="174">
        <f>J80</f>
        <v>0</v>
      </c>
      <c r="K57" s="171"/>
      <c r="L57" s="175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0"/>
      <c r="C58" s="171"/>
      <c r="D58" s="172" t="s">
        <v>95</v>
      </c>
      <c r="E58" s="173"/>
      <c r="F58" s="173"/>
      <c r="G58" s="173"/>
      <c r="H58" s="173"/>
      <c r="I58" s="173"/>
      <c r="J58" s="174">
        <f>J85</f>
        <v>0</v>
      </c>
      <c r="K58" s="171"/>
      <c r="L58" s="175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0"/>
      <c r="C59" s="171"/>
      <c r="D59" s="172" t="s">
        <v>96</v>
      </c>
      <c r="E59" s="173"/>
      <c r="F59" s="173"/>
      <c r="G59" s="173"/>
      <c r="H59" s="173"/>
      <c r="I59" s="173"/>
      <c r="J59" s="174">
        <f>J88</f>
        <v>0</v>
      </c>
      <c r="K59" s="171"/>
      <c r="L59" s="175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0"/>
      <c r="C60" s="171"/>
      <c r="D60" s="172" t="s">
        <v>97</v>
      </c>
      <c r="E60" s="173"/>
      <c r="F60" s="173"/>
      <c r="G60" s="173"/>
      <c r="H60" s="173"/>
      <c r="I60" s="173"/>
      <c r="J60" s="174">
        <f>J91</f>
        <v>0</v>
      </c>
      <c r="K60" s="171"/>
      <c r="L60" s="175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4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4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4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98</v>
      </c>
      <c r="D67" s="42"/>
      <c r="E67" s="42"/>
      <c r="F67" s="42"/>
      <c r="G67" s="42"/>
      <c r="H67" s="42"/>
      <c r="I67" s="42"/>
      <c r="J67" s="42"/>
      <c r="K67" s="42"/>
      <c r="L67" s="13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71" t="str">
        <f>E7</f>
        <v>Přístavba recepce a úpravy atria</v>
      </c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21</v>
      </c>
      <c r="D72" s="42"/>
      <c r="E72" s="42"/>
      <c r="F72" s="29" t="str">
        <f>F10</f>
        <v>Velké Březno</v>
      </c>
      <c r="G72" s="42"/>
      <c r="H72" s="42"/>
      <c r="I72" s="34" t="s">
        <v>23</v>
      </c>
      <c r="J72" s="74" t="str">
        <f>IF(J10="","",J10)</f>
        <v>16. 3. 2025</v>
      </c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5.65" customHeight="1">
      <c r="A74" s="40"/>
      <c r="B74" s="41"/>
      <c r="C74" s="34" t="s">
        <v>25</v>
      </c>
      <c r="D74" s="42"/>
      <c r="E74" s="42"/>
      <c r="F74" s="29" t="str">
        <f>E13</f>
        <v>Domov Velké Březno</v>
      </c>
      <c r="G74" s="42"/>
      <c r="H74" s="42"/>
      <c r="I74" s="34" t="s">
        <v>31</v>
      </c>
      <c r="J74" s="38" t="str">
        <f>E19</f>
        <v>Ing.arch. Daniel Zygula</v>
      </c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5.65" customHeight="1">
      <c r="A75" s="40"/>
      <c r="B75" s="41"/>
      <c r="C75" s="34" t="s">
        <v>29</v>
      </c>
      <c r="D75" s="42"/>
      <c r="E75" s="42"/>
      <c r="F75" s="29" t="str">
        <f>IF(E16="","",E16)</f>
        <v>Vyplň údaj</v>
      </c>
      <c r="G75" s="42"/>
      <c r="H75" s="42"/>
      <c r="I75" s="34" t="s">
        <v>34</v>
      </c>
      <c r="J75" s="38" t="str">
        <f>E22</f>
        <v>Ing.arch. Daniel Zygula</v>
      </c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0.32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1" customFormat="1" ht="29.28" customHeight="1">
      <c r="A77" s="176"/>
      <c r="B77" s="177"/>
      <c r="C77" s="178" t="s">
        <v>99</v>
      </c>
      <c r="D77" s="179" t="s">
        <v>56</v>
      </c>
      <c r="E77" s="179" t="s">
        <v>52</v>
      </c>
      <c r="F77" s="179" t="s">
        <v>53</v>
      </c>
      <c r="G77" s="179" t="s">
        <v>100</v>
      </c>
      <c r="H77" s="179" t="s">
        <v>101</v>
      </c>
      <c r="I77" s="179" t="s">
        <v>102</v>
      </c>
      <c r="J77" s="179" t="s">
        <v>91</v>
      </c>
      <c r="K77" s="180" t="s">
        <v>103</v>
      </c>
      <c r="L77" s="181"/>
      <c r="M77" s="94" t="s">
        <v>19</v>
      </c>
      <c r="N77" s="95" t="s">
        <v>41</v>
      </c>
      <c r="O77" s="95" t="s">
        <v>104</v>
      </c>
      <c r="P77" s="95" t="s">
        <v>105</v>
      </c>
      <c r="Q77" s="95" t="s">
        <v>106</v>
      </c>
      <c r="R77" s="95" t="s">
        <v>107</v>
      </c>
      <c r="S77" s="95" t="s">
        <v>108</v>
      </c>
      <c r="T77" s="96" t="s">
        <v>109</v>
      </c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</row>
    <row r="78" s="2" customFormat="1" ht="22.8" customHeight="1">
      <c r="A78" s="40"/>
      <c r="B78" s="41"/>
      <c r="C78" s="101" t="s">
        <v>110</v>
      </c>
      <c r="D78" s="42"/>
      <c r="E78" s="42"/>
      <c r="F78" s="42"/>
      <c r="G78" s="42"/>
      <c r="H78" s="42"/>
      <c r="I78" s="42"/>
      <c r="J78" s="182">
        <f>BK78</f>
        <v>0</v>
      </c>
      <c r="K78" s="42"/>
      <c r="L78" s="46"/>
      <c r="M78" s="97"/>
      <c r="N78" s="183"/>
      <c r="O78" s="98"/>
      <c r="P78" s="184">
        <f>P79</f>
        <v>0</v>
      </c>
      <c r="Q78" s="98"/>
      <c r="R78" s="184">
        <f>R79</f>
        <v>0</v>
      </c>
      <c r="S78" s="98"/>
      <c r="T78" s="185">
        <f>T79</f>
        <v>0</v>
      </c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T78" s="19" t="s">
        <v>70</v>
      </c>
      <c r="AU78" s="19" t="s">
        <v>92</v>
      </c>
      <c r="BK78" s="186">
        <f>BK79</f>
        <v>0</v>
      </c>
    </row>
    <row r="79" s="12" customFormat="1" ht="25.92" customHeight="1">
      <c r="A79" s="12"/>
      <c r="B79" s="187"/>
      <c r="C79" s="188"/>
      <c r="D79" s="189" t="s">
        <v>70</v>
      </c>
      <c r="E79" s="190" t="s">
        <v>111</v>
      </c>
      <c r="F79" s="190" t="s">
        <v>112</v>
      </c>
      <c r="G79" s="188"/>
      <c r="H79" s="188"/>
      <c r="I79" s="191"/>
      <c r="J79" s="192">
        <f>BK79</f>
        <v>0</v>
      </c>
      <c r="K79" s="188"/>
      <c r="L79" s="193"/>
      <c r="M79" s="194"/>
      <c r="N79" s="195"/>
      <c r="O79" s="195"/>
      <c r="P79" s="196">
        <f>P80+P85+P88+P91</f>
        <v>0</v>
      </c>
      <c r="Q79" s="195"/>
      <c r="R79" s="196">
        <f>R80+R85+R88+R91</f>
        <v>0</v>
      </c>
      <c r="S79" s="195"/>
      <c r="T79" s="197">
        <f>T80+T85+T88+T91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8" t="s">
        <v>113</v>
      </c>
      <c r="AT79" s="199" t="s">
        <v>70</v>
      </c>
      <c r="AU79" s="199" t="s">
        <v>71</v>
      </c>
      <c r="AY79" s="198" t="s">
        <v>114</v>
      </c>
      <c r="BK79" s="200">
        <f>BK80+BK85+BK88+BK91</f>
        <v>0</v>
      </c>
    </row>
    <row r="80" s="12" customFormat="1" ht="22.8" customHeight="1">
      <c r="A80" s="12"/>
      <c r="B80" s="187"/>
      <c r="C80" s="188"/>
      <c r="D80" s="189" t="s">
        <v>70</v>
      </c>
      <c r="E80" s="201" t="s">
        <v>115</v>
      </c>
      <c r="F80" s="201" t="s">
        <v>116</v>
      </c>
      <c r="G80" s="188"/>
      <c r="H80" s="188"/>
      <c r="I80" s="191"/>
      <c r="J80" s="202">
        <f>BK80</f>
        <v>0</v>
      </c>
      <c r="K80" s="188"/>
      <c r="L80" s="193"/>
      <c r="M80" s="194"/>
      <c r="N80" s="195"/>
      <c r="O80" s="195"/>
      <c r="P80" s="196">
        <f>SUM(P81:P84)</f>
        <v>0</v>
      </c>
      <c r="Q80" s="195"/>
      <c r="R80" s="196">
        <f>SUM(R81:R84)</f>
        <v>0</v>
      </c>
      <c r="S80" s="195"/>
      <c r="T80" s="197">
        <f>SUM(T81:T84)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8" t="s">
        <v>113</v>
      </c>
      <c r="AT80" s="199" t="s">
        <v>70</v>
      </c>
      <c r="AU80" s="199" t="s">
        <v>76</v>
      </c>
      <c r="AY80" s="198" t="s">
        <v>114</v>
      </c>
      <c r="BK80" s="200">
        <f>SUM(BK81:BK84)</f>
        <v>0</v>
      </c>
    </row>
    <row r="81" s="2" customFormat="1" ht="16.5" customHeight="1">
      <c r="A81" s="40"/>
      <c r="B81" s="41"/>
      <c r="C81" s="203" t="s">
        <v>117</v>
      </c>
      <c r="D81" s="203" t="s">
        <v>118</v>
      </c>
      <c r="E81" s="204" t="s">
        <v>119</v>
      </c>
      <c r="F81" s="205" t="s">
        <v>120</v>
      </c>
      <c r="G81" s="206" t="s">
        <v>121</v>
      </c>
      <c r="H81" s="207">
        <v>1</v>
      </c>
      <c r="I81" s="208"/>
      <c r="J81" s="209">
        <f>ROUND(I81*H81,2)</f>
        <v>0</v>
      </c>
      <c r="K81" s="205" t="s">
        <v>122</v>
      </c>
      <c r="L81" s="46"/>
      <c r="M81" s="210" t="s">
        <v>19</v>
      </c>
      <c r="N81" s="211" t="s">
        <v>42</v>
      </c>
      <c r="O81" s="86"/>
      <c r="P81" s="212">
        <f>O81*H81</f>
        <v>0</v>
      </c>
      <c r="Q81" s="212">
        <v>0</v>
      </c>
      <c r="R81" s="212">
        <f>Q81*H81</f>
        <v>0</v>
      </c>
      <c r="S81" s="212">
        <v>0</v>
      </c>
      <c r="T81" s="213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14" t="s">
        <v>123</v>
      </c>
      <c r="AT81" s="214" t="s">
        <v>118</v>
      </c>
      <c r="AU81" s="214" t="s">
        <v>81</v>
      </c>
      <c r="AY81" s="19" t="s">
        <v>114</v>
      </c>
      <c r="BE81" s="215">
        <f>IF(N81="základní",J81,0)</f>
        <v>0</v>
      </c>
      <c r="BF81" s="215">
        <f>IF(N81="snížená",J81,0)</f>
        <v>0</v>
      </c>
      <c r="BG81" s="215">
        <f>IF(N81="zákl. přenesená",J81,0)</f>
        <v>0</v>
      </c>
      <c r="BH81" s="215">
        <f>IF(N81="sníž. přenesená",J81,0)</f>
        <v>0</v>
      </c>
      <c r="BI81" s="215">
        <f>IF(N81="nulová",J81,0)</f>
        <v>0</v>
      </c>
      <c r="BJ81" s="19" t="s">
        <v>76</v>
      </c>
      <c r="BK81" s="215">
        <f>ROUND(I81*H81,2)</f>
        <v>0</v>
      </c>
      <c r="BL81" s="19" t="s">
        <v>123</v>
      </c>
      <c r="BM81" s="214" t="s">
        <v>124</v>
      </c>
    </row>
    <row r="82" s="2" customFormat="1">
      <c r="A82" s="40"/>
      <c r="B82" s="41"/>
      <c r="C82" s="42"/>
      <c r="D82" s="216" t="s">
        <v>125</v>
      </c>
      <c r="E82" s="42"/>
      <c r="F82" s="217" t="s">
        <v>126</v>
      </c>
      <c r="G82" s="42"/>
      <c r="H82" s="42"/>
      <c r="I82" s="218"/>
      <c r="J82" s="42"/>
      <c r="K82" s="42"/>
      <c r="L82" s="46"/>
      <c r="M82" s="219"/>
      <c r="N82" s="220"/>
      <c r="O82" s="86"/>
      <c r="P82" s="86"/>
      <c r="Q82" s="86"/>
      <c r="R82" s="86"/>
      <c r="S82" s="86"/>
      <c r="T82" s="87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125</v>
      </c>
      <c r="AU82" s="19" t="s">
        <v>81</v>
      </c>
    </row>
    <row r="83" s="2" customFormat="1" ht="16.5" customHeight="1">
      <c r="A83" s="40"/>
      <c r="B83" s="41"/>
      <c r="C83" s="203" t="s">
        <v>113</v>
      </c>
      <c r="D83" s="203" t="s">
        <v>118</v>
      </c>
      <c r="E83" s="204" t="s">
        <v>127</v>
      </c>
      <c r="F83" s="205" t="s">
        <v>128</v>
      </c>
      <c r="G83" s="206" t="s">
        <v>121</v>
      </c>
      <c r="H83" s="207">
        <v>1</v>
      </c>
      <c r="I83" s="208"/>
      <c r="J83" s="209">
        <f>ROUND(I83*H83,2)</f>
        <v>0</v>
      </c>
      <c r="K83" s="205" t="s">
        <v>122</v>
      </c>
      <c r="L83" s="46"/>
      <c r="M83" s="210" t="s">
        <v>19</v>
      </c>
      <c r="N83" s="211" t="s">
        <v>42</v>
      </c>
      <c r="O83" s="86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4" t="s">
        <v>123</v>
      </c>
      <c r="AT83" s="214" t="s">
        <v>118</v>
      </c>
      <c r="AU83" s="214" t="s">
        <v>81</v>
      </c>
      <c r="AY83" s="19" t="s">
        <v>114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9" t="s">
        <v>76</v>
      </c>
      <c r="BK83" s="215">
        <f>ROUND(I83*H83,2)</f>
        <v>0</v>
      </c>
      <c r="BL83" s="19" t="s">
        <v>123</v>
      </c>
      <c r="BM83" s="214" t="s">
        <v>129</v>
      </c>
    </row>
    <row r="84" s="2" customFormat="1">
      <c r="A84" s="40"/>
      <c r="B84" s="41"/>
      <c r="C84" s="42"/>
      <c r="D84" s="216" t="s">
        <v>125</v>
      </c>
      <c r="E84" s="42"/>
      <c r="F84" s="217" t="s">
        <v>130</v>
      </c>
      <c r="G84" s="42"/>
      <c r="H84" s="42"/>
      <c r="I84" s="218"/>
      <c r="J84" s="42"/>
      <c r="K84" s="42"/>
      <c r="L84" s="46"/>
      <c r="M84" s="219"/>
      <c r="N84" s="220"/>
      <c r="O84" s="86"/>
      <c r="P84" s="86"/>
      <c r="Q84" s="86"/>
      <c r="R84" s="86"/>
      <c r="S84" s="86"/>
      <c r="T84" s="8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125</v>
      </c>
      <c r="AU84" s="19" t="s">
        <v>81</v>
      </c>
    </row>
    <row r="85" s="12" customFormat="1" ht="22.8" customHeight="1">
      <c r="A85" s="12"/>
      <c r="B85" s="187"/>
      <c r="C85" s="188"/>
      <c r="D85" s="189" t="s">
        <v>70</v>
      </c>
      <c r="E85" s="201" t="s">
        <v>131</v>
      </c>
      <c r="F85" s="201" t="s">
        <v>132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SUM(P86:P87)</f>
        <v>0</v>
      </c>
      <c r="Q85" s="195"/>
      <c r="R85" s="196">
        <f>SUM(R86:R87)</f>
        <v>0</v>
      </c>
      <c r="S85" s="195"/>
      <c r="T85" s="197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113</v>
      </c>
      <c r="AT85" s="199" t="s">
        <v>70</v>
      </c>
      <c r="AU85" s="199" t="s">
        <v>76</v>
      </c>
      <c r="AY85" s="198" t="s">
        <v>114</v>
      </c>
      <c r="BK85" s="200">
        <f>SUM(BK86:BK87)</f>
        <v>0</v>
      </c>
    </row>
    <row r="86" s="2" customFormat="1" ht="16.5" customHeight="1">
      <c r="A86" s="40"/>
      <c r="B86" s="41"/>
      <c r="C86" s="203" t="s">
        <v>76</v>
      </c>
      <c r="D86" s="203" t="s">
        <v>118</v>
      </c>
      <c r="E86" s="204" t="s">
        <v>133</v>
      </c>
      <c r="F86" s="205" t="s">
        <v>132</v>
      </c>
      <c r="G86" s="206" t="s">
        <v>121</v>
      </c>
      <c r="H86" s="207">
        <v>1</v>
      </c>
      <c r="I86" s="208"/>
      <c r="J86" s="209">
        <f>ROUND(I86*H86,2)</f>
        <v>0</v>
      </c>
      <c r="K86" s="205" t="s">
        <v>122</v>
      </c>
      <c r="L86" s="46"/>
      <c r="M86" s="210" t="s">
        <v>19</v>
      </c>
      <c r="N86" s="211" t="s">
        <v>42</v>
      </c>
      <c r="O86" s="86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4" t="s">
        <v>123</v>
      </c>
      <c r="AT86" s="214" t="s">
        <v>118</v>
      </c>
      <c r="AU86" s="214" t="s">
        <v>81</v>
      </c>
      <c r="AY86" s="19" t="s">
        <v>114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9" t="s">
        <v>76</v>
      </c>
      <c r="BK86" s="215">
        <f>ROUND(I86*H86,2)</f>
        <v>0</v>
      </c>
      <c r="BL86" s="19" t="s">
        <v>123</v>
      </c>
      <c r="BM86" s="214" t="s">
        <v>134</v>
      </c>
    </row>
    <row r="87" s="2" customFormat="1">
      <c r="A87" s="40"/>
      <c r="B87" s="41"/>
      <c r="C87" s="42"/>
      <c r="D87" s="216" t="s">
        <v>125</v>
      </c>
      <c r="E87" s="42"/>
      <c r="F87" s="217" t="s">
        <v>135</v>
      </c>
      <c r="G87" s="42"/>
      <c r="H87" s="42"/>
      <c r="I87" s="218"/>
      <c r="J87" s="42"/>
      <c r="K87" s="42"/>
      <c r="L87" s="46"/>
      <c r="M87" s="219"/>
      <c r="N87" s="220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125</v>
      </c>
      <c r="AU87" s="19" t="s">
        <v>81</v>
      </c>
    </row>
    <row r="88" s="12" customFormat="1" ht="22.8" customHeight="1">
      <c r="A88" s="12"/>
      <c r="B88" s="187"/>
      <c r="C88" s="188"/>
      <c r="D88" s="189" t="s">
        <v>70</v>
      </c>
      <c r="E88" s="201" t="s">
        <v>136</v>
      </c>
      <c r="F88" s="201" t="s">
        <v>137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SUM(P89:P90)</f>
        <v>0</v>
      </c>
      <c r="Q88" s="195"/>
      <c r="R88" s="196">
        <f>SUM(R89:R90)</f>
        <v>0</v>
      </c>
      <c r="S88" s="195"/>
      <c r="T88" s="197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8" t="s">
        <v>113</v>
      </c>
      <c r="AT88" s="199" t="s">
        <v>70</v>
      </c>
      <c r="AU88" s="199" t="s">
        <v>76</v>
      </c>
      <c r="AY88" s="198" t="s">
        <v>114</v>
      </c>
      <c r="BK88" s="200">
        <f>SUM(BK89:BK90)</f>
        <v>0</v>
      </c>
    </row>
    <row r="89" s="2" customFormat="1" ht="16.5" customHeight="1">
      <c r="A89" s="40"/>
      <c r="B89" s="41"/>
      <c r="C89" s="203" t="s">
        <v>81</v>
      </c>
      <c r="D89" s="203" t="s">
        <v>118</v>
      </c>
      <c r="E89" s="204" t="s">
        <v>138</v>
      </c>
      <c r="F89" s="205" t="s">
        <v>137</v>
      </c>
      <c r="G89" s="206" t="s">
        <v>121</v>
      </c>
      <c r="H89" s="207">
        <v>1</v>
      </c>
      <c r="I89" s="208"/>
      <c r="J89" s="209">
        <f>ROUND(I89*H89,2)</f>
        <v>0</v>
      </c>
      <c r="K89" s="205" t="s">
        <v>122</v>
      </c>
      <c r="L89" s="46"/>
      <c r="M89" s="210" t="s">
        <v>19</v>
      </c>
      <c r="N89" s="211" t="s">
        <v>42</v>
      </c>
      <c r="O89" s="86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4" t="s">
        <v>123</v>
      </c>
      <c r="AT89" s="214" t="s">
        <v>118</v>
      </c>
      <c r="AU89" s="214" t="s">
        <v>81</v>
      </c>
      <c r="AY89" s="19" t="s">
        <v>114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9" t="s">
        <v>76</v>
      </c>
      <c r="BK89" s="215">
        <f>ROUND(I89*H89,2)</f>
        <v>0</v>
      </c>
      <c r="BL89" s="19" t="s">
        <v>123</v>
      </c>
      <c r="BM89" s="214" t="s">
        <v>139</v>
      </c>
    </row>
    <row r="90" s="2" customFormat="1">
      <c r="A90" s="40"/>
      <c r="B90" s="41"/>
      <c r="C90" s="42"/>
      <c r="D90" s="216" t="s">
        <v>125</v>
      </c>
      <c r="E90" s="42"/>
      <c r="F90" s="217" t="s">
        <v>140</v>
      </c>
      <c r="G90" s="42"/>
      <c r="H90" s="42"/>
      <c r="I90" s="218"/>
      <c r="J90" s="42"/>
      <c r="K90" s="42"/>
      <c r="L90" s="46"/>
      <c r="M90" s="219"/>
      <c r="N90" s="220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125</v>
      </c>
      <c r="AU90" s="19" t="s">
        <v>81</v>
      </c>
    </row>
    <row r="91" s="12" customFormat="1" ht="22.8" customHeight="1">
      <c r="A91" s="12"/>
      <c r="B91" s="187"/>
      <c r="C91" s="188"/>
      <c r="D91" s="189" t="s">
        <v>70</v>
      </c>
      <c r="E91" s="201" t="s">
        <v>141</v>
      </c>
      <c r="F91" s="201" t="s">
        <v>142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SUM(P92:P93)</f>
        <v>0</v>
      </c>
      <c r="Q91" s="195"/>
      <c r="R91" s="196">
        <f>SUM(R92:R93)</f>
        <v>0</v>
      </c>
      <c r="S91" s="195"/>
      <c r="T91" s="19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113</v>
      </c>
      <c r="AT91" s="199" t="s">
        <v>70</v>
      </c>
      <c r="AU91" s="199" t="s">
        <v>76</v>
      </c>
      <c r="AY91" s="198" t="s">
        <v>114</v>
      </c>
      <c r="BK91" s="200">
        <f>SUM(BK92:BK93)</f>
        <v>0</v>
      </c>
    </row>
    <row r="92" s="2" customFormat="1" ht="16.5" customHeight="1">
      <c r="A92" s="40"/>
      <c r="B92" s="41"/>
      <c r="C92" s="203" t="s">
        <v>143</v>
      </c>
      <c r="D92" s="203" t="s">
        <v>118</v>
      </c>
      <c r="E92" s="204" t="s">
        <v>144</v>
      </c>
      <c r="F92" s="205" t="s">
        <v>142</v>
      </c>
      <c r="G92" s="206" t="s">
        <v>121</v>
      </c>
      <c r="H92" s="207">
        <v>1</v>
      </c>
      <c r="I92" s="208"/>
      <c r="J92" s="209">
        <f>ROUND(I92*H92,2)</f>
        <v>0</v>
      </c>
      <c r="K92" s="205" t="s">
        <v>122</v>
      </c>
      <c r="L92" s="46"/>
      <c r="M92" s="210" t="s">
        <v>19</v>
      </c>
      <c r="N92" s="211" t="s">
        <v>42</v>
      </c>
      <c r="O92" s="86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4" t="s">
        <v>123</v>
      </c>
      <c r="AT92" s="214" t="s">
        <v>118</v>
      </c>
      <c r="AU92" s="214" t="s">
        <v>81</v>
      </c>
      <c r="AY92" s="19" t="s">
        <v>114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9" t="s">
        <v>76</v>
      </c>
      <c r="BK92" s="215">
        <f>ROUND(I92*H92,2)</f>
        <v>0</v>
      </c>
      <c r="BL92" s="19" t="s">
        <v>123</v>
      </c>
      <c r="BM92" s="214" t="s">
        <v>145</v>
      </c>
    </row>
    <row r="93" s="2" customFormat="1">
      <c r="A93" s="40"/>
      <c r="B93" s="41"/>
      <c r="C93" s="42"/>
      <c r="D93" s="216" t="s">
        <v>125</v>
      </c>
      <c r="E93" s="42"/>
      <c r="F93" s="217" t="s">
        <v>146</v>
      </c>
      <c r="G93" s="42"/>
      <c r="H93" s="42"/>
      <c r="I93" s="218"/>
      <c r="J93" s="42"/>
      <c r="K93" s="42"/>
      <c r="L93" s="46"/>
      <c r="M93" s="221"/>
      <c r="N93" s="222"/>
      <c r="O93" s="223"/>
      <c r="P93" s="223"/>
      <c r="Q93" s="223"/>
      <c r="R93" s="223"/>
      <c r="S93" s="223"/>
      <c r="T93" s="224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125</v>
      </c>
      <c r="AU93" s="19" t="s">
        <v>81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doS74MPcQGWxwYv+TbBRrZq12C5yTeIjAZ2UtL91IWgGuvgTebCl1Bqd6iRN3OxlTRmzfwRoitqj0vUdD2FkhA==" hashValue="Mxz69Psc/lZP/dmiXTE1mAWUfM+UjNOeMmOsrQWOlqxEalo0jdYjcGRTqTMrCDeJ67DvH+wbNwMGRw7bmtch0g==" algorithmName="SHA-512" password="CC35"/>
  <autoFilter ref="C77:K93"/>
  <mergeCells count="6">
    <mergeCell ref="E7:H7"/>
    <mergeCell ref="E16:H16"/>
    <mergeCell ref="E25:H25"/>
    <mergeCell ref="E46:H46"/>
    <mergeCell ref="E70:H70"/>
    <mergeCell ref="L2:V2"/>
  </mergeCells>
  <hyperlinks>
    <hyperlink ref="F82" r:id="rId1" display="https://podminky.urs.cz/item/CS_URS_2025_01/012002000"/>
    <hyperlink ref="F84" r:id="rId2" display="https://podminky.urs.cz/item/CS_URS_2025_01/013254000"/>
    <hyperlink ref="F87" r:id="rId3" display="https://podminky.urs.cz/item/CS_URS_2025_01/020001000"/>
    <hyperlink ref="F90" r:id="rId4" display="https://podminky.urs.cz/item/CS_URS_2025_01/030001000"/>
    <hyperlink ref="F93" r:id="rId5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81</v>
      </c>
    </row>
    <row r="4" s="1" customFormat="1" ht="24.96" customHeight="1">
      <c r="B4" s="22"/>
      <c r="D4" s="131" t="s">
        <v>88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3" t="s">
        <v>16</v>
      </c>
      <c r="L6" s="22"/>
    </row>
    <row r="7" s="1" customFormat="1" ht="16.5" customHeight="1">
      <c r="B7" s="22"/>
      <c r="E7" s="225" t="str">
        <f>'Rekapitulace stavby'!K6</f>
        <v>Přístavba recepce a úpravy atria</v>
      </c>
      <c r="F7" s="133"/>
      <c r="G7" s="133"/>
      <c r="H7" s="133"/>
      <c r="L7" s="22"/>
    </row>
    <row r="8" s="2" customFormat="1" ht="12" customHeight="1">
      <c r="A8" s="40"/>
      <c r="B8" s="46"/>
      <c r="C8" s="40"/>
      <c r="D8" s="133" t="s">
        <v>147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148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19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21</v>
      </c>
      <c r="E12" s="40"/>
      <c r="F12" s="136" t="s">
        <v>22</v>
      </c>
      <c r="G12" s="40"/>
      <c r="H12" s="40"/>
      <c r="I12" s="133" t="s">
        <v>23</v>
      </c>
      <c r="J12" s="137" t="str">
        <f>'Rekapitulace stavby'!AN8</f>
        <v>16. 3. 2025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25</v>
      </c>
      <c r="E14" s="40"/>
      <c r="F14" s="40"/>
      <c r="G14" s="40"/>
      <c r="H14" s="40"/>
      <c r="I14" s="133" t="s">
        <v>26</v>
      </c>
      <c r="J14" s="136" t="s">
        <v>19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27</v>
      </c>
      <c r="F15" s="40"/>
      <c r="G15" s="40"/>
      <c r="H15" s="40"/>
      <c r="I15" s="133" t="s">
        <v>28</v>
      </c>
      <c r="J15" s="136" t="s">
        <v>19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29</v>
      </c>
      <c r="E17" s="40"/>
      <c r="F17" s="40"/>
      <c r="G17" s="40"/>
      <c r="H17" s="40"/>
      <c r="I17" s="133" t="s">
        <v>26</v>
      </c>
      <c r="J17" s="35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6"/>
      <c r="G18" s="136"/>
      <c r="H18" s="136"/>
      <c r="I18" s="133" t="s">
        <v>28</v>
      </c>
      <c r="J18" s="35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31</v>
      </c>
      <c r="E20" s="40"/>
      <c r="F20" s="40"/>
      <c r="G20" s="40"/>
      <c r="H20" s="40"/>
      <c r="I20" s="133" t="s">
        <v>26</v>
      </c>
      <c r="J20" s="136" t="s">
        <v>19</v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">
        <v>32</v>
      </c>
      <c r="F21" s="40"/>
      <c r="G21" s="40"/>
      <c r="H21" s="40"/>
      <c r="I21" s="133" t="s">
        <v>28</v>
      </c>
      <c r="J21" s="136" t="s">
        <v>19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34</v>
      </c>
      <c r="E23" s="40"/>
      <c r="F23" s="40"/>
      <c r="G23" s="40"/>
      <c r="H23" s="40"/>
      <c r="I23" s="133" t="s">
        <v>26</v>
      </c>
      <c r="J23" s="136" t="s">
        <v>19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32</v>
      </c>
      <c r="F24" s="40"/>
      <c r="G24" s="40"/>
      <c r="H24" s="40"/>
      <c r="I24" s="133" t="s">
        <v>28</v>
      </c>
      <c r="J24" s="136" t="s">
        <v>19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35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3" t="s">
        <v>37</v>
      </c>
      <c r="E30" s="40"/>
      <c r="F30" s="40"/>
      <c r="G30" s="40"/>
      <c r="H30" s="40"/>
      <c r="I30" s="40"/>
      <c r="J30" s="144">
        <f>ROUND(J98,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5" t="s">
        <v>39</v>
      </c>
      <c r="G32" s="40"/>
      <c r="H32" s="40"/>
      <c r="I32" s="145" t="s">
        <v>38</v>
      </c>
      <c r="J32" s="145" t="s">
        <v>40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6" t="s">
        <v>41</v>
      </c>
      <c r="E33" s="133" t="s">
        <v>42</v>
      </c>
      <c r="F33" s="147">
        <f>ROUND((SUM(BE98:BE372)),  2)</f>
        <v>0</v>
      </c>
      <c r="G33" s="40"/>
      <c r="H33" s="40"/>
      <c r="I33" s="148">
        <v>0.20999999999999999</v>
      </c>
      <c r="J33" s="147">
        <f>ROUND(((SUM(BE98:BE372))*I33),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43</v>
      </c>
      <c r="F34" s="147">
        <f>ROUND((SUM(BF98:BF372)),  2)</f>
        <v>0</v>
      </c>
      <c r="G34" s="40"/>
      <c r="H34" s="40"/>
      <c r="I34" s="148">
        <v>0.12</v>
      </c>
      <c r="J34" s="147">
        <f>ROUND(((SUM(BF98:BF372))*I34),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44</v>
      </c>
      <c r="F35" s="147">
        <f>ROUND((SUM(BG98:BG372)),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45</v>
      </c>
      <c r="F36" s="147">
        <f>ROUND((SUM(BH98:BH372)),  2)</f>
        <v>0</v>
      </c>
      <c r="G36" s="40"/>
      <c r="H36" s="40"/>
      <c r="I36" s="148">
        <v>0.12</v>
      </c>
      <c r="J36" s="147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46</v>
      </c>
      <c r="F37" s="147">
        <f>ROUND((SUM(BI98:BI372)),  2)</f>
        <v>0</v>
      </c>
      <c r="G37" s="40"/>
      <c r="H37" s="40"/>
      <c r="I37" s="148">
        <v>0</v>
      </c>
      <c r="J37" s="147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26" t="str">
        <f>E7</f>
        <v>Přístavba recepce a úpravy atria</v>
      </c>
      <c r="F48" s="34"/>
      <c r="G48" s="34"/>
      <c r="H48" s="34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147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113-25/01 - Atrium, úpravy prostranství, opěrná stěna - PROVOZNÍ NÁKLADY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Březno</v>
      </c>
      <c r="G52" s="42"/>
      <c r="H52" s="42"/>
      <c r="I52" s="34" t="s">
        <v>23</v>
      </c>
      <c r="J52" s="74" t="str">
        <f>IF(J12="","",J12)</f>
        <v>16. 3. 2025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Domov Velké Březno</v>
      </c>
      <c r="G54" s="42"/>
      <c r="H54" s="42"/>
      <c r="I54" s="34" t="s">
        <v>31</v>
      </c>
      <c r="J54" s="38" t="str">
        <f>E21</f>
        <v>Ing.arch. Daniel Zygula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Ing.arch. Daniel Zygula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69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4"/>
      <c r="C60" s="165"/>
      <c r="D60" s="166" t="s">
        <v>149</v>
      </c>
      <c r="E60" s="167"/>
      <c r="F60" s="167"/>
      <c r="G60" s="167"/>
      <c r="H60" s="167"/>
      <c r="I60" s="167"/>
      <c r="J60" s="168">
        <f>J99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150</v>
      </c>
      <c r="E61" s="173"/>
      <c r="F61" s="173"/>
      <c r="G61" s="173"/>
      <c r="H61" s="173"/>
      <c r="I61" s="173"/>
      <c r="J61" s="174">
        <f>J100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151</v>
      </c>
      <c r="E62" s="173"/>
      <c r="F62" s="173"/>
      <c r="G62" s="173"/>
      <c r="H62" s="173"/>
      <c r="I62" s="173"/>
      <c r="J62" s="174">
        <f>J159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152</v>
      </c>
      <c r="E63" s="173"/>
      <c r="F63" s="173"/>
      <c r="G63" s="173"/>
      <c r="H63" s="173"/>
      <c r="I63" s="173"/>
      <c r="J63" s="174">
        <f>J183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153</v>
      </c>
      <c r="E64" s="173"/>
      <c r="F64" s="173"/>
      <c r="G64" s="173"/>
      <c r="H64" s="173"/>
      <c r="I64" s="173"/>
      <c r="J64" s="174">
        <f>J194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154</v>
      </c>
      <c r="E65" s="173"/>
      <c r="F65" s="173"/>
      <c r="G65" s="173"/>
      <c r="H65" s="173"/>
      <c r="I65" s="173"/>
      <c r="J65" s="174">
        <f>J202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155</v>
      </c>
      <c r="E66" s="173"/>
      <c r="F66" s="173"/>
      <c r="G66" s="173"/>
      <c r="H66" s="173"/>
      <c r="I66" s="173"/>
      <c r="J66" s="174">
        <f>J246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156</v>
      </c>
      <c r="E67" s="173"/>
      <c r="F67" s="173"/>
      <c r="G67" s="173"/>
      <c r="H67" s="173"/>
      <c r="I67" s="173"/>
      <c r="J67" s="174">
        <f>J276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157</v>
      </c>
      <c r="E68" s="173"/>
      <c r="F68" s="173"/>
      <c r="G68" s="173"/>
      <c r="H68" s="173"/>
      <c r="I68" s="173"/>
      <c r="J68" s="174">
        <f>J281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4"/>
      <c r="C69" s="165"/>
      <c r="D69" s="166" t="s">
        <v>158</v>
      </c>
      <c r="E69" s="167"/>
      <c r="F69" s="167"/>
      <c r="G69" s="167"/>
      <c r="H69" s="167"/>
      <c r="I69" s="167"/>
      <c r="J69" s="168">
        <f>J284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0"/>
      <c r="C70" s="171"/>
      <c r="D70" s="172" t="s">
        <v>159</v>
      </c>
      <c r="E70" s="173"/>
      <c r="F70" s="173"/>
      <c r="G70" s="173"/>
      <c r="H70" s="173"/>
      <c r="I70" s="173"/>
      <c r="J70" s="174">
        <f>J285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160</v>
      </c>
      <c r="E71" s="173"/>
      <c r="F71" s="173"/>
      <c r="G71" s="173"/>
      <c r="H71" s="173"/>
      <c r="I71" s="173"/>
      <c r="J71" s="174">
        <f>J287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161</v>
      </c>
      <c r="E72" s="173"/>
      <c r="F72" s="173"/>
      <c r="G72" s="173"/>
      <c r="H72" s="173"/>
      <c r="I72" s="173"/>
      <c r="J72" s="174">
        <f>J289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162</v>
      </c>
      <c r="E73" s="173"/>
      <c r="F73" s="173"/>
      <c r="G73" s="173"/>
      <c r="H73" s="173"/>
      <c r="I73" s="173"/>
      <c r="J73" s="174">
        <f>J314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163</v>
      </c>
      <c r="E74" s="173"/>
      <c r="F74" s="173"/>
      <c r="G74" s="173"/>
      <c r="H74" s="173"/>
      <c r="I74" s="173"/>
      <c r="J74" s="174">
        <f>J326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164</v>
      </c>
      <c r="E75" s="173"/>
      <c r="F75" s="173"/>
      <c r="G75" s="173"/>
      <c r="H75" s="173"/>
      <c r="I75" s="173"/>
      <c r="J75" s="174">
        <f>J344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4"/>
      <c r="C76" s="165"/>
      <c r="D76" s="166" t="s">
        <v>165</v>
      </c>
      <c r="E76" s="167"/>
      <c r="F76" s="167"/>
      <c r="G76" s="167"/>
      <c r="H76" s="167"/>
      <c r="I76" s="167"/>
      <c r="J76" s="168">
        <f>J358</f>
        <v>0</v>
      </c>
      <c r="K76" s="165"/>
      <c r="L76" s="16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0"/>
      <c r="C77" s="171"/>
      <c r="D77" s="172" t="s">
        <v>166</v>
      </c>
      <c r="E77" s="173"/>
      <c r="F77" s="173"/>
      <c r="G77" s="173"/>
      <c r="H77" s="173"/>
      <c r="I77" s="173"/>
      <c r="J77" s="174">
        <f>J359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167</v>
      </c>
      <c r="E78" s="173"/>
      <c r="F78" s="173"/>
      <c r="G78" s="173"/>
      <c r="H78" s="173"/>
      <c r="I78" s="173"/>
      <c r="J78" s="174">
        <f>J364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4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4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4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98</v>
      </c>
      <c r="D85" s="42"/>
      <c r="E85" s="42"/>
      <c r="F85" s="42"/>
      <c r="G85" s="42"/>
      <c r="H85" s="42"/>
      <c r="I85" s="42"/>
      <c r="J85" s="42"/>
      <c r="K85" s="42"/>
      <c r="L85" s="134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4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34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226" t="str">
        <f>E7</f>
        <v>Přístavba recepce a úpravy atria</v>
      </c>
      <c r="F88" s="34"/>
      <c r="G88" s="34"/>
      <c r="H88" s="34"/>
      <c r="I88" s="42"/>
      <c r="J88" s="42"/>
      <c r="K88" s="42"/>
      <c r="L88" s="134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147</v>
      </c>
      <c r="D89" s="42"/>
      <c r="E89" s="42"/>
      <c r="F89" s="42"/>
      <c r="G89" s="42"/>
      <c r="H89" s="42"/>
      <c r="I89" s="42"/>
      <c r="J89" s="42"/>
      <c r="K89" s="42"/>
      <c r="L89" s="134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113-25/01 - Atrium, úpravy prostranství, opěrná stěna - PROVOZNÍ NÁKLADY</v>
      </c>
      <c r="F90" s="42"/>
      <c r="G90" s="42"/>
      <c r="H90" s="42"/>
      <c r="I90" s="42"/>
      <c r="J90" s="42"/>
      <c r="K90" s="42"/>
      <c r="L90" s="134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4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F12</f>
        <v>Velké Březno</v>
      </c>
      <c r="G92" s="42"/>
      <c r="H92" s="42"/>
      <c r="I92" s="34" t="s">
        <v>23</v>
      </c>
      <c r="J92" s="74" t="str">
        <f>IF(J12="","",J12)</f>
        <v>16. 3. 2025</v>
      </c>
      <c r="K92" s="42"/>
      <c r="L92" s="134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4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25</v>
      </c>
      <c r="D94" s="42"/>
      <c r="E94" s="42"/>
      <c r="F94" s="29" t="str">
        <f>E15</f>
        <v>Domov Velké Březno</v>
      </c>
      <c r="G94" s="42"/>
      <c r="H94" s="42"/>
      <c r="I94" s="34" t="s">
        <v>31</v>
      </c>
      <c r="J94" s="38" t="str">
        <f>E21</f>
        <v>Ing.arch. Daniel Zygula</v>
      </c>
      <c r="K94" s="42"/>
      <c r="L94" s="134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29</v>
      </c>
      <c r="D95" s="42"/>
      <c r="E95" s="42"/>
      <c r="F95" s="29" t="str">
        <f>IF(E18="","",E18)</f>
        <v>Vyplň údaj</v>
      </c>
      <c r="G95" s="42"/>
      <c r="H95" s="42"/>
      <c r="I95" s="34" t="s">
        <v>34</v>
      </c>
      <c r="J95" s="38" t="str">
        <f>E24</f>
        <v>Ing.arch. Daniel Zygula</v>
      </c>
      <c r="K95" s="42"/>
      <c r="L95" s="134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4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6"/>
      <c r="B97" s="177"/>
      <c r="C97" s="178" t="s">
        <v>99</v>
      </c>
      <c r="D97" s="179" t="s">
        <v>56</v>
      </c>
      <c r="E97" s="179" t="s">
        <v>52</v>
      </c>
      <c r="F97" s="179" t="s">
        <v>53</v>
      </c>
      <c r="G97" s="179" t="s">
        <v>100</v>
      </c>
      <c r="H97" s="179" t="s">
        <v>101</v>
      </c>
      <c r="I97" s="179" t="s">
        <v>102</v>
      </c>
      <c r="J97" s="179" t="s">
        <v>91</v>
      </c>
      <c r="K97" s="180" t="s">
        <v>103</v>
      </c>
      <c r="L97" s="181"/>
      <c r="M97" s="94" t="s">
        <v>19</v>
      </c>
      <c r="N97" s="95" t="s">
        <v>41</v>
      </c>
      <c r="O97" s="95" t="s">
        <v>104</v>
      </c>
      <c r="P97" s="95" t="s">
        <v>105</v>
      </c>
      <c r="Q97" s="95" t="s">
        <v>106</v>
      </c>
      <c r="R97" s="95" t="s">
        <v>107</v>
      </c>
      <c r="S97" s="95" t="s">
        <v>108</v>
      </c>
      <c r="T97" s="96" t="s">
        <v>109</v>
      </c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</row>
    <row r="98" s="2" customFormat="1" ht="22.8" customHeight="1">
      <c r="A98" s="40"/>
      <c r="B98" s="41"/>
      <c r="C98" s="101" t="s">
        <v>110</v>
      </c>
      <c r="D98" s="42"/>
      <c r="E98" s="42"/>
      <c r="F98" s="42"/>
      <c r="G98" s="42"/>
      <c r="H98" s="42"/>
      <c r="I98" s="42"/>
      <c r="J98" s="182">
        <f>BK98</f>
        <v>0</v>
      </c>
      <c r="K98" s="42"/>
      <c r="L98" s="46"/>
      <c r="M98" s="97"/>
      <c r="N98" s="183"/>
      <c r="O98" s="98"/>
      <c r="P98" s="184">
        <f>P99+P284+P358</f>
        <v>0</v>
      </c>
      <c r="Q98" s="98"/>
      <c r="R98" s="184">
        <f>R99+R284+R358</f>
        <v>294.47448588000003</v>
      </c>
      <c r="S98" s="98"/>
      <c r="T98" s="185">
        <f>T99+T284+T358</f>
        <v>75.032000000000011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70</v>
      </c>
      <c r="AU98" s="19" t="s">
        <v>92</v>
      </c>
      <c r="BK98" s="186">
        <f>BK99+BK284+BK358</f>
        <v>0</v>
      </c>
    </row>
    <row r="99" s="12" customFormat="1" ht="25.92" customHeight="1">
      <c r="A99" s="12"/>
      <c r="B99" s="187"/>
      <c r="C99" s="188"/>
      <c r="D99" s="189" t="s">
        <v>70</v>
      </c>
      <c r="E99" s="190" t="s">
        <v>168</v>
      </c>
      <c r="F99" s="190" t="s">
        <v>169</v>
      </c>
      <c r="G99" s="188"/>
      <c r="H99" s="188"/>
      <c r="I99" s="191"/>
      <c r="J99" s="192">
        <f>BK99</f>
        <v>0</v>
      </c>
      <c r="K99" s="188"/>
      <c r="L99" s="193"/>
      <c r="M99" s="194"/>
      <c r="N99" s="195"/>
      <c r="O99" s="195"/>
      <c r="P99" s="196">
        <f>P100+P159+P183+P194+P202+P246+P276+P281</f>
        <v>0</v>
      </c>
      <c r="Q99" s="195"/>
      <c r="R99" s="196">
        <f>R100+R159+R183+R194+R202+R246+R276+R281</f>
        <v>290.23656822999999</v>
      </c>
      <c r="S99" s="195"/>
      <c r="T99" s="197">
        <f>T100+T159+T183+T194+T202+T246+T276+T281</f>
        <v>75.032000000000011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8" t="s">
        <v>76</v>
      </c>
      <c r="AT99" s="199" t="s">
        <v>70</v>
      </c>
      <c r="AU99" s="199" t="s">
        <v>71</v>
      </c>
      <c r="AY99" s="198" t="s">
        <v>114</v>
      </c>
      <c r="BK99" s="200">
        <f>BK100+BK159+BK183+BK194+BK202+BK246+BK276+BK281</f>
        <v>0</v>
      </c>
    </row>
    <row r="100" s="12" customFormat="1" ht="22.8" customHeight="1">
      <c r="A100" s="12"/>
      <c r="B100" s="187"/>
      <c r="C100" s="188"/>
      <c r="D100" s="189" t="s">
        <v>70</v>
      </c>
      <c r="E100" s="201" t="s">
        <v>76</v>
      </c>
      <c r="F100" s="201" t="s">
        <v>170</v>
      </c>
      <c r="G100" s="188"/>
      <c r="H100" s="188"/>
      <c r="I100" s="191"/>
      <c r="J100" s="202">
        <f>BK100</f>
        <v>0</v>
      </c>
      <c r="K100" s="188"/>
      <c r="L100" s="193"/>
      <c r="M100" s="194"/>
      <c r="N100" s="195"/>
      <c r="O100" s="195"/>
      <c r="P100" s="196">
        <f>SUM(P101:P158)</f>
        <v>0</v>
      </c>
      <c r="Q100" s="195"/>
      <c r="R100" s="196">
        <f>SUM(R101:R158)</f>
        <v>0.006215</v>
      </c>
      <c r="S100" s="195"/>
      <c r="T100" s="197">
        <f>SUM(T101:T158)</f>
        <v>75.032000000000011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8" t="s">
        <v>76</v>
      </c>
      <c r="AT100" s="199" t="s">
        <v>70</v>
      </c>
      <c r="AU100" s="199" t="s">
        <v>76</v>
      </c>
      <c r="AY100" s="198" t="s">
        <v>114</v>
      </c>
      <c r="BK100" s="200">
        <f>SUM(BK101:BK158)</f>
        <v>0</v>
      </c>
    </row>
    <row r="101" s="2" customFormat="1" ht="24.15" customHeight="1">
      <c r="A101" s="40"/>
      <c r="B101" s="41"/>
      <c r="C101" s="203" t="s">
        <v>76</v>
      </c>
      <c r="D101" s="203" t="s">
        <v>118</v>
      </c>
      <c r="E101" s="204" t="s">
        <v>171</v>
      </c>
      <c r="F101" s="205" t="s">
        <v>172</v>
      </c>
      <c r="G101" s="206" t="s">
        <v>173</v>
      </c>
      <c r="H101" s="207">
        <v>2</v>
      </c>
      <c r="I101" s="208"/>
      <c r="J101" s="209">
        <f>ROUND(I101*H101,2)</f>
        <v>0</v>
      </c>
      <c r="K101" s="205" t="s">
        <v>122</v>
      </c>
      <c r="L101" s="46"/>
      <c r="M101" s="210" t="s">
        <v>19</v>
      </c>
      <c r="N101" s="211" t="s">
        <v>42</v>
      </c>
      <c r="O101" s="86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4" t="s">
        <v>117</v>
      </c>
      <c r="AT101" s="214" t="s">
        <v>118</v>
      </c>
      <c r="AU101" s="214" t="s">
        <v>81</v>
      </c>
      <c r="AY101" s="19" t="s">
        <v>114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9" t="s">
        <v>76</v>
      </c>
      <c r="BK101" s="215">
        <f>ROUND(I101*H101,2)</f>
        <v>0</v>
      </c>
      <c r="BL101" s="19" t="s">
        <v>117</v>
      </c>
      <c r="BM101" s="214" t="s">
        <v>174</v>
      </c>
    </row>
    <row r="102" s="2" customFormat="1">
      <c r="A102" s="40"/>
      <c r="B102" s="41"/>
      <c r="C102" s="42"/>
      <c r="D102" s="216" t="s">
        <v>125</v>
      </c>
      <c r="E102" s="42"/>
      <c r="F102" s="217" t="s">
        <v>175</v>
      </c>
      <c r="G102" s="42"/>
      <c r="H102" s="42"/>
      <c r="I102" s="218"/>
      <c r="J102" s="42"/>
      <c r="K102" s="42"/>
      <c r="L102" s="46"/>
      <c r="M102" s="219"/>
      <c r="N102" s="220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125</v>
      </c>
      <c r="AU102" s="19" t="s">
        <v>81</v>
      </c>
    </row>
    <row r="103" s="2" customFormat="1" ht="16.5" customHeight="1">
      <c r="A103" s="40"/>
      <c r="B103" s="41"/>
      <c r="C103" s="203" t="s">
        <v>81</v>
      </c>
      <c r="D103" s="203" t="s">
        <v>118</v>
      </c>
      <c r="E103" s="204" t="s">
        <v>176</v>
      </c>
      <c r="F103" s="205" t="s">
        <v>177</v>
      </c>
      <c r="G103" s="206" t="s">
        <v>173</v>
      </c>
      <c r="H103" s="207">
        <v>2</v>
      </c>
      <c r="I103" s="208"/>
      <c r="J103" s="209">
        <f>ROUND(I103*H103,2)</f>
        <v>0</v>
      </c>
      <c r="K103" s="205" t="s">
        <v>122</v>
      </c>
      <c r="L103" s="46"/>
      <c r="M103" s="210" t="s">
        <v>19</v>
      </c>
      <c r="N103" s="211" t="s">
        <v>42</v>
      </c>
      <c r="O103" s="86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4" t="s">
        <v>117</v>
      </c>
      <c r="AT103" s="214" t="s">
        <v>118</v>
      </c>
      <c r="AU103" s="214" t="s">
        <v>81</v>
      </c>
      <c r="AY103" s="19" t="s">
        <v>114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9" t="s">
        <v>76</v>
      </c>
      <c r="BK103" s="215">
        <f>ROUND(I103*H103,2)</f>
        <v>0</v>
      </c>
      <c r="BL103" s="19" t="s">
        <v>117</v>
      </c>
      <c r="BM103" s="214" t="s">
        <v>178</v>
      </c>
    </row>
    <row r="104" s="2" customFormat="1">
      <c r="A104" s="40"/>
      <c r="B104" s="41"/>
      <c r="C104" s="42"/>
      <c r="D104" s="216" t="s">
        <v>125</v>
      </c>
      <c r="E104" s="42"/>
      <c r="F104" s="217" t="s">
        <v>179</v>
      </c>
      <c r="G104" s="42"/>
      <c r="H104" s="42"/>
      <c r="I104" s="218"/>
      <c r="J104" s="42"/>
      <c r="K104" s="42"/>
      <c r="L104" s="46"/>
      <c r="M104" s="219"/>
      <c r="N104" s="220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125</v>
      </c>
      <c r="AU104" s="19" t="s">
        <v>81</v>
      </c>
    </row>
    <row r="105" s="2" customFormat="1" ht="37.8" customHeight="1">
      <c r="A105" s="40"/>
      <c r="B105" s="41"/>
      <c r="C105" s="203" t="s">
        <v>143</v>
      </c>
      <c r="D105" s="203" t="s">
        <v>118</v>
      </c>
      <c r="E105" s="204" t="s">
        <v>180</v>
      </c>
      <c r="F105" s="205" t="s">
        <v>181</v>
      </c>
      <c r="G105" s="206" t="s">
        <v>182</v>
      </c>
      <c r="H105" s="207">
        <v>107.01000000000001</v>
      </c>
      <c r="I105" s="208"/>
      <c r="J105" s="209">
        <f>ROUND(I105*H105,2)</f>
        <v>0</v>
      </c>
      <c r="K105" s="205" t="s">
        <v>122</v>
      </c>
      <c r="L105" s="46"/>
      <c r="M105" s="210" t="s">
        <v>19</v>
      </c>
      <c r="N105" s="211" t="s">
        <v>42</v>
      </c>
      <c r="O105" s="86"/>
      <c r="P105" s="212">
        <f>O105*H105</f>
        <v>0</v>
      </c>
      <c r="Q105" s="212">
        <v>0</v>
      </c>
      <c r="R105" s="212">
        <f>Q105*H105</f>
        <v>0</v>
      </c>
      <c r="S105" s="212">
        <v>0.26000000000000001</v>
      </c>
      <c r="T105" s="213">
        <f>S105*H105</f>
        <v>27.822600000000001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4" t="s">
        <v>117</v>
      </c>
      <c r="AT105" s="214" t="s">
        <v>118</v>
      </c>
      <c r="AU105" s="214" t="s">
        <v>81</v>
      </c>
      <c r="AY105" s="19" t="s">
        <v>114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9" t="s">
        <v>76</v>
      </c>
      <c r="BK105" s="215">
        <f>ROUND(I105*H105,2)</f>
        <v>0</v>
      </c>
      <c r="BL105" s="19" t="s">
        <v>117</v>
      </c>
      <c r="BM105" s="214" t="s">
        <v>183</v>
      </c>
    </row>
    <row r="106" s="2" customFormat="1">
      <c r="A106" s="40"/>
      <c r="B106" s="41"/>
      <c r="C106" s="42"/>
      <c r="D106" s="216" t="s">
        <v>125</v>
      </c>
      <c r="E106" s="42"/>
      <c r="F106" s="217" t="s">
        <v>184</v>
      </c>
      <c r="G106" s="42"/>
      <c r="H106" s="42"/>
      <c r="I106" s="218"/>
      <c r="J106" s="42"/>
      <c r="K106" s="42"/>
      <c r="L106" s="46"/>
      <c r="M106" s="219"/>
      <c r="N106" s="22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125</v>
      </c>
      <c r="AU106" s="19" t="s">
        <v>81</v>
      </c>
    </row>
    <row r="107" s="2" customFormat="1" ht="33" customHeight="1">
      <c r="A107" s="40"/>
      <c r="B107" s="41"/>
      <c r="C107" s="203" t="s">
        <v>117</v>
      </c>
      <c r="D107" s="203" t="s">
        <v>118</v>
      </c>
      <c r="E107" s="204" t="s">
        <v>185</v>
      </c>
      <c r="F107" s="205" t="s">
        <v>186</v>
      </c>
      <c r="G107" s="206" t="s">
        <v>182</v>
      </c>
      <c r="H107" s="207">
        <v>107.01000000000001</v>
      </c>
      <c r="I107" s="208"/>
      <c r="J107" s="209">
        <f>ROUND(I107*H107,2)</f>
        <v>0</v>
      </c>
      <c r="K107" s="205" t="s">
        <v>122</v>
      </c>
      <c r="L107" s="46"/>
      <c r="M107" s="210" t="s">
        <v>19</v>
      </c>
      <c r="N107" s="211" t="s">
        <v>42</v>
      </c>
      <c r="O107" s="86"/>
      <c r="P107" s="212">
        <f>O107*H107</f>
        <v>0</v>
      </c>
      <c r="Q107" s="212">
        <v>0</v>
      </c>
      <c r="R107" s="212">
        <f>Q107*H107</f>
        <v>0</v>
      </c>
      <c r="S107" s="212">
        <v>0.29999999999999999</v>
      </c>
      <c r="T107" s="213">
        <f>S107*H107</f>
        <v>32.103000000000002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4" t="s">
        <v>117</v>
      </c>
      <c r="AT107" s="214" t="s">
        <v>118</v>
      </c>
      <c r="AU107" s="214" t="s">
        <v>81</v>
      </c>
      <c r="AY107" s="19" t="s">
        <v>114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9" t="s">
        <v>76</v>
      </c>
      <c r="BK107" s="215">
        <f>ROUND(I107*H107,2)</f>
        <v>0</v>
      </c>
      <c r="BL107" s="19" t="s">
        <v>117</v>
      </c>
      <c r="BM107" s="214" t="s">
        <v>187</v>
      </c>
    </row>
    <row r="108" s="2" customFormat="1">
      <c r="A108" s="40"/>
      <c r="B108" s="41"/>
      <c r="C108" s="42"/>
      <c r="D108" s="216" t="s">
        <v>125</v>
      </c>
      <c r="E108" s="42"/>
      <c r="F108" s="217" t="s">
        <v>188</v>
      </c>
      <c r="G108" s="42"/>
      <c r="H108" s="42"/>
      <c r="I108" s="218"/>
      <c r="J108" s="42"/>
      <c r="K108" s="42"/>
      <c r="L108" s="46"/>
      <c r="M108" s="219"/>
      <c r="N108" s="220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125</v>
      </c>
      <c r="AU108" s="19" t="s">
        <v>81</v>
      </c>
    </row>
    <row r="109" s="2" customFormat="1" ht="24.15" customHeight="1">
      <c r="A109" s="40"/>
      <c r="B109" s="41"/>
      <c r="C109" s="203" t="s">
        <v>113</v>
      </c>
      <c r="D109" s="203" t="s">
        <v>118</v>
      </c>
      <c r="E109" s="204" t="s">
        <v>189</v>
      </c>
      <c r="F109" s="205" t="s">
        <v>190</v>
      </c>
      <c r="G109" s="206" t="s">
        <v>191</v>
      </c>
      <c r="H109" s="207">
        <v>65.680000000000007</v>
      </c>
      <c r="I109" s="208"/>
      <c r="J109" s="209">
        <f>ROUND(I109*H109,2)</f>
        <v>0</v>
      </c>
      <c r="K109" s="205" t="s">
        <v>122</v>
      </c>
      <c r="L109" s="46"/>
      <c r="M109" s="210" t="s">
        <v>19</v>
      </c>
      <c r="N109" s="211" t="s">
        <v>42</v>
      </c>
      <c r="O109" s="86"/>
      <c r="P109" s="212">
        <f>O109*H109</f>
        <v>0</v>
      </c>
      <c r="Q109" s="212">
        <v>0</v>
      </c>
      <c r="R109" s="212">
        <f>Q109*H109</f>
        <v>0</v>
      </c>
      <c r="S109" s="212">
        <v>0.23000000000000001</v>
      </c>
      <c r="T109" s="213">
        <f>S109*H109</f>
        <v>15.106400000000003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4" t="s">
        <v>117</v>
      </c>
      <c r="AT109" s="214" t="s">
        <v>118</v>
      </c>
      <c r="AU109" s="214" t="s">
        <v>81</v>
      </c>
      <c r="AY109" s="19" t="s">
        <v>114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9" t="s">
        <v>76</v>
      </c>
      <c r="BK109" s="215">
        <f>ROUND(I109*H109,2)</f>
        <v>0</v>
      </c>
      <c r="BL109" s="19" t="s">
        <v>117</v>
      </c>
      <c r="BM109" s="214" t="s">
        <v>192</v>
      </c>
    </row>
    <row r="110" s="2" customFormat="1">
      <c r="A110" s="40"/>
      <c r="B110" s="41"/>
      <c r="C110" s="42"/>
      <c r="D110" s="216" t="s">
        <v>125</v>
      </c>
      <c r="E110" s="42"/>
      <c r="F110" s="217" t="s">
        <v>193</v>
      </c>
      <c r="G110" s="42"/>
      <c r="H110" s="42"/>
      <c r="I110" s="218"/>
      <c r="J110" s="42"/>
      <c r="K110" s="42"/>
      <c r="L110" s="46"/>
      <c r="M110" s="219"/>
      <c r="N110" s="220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125</v>
      </c>
      <c r="AU110" s="19" t="s">
        <v>81</v>
      </c>
    </row>
    <row r="111" s="13" customFormat="1">
      <c r="A111" s="13"/>
      <c r="B111" s="227"/>
      <c r="C111" s="228"/>
      <c r="D111" s="229" t="s">
        <v>194</v>
      </c>
      <c r="E111" s="230" t="s">
        <v>19</v>
      </c>
      <c r="F111" s="231" t="s">
        <v>195</v>
      </c>
      <c r="G111" s="228"/>
      <c r="H111" s="232">
        <v>65.680000000000007</v>
      </c>
      <c r="I111" s="233"/>
      <c r="J111" s="228"/>
      <c r="K111" s="228"/>
      <c r="L111" s="234"/>
      <c r="M111" s="235"/>
      <c r="N111" s="236"/>
      <c r="O111" s="236"/>
      <c r="P111" s="236"/>
      <c r="Q111" s="236"/>
      <c r="R111" s="236"/>
      <c r="S111" s="236"/>
      <c r="T111" s="23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8" t="s">
        <v>194</v>
      </c>
      <c r="AU111" s="238" t="s">
        <v>81</v>
      </c>
      <c r="AV111" s="13" t="s">
        <v>81</v>
      </c>
      <c r="AW111" s="13" t="s">
        <v>33</v>
      </c>
      <c r="AX111" s="13" t="s">
        <v>76</v>
      </c>
      <c r="AY111" s="238" t="s">
        <v>114</v>
      </c>
    </row>
    <row r="112" s="2" customFormat="1" ht="16.5" customHeight="1">
      <c r="A112" s="40"/>
      <c r="B112" s="41"/>
      <c r="C112" s="203" t="s">
        <v>196</v>
      </c>
      <c r="D112" s="203" t="s">
        <v>118</v>
      </c>
      <c r="E112" s="204" t="s">
        <v>197</v>
      </c>
      <c r="F112" s="205" t="s">
        <v>198</v>
      </c>
      <c r="G112" s="206" t="s">
        <v>182</v>
      </c>
      <c r="H112" s="207">
        <v>473.62</v>
      </c>
      <c r="I112" s="208"/>
      <c r="J112" s="209">
        <f>ROUND(I112*H112,2)</f>
        <v>0</v>
      </c>
      <c r="K112" s="205" t="s">
        <v>122</v>
      </c>
      <c r="L112" s="46"/>
      <c r="M112" s="210" t="s">
        <v>19</v>
      </c>
      <c r="N112" s="211" t="s">
        <v>42</v>
      </c>
      <c r="O112" s="86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4" t="s">
        <v>117</v>
      </c>
      <c r="AT112" s="214" t="s">
        <v>118</v>
      </c>
      <c r="AU112" s="214" t="s">
        <v>81</v>
      </c>
      <c r="AY112" s="19" t="s">
        <v>114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9" t="s">
        <v>76</v>
      </c>
      <c r="BK112" s="215">
        <f>ROUND(I112*H112,2)</f>
        <v>0</v>
      </c>
      <c r="BL112" s="19" t="s">
        <v>117</v>
      </c>
      <c r="BM112" s="214" t="s">
        <v>199</v>
      </c>
    </row>
    <row r="113" s="2" customFormat="1">
      <c r="A113" s="40"/>
      <c r="B113" s="41"/>
      <c r="C113" s="42"/>
      <c r="D113" s="216" t="s">
        <v>125</v>
      </c>
      <c r="E113" s="42"/>
      <c r="F113" s="217" t="s">
        <v>200</v>
      </c>
      <c r="G113" s="42"/>
      <c r="H113" s="42"/>
      <c r="I113" s="218"/>
      <c r="J113" s="42"/>
      <c r="K113" s="42"/>
      <c r="L113" s="46"/>
      <c r="M113" s="219"/>
      <c r="N113" s="22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125</v>
      </c>
      <c r="AU113" s="19" t="s">
        <v>81</v>
      </c>
    </row>
    <row r="114" s="14" customFormat="1">
      <c r="A114" s="14"/>
      <c r="B114" s="239"/>
      <c r="C114" s="240"/>
      <c r="D114" s="229" t="s">
        <v>194</v>
      </c>
      <c r="E114" s="241" t="s">
        <v>19</v>
      </c>
      <c r="F114" s="242" t="s">
        <v>201</v>
      </c>
      <c r="G114" s="240"/>
      <c r="H114" s="241" t="s">
        <v>19</v>
      </c>
      <c r="I114" s="243"/>
      <c r="J114" s="240"/>
      <c r="K114" s="240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194</v>
      </c>
      <c r="AU114" s="248" t="s">
        <v>81</v>
      </c>
      <c r="AV114" s="14" t="s">
        <v>76</v>
      </c>
      <c r="AW114" s="14" t="s">
        <v>33</v>
      </c>
      <c r="AX114" s="14" t="s">
        <v>71</v>
      </c>
      <c r="AY114" s="248" t="s">
        <v>114</v>
      </c>
    </row>
    <row r="115" s="13" customFormat="1">
      <c r="A115" s="13"/>
      <c r="B115" s="227"/>
      <c r="C115" s="228"/>
      <c r="D115" s="229" t="s">
        <v>194</v>
      </c>
      <c r="E115" s="230" t="s">
        <v>19</v>
      </c>
      <c r="F115" s="231" t="s">
        <v>202</v>
      </c>
      <c r="G115" s="228"/>
      <c r="H115" s="232">
        <v>580.63</v>
      </c>
      <c r="I115" s="233"/>
      <c r="J115" s="228"/>
      <c r="K115" s="228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194</v>
      </c>
      <c r="AU115" s="238" t="s">
        <v>81</v>
      </c>
      <c r="AV115" s="13" t="s">
        <v>81</v>
      </c>
      <c r="AW115" s="13" t="s">
        <v>33</v>
      </c>
      <c r="AX115" s="13" t="s">
        <v>71</v>
      </c>
      <c r="AY115" s="238" t="s">
        <v>114</v>
      </c>
    </row>
    <row r="116" s="14" customFormat="1">
      <c r="A116" s="14"/>
      <c r="B116" s="239"/>
      <c r="C116" s="240"/>
      <c r="D116" s="229" t="s">
        <v>194</v>
      </c>
      <c r="E116" s="241" t="s">
        <v>19</v>
      </c>
      <c r="F116" s="242" t="s">
        <v>203</v>
      </c>
      <c r="G116" s="240"/>
      <c r="H116" s="241" t="s">
        <v>19</v>
      </c>
      <c r="I116" s="243"/>
      <c r="J116" s="240"/>
      <c r="K116" s="240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194</v>
      </c>
      <c r="AU116" s="248" t="s">
        <v>81</v>
      </c>
      <c r="AV116" s="14" t="s">
        <v>76</v>
      </c>
      <c r="AW116" s="14" t="s">
        <v>33</v>
      </c>
      <c r="AX116" s="14" t="s">
        <v>71</v>
      </c>
      <c r="AY116" s="248" t="s">
        <v>114</v>
      </c>
    </row>
    <row r="117" s="13" customFormat="1">
      <c r="A117" s="13"/>
      <c r="B117" s="227"/>
      <c r="C117" s="228"/>
      <c r="D117" s="229" t="s">
        <v>194</v>
      </c>
      <c r="E117" s="230" t="s">
        <v>19</v>
      </c>
      <c r="F117" s="231" t="s">
        <v>204</v>
      </c>
      <c r="G117" s="228"/>
      <c r="H117" s="232">
        <v>-107.01000000000001</v>
      </c>
      <c r="I117" s="233"/>
      <c r="J117" s="228"/>
      <c r="K117" s="228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194</v>
      </c>
      <c r="AU117" s="238" t="s">
        <v>81</v>
      </c>
      <c r="AV117" s="13" t="s">
        <v>81</v>
      </c>
      <c r="AW117" s="13" t="s">
        <v>33</v>
      </c>
      <c r="AX117" s="13" t="s">
        <v>71</v>
      </c>
      <c r="AY117" s="238" t="s">
        <v>114</v>
      </c>
    </row>
    <row r="118" s="15" customFormat="1">
      <c r="A118" s="15"/>
      <c r="B118" s="249"/>
      <c r="C118" s="250"/>
      <c r="D118" s="229" t="s">
        <v>194</v>
      </c>
      <c r="E118" s="251" t="s">
        <v>19</v>
      </c>
      <c r="F118" s="252" t="s">
        <v>205</v>
      </c>
      <c r="G118" s="250"/>
      <c r="H118" s="253">
        <v>473.62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9" t="s">
        <v>194</v>
      </c>
      <c r="AU118" s="259" t="s">
        <v>81</v>
      </c>
      <c r="AV118" s="15" t="s">
        <v>117</v>
      </c>
      <c r="AW118" s="15" t="s">
        <v>33</v>
      </c>
      <c r="AX118" s="15" t="s">
        <v>76</v>
      </c>
      <c r="AY118" s="259" t="s">
        <v>114</v>
      </c>
    </row>
    <row r="119" s="2" customFormat="1" ht="21.75" customHeight="1">
      <c r="A119" s="40"/>
      <c r="B119" s="41"/>
      <c r="C119" s="203" t="s">
        <v>206</v>
      </c>
      <c r="D119" s="203" t="s">
        <v>118</v>
      </c>
      <c r="E119" s="204" t="s">
        <v>207</v>
      </c>
      <c r="F119" s="205" t="s">
        <v>208</v>
      </c>
      <c r="G119" s="206" t="s">
        <v>209</v>
      </c>
      <c r="H119" s="207">
        <v>66.932000000000002</v>
      </c>
      <c r="I119" s="208"/>
      <c r="J119" s="209">
        <f>ROUND(I119*H119,2)</f>
        <v>0</v>
      </c>
      <c r="K119" s="205" t="s">
        <v>122</v>
      </c>
      <c r="L119" s="46"/>
      <c r="M119" s="210" t="s">
        <v>19</v>
      </c>
      <c r="N119" s="211" t="s">
        <v>42</v>
      </c>
      <c r="O119" s="86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4" t="s">
        <v>117</v>
      </c>
      <c r="AT119" s="214" t="s">
        <v>118</v>
      </c>
      <c r="AU119" s="214" t="s">
        <v>81</v>
      </c>
      <c r="AY119" s="19" t="s">
        <v>114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9" t="s">
        <v>76</v>
      </c>
      <c r="BK119" s="215">
        <f>ROUND(I119*H119,2)</f>
        <v>0</v>
      </c>
      <c r="BL119" s="19" t="s">
        <v>117</v>
      </c>
      <c r="BM119" s="214" t="s">
        <v>210</v>
      </c>
    </row>
    <row r="120" s="2" customFormat="1">
      <c r="A120" s="40"/>
      <c r="B120" s="41"/>
      <c r="C120" s="42"/>
      <c r="D120" s="216" t="s">
        <v>125</v>
      </c>
      <c r="E120" s="42"/>
      <c r="F120" s="217" t="s">
        <v>211</v>
      </c>
      <c r="G120" s="42"/>
      <c r="H120" s="42"/>
      <c r="I120" s="218"/>
      <c r="J120" s="42"/>
      <c r="K120" s="42"/>
      <c r="L120" s="46"/>
      <c r="M120" s="219"/>
      <c r="N120" s="220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125</v>
      </c>
      <c r="AU120" s="19" t="s">
        <v>81</v>
      </c>
    </row>
    <row r="121" s="14" customFormat="1">
      <c r="A121" s="14"/>
      <c r="B121" s="239"/>
      <c r="C121" s="240"/>
      <c r="D121" s="229" t="s">
        <v>194</v>
      </c>
      <c r="E121" s="241" t="s">
        <v>19</v>
      </c>
      <c r="F121" s="242" t="s">
        <v>212</v>
      </c>
      <c r="G121" s="240"/>
      <c r="H121" s="241" t="s">
        <v>19</v>
      </c>
      <c r="I121" s="243"/>
      <c r="J121" s="240"/>
      <c r="K121" s="240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194</v>
      </c>
      <c r="AU121" s="248" t="s">
        <v>81</v>
      </c>
      <c r="AV121" s="14" t="s">
        <v>76</v>
      </c>
      <c r="AW121" s="14" t="s">
        <v>33</v>
      </c>
      <c r="AX121" s="14" t="s">
        <v>71</v>
      </c>
      <c r="AY121" s="248" t="s">
        <v>114</v>
      </c>
    </row>
    <row r="122" s="13" customFormat="1">
      <c r="A122" s="13"/>
      <c r="B122" s="227"/>
      <c r="C122" s="228"/>
      <c r="D122" s="229" t="s">
        <v>194</v>
      </c>
      <c r="E122" s="230" t="s">
        <v>19</v>
      </c>
      <c r="F122" s="231" t="s">
        <v>213</v>
      </c>
      <c r="G122" s="228"/>
      <c r="H122" s="232">
        <v>30.716999999999999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194</v>
      </c>
      <c r="AU122" s="238" t="s">
        <v>81</v>
      </c>
      <c r="AV122" s="13" t="s">
        <v>81</v>
      </c>
      <c r="AW122" s="13" t="s">
        <v>33</v>
      </c>
      <c r="AX122" s="13" t="s">
        <v>71</v>
      </c>
      <c r="AY122" s="238" t="s">
        <v>114</v>
      </c>
    </row>
    <row r="123" s="14" customFormat="1">
      <c r="A123" s="14"/>
      <c r="B123" s="239"/>
      <c r="C123" s="240"/>
      <c r="D123" s="229" t="s">
        <v>194</v>
      </c>
      <c r="E123" s="241" t="s">
        <v>19</v>
      </c>
      <c r="F123" s="242" t="s">
        <v>214</v>
      </c>
      <c r="G123" s="240"/>
      <c r="H123" s="241" t="s">
        <v>19</v>
      </c>
      <c r="I123" s="243"/>
      <c r="J123" s="240"/>
      <c r="K123" s="240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194</v>
      </c>
      <c r="AU123" s="248" t="s">
        <v>81</v>
      </c>
      <c r="AV123" s="14" t="s">
        <v>76</v>
      </c>
      <c r="AW123" s="14" t="s">
        <v>33</v>
      </c>
      <c r="AX123" s="14" t="s">
        <v>71</v>
      </c>
      <c r="AY123" s="248" t="s">
        <v>114</v>
      </c>
    </row>
    <row r="124" s="13" customFormat="1">
      <c r="A124" s="13"/>
      <c r="B124" s="227"/>
      <c r="C124" s="228"/>
      <c r="D124" s="229" t="s">
        <v>194</v>
      </c>
      <c r="E124" s="230" t="s">
        <v>19</v>
      </c>
      <c r="F124" s="231" t="s">
        <v>215</v>
      </c>
      <c r="G124" s="228"/>
      <c r="H124" s="232">
        <v>9.7669999999999995</v>
      </c>
      <c r="I124" s="233"/>
      <c r="J124" s="228"/>
      <c r="K124" s="228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194</v>
      </c>
      <c r="AU124" s="238" t="s">
        <v>81</v>
      </c>
      <c r="AV124" s="13" t="s">
        <v>81</v>
      </c>
      <c r="AW124" s="13" t="s">
        <v>33</v>
      </c>
      <c r="AX124" s="13" t="s">
        <v>71</v>
      </c>
      <c r="AY124" s="238" t="s">
        <v>114</v>
      </c>
    </row>
    <row r="125" s="14" customFormat="1">
      <c r="A125" s="14"/>
      <c r="B125" s="239"/>
      <c r="C125" s="240"/>
      <c r="D125" s="229" t="s">
        <v>194</v>
      </c>
      <c r="E125" s="241" t="s">
        <v>19</v>
      </c>
      <c r="F125" s="242" t="s">
        <v>216</v>
      </c>
      <c r="G125" s="240"/>
      <c r="H125" s="241" t="s">
        <v>19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194</v>
      </c>
      <c r="AU125" s="248" t="s">
        <v>81</v>
      </c>
      <c r="AV125" s="14" t="s">
        <v>76</v>
      </c>
      <c r="AW125" s="14" t="s">
        <v>33</v>
      </c>
      <c r="AX125" s="14" t="s">
        <v>71</v>
      </c>
      <c r="AY125" s="248" t="s">
        <v>114</v>
      </c>
    </row>
    <row r="126" s="13" customFormat="1">
      <c r="A126" s="13"/>
      <c r="B126" s="227"/>
      <c r="C126" s="228"/>
      <c r="D126" s="229" t="s">
        <v>194</v>
      </c>
      <c r="E126" s="230" t="s">
        <v>19</v>
      </c>
      <c r="F126" s="231" t="s">
        <v>217</v>
      </c>
      <c r="G126" s="228"/>
      <c r="H126" s="232">
        <v>2.7000000000000002</v>
      </c>
      <c r="I126" s="233"/>
      <c r="J126" s="228"/>
      <c r="K126" s="228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194</v>
      </c>
      <c r="AU126" s="238" t="s">
        <v>81</v>
      </c>
      <c r="AV126" s="13" t="s">
        <v>81</v>
      </c>
      <c r="AW126" s="13" t="s">
        <v>33</v>
      </c>
      <c r="AX126" s="13" t="s">
        <v>71</v>
      </c>
      <c r="AY126" s="238" t="s">
        <v>114</v>
      </c>
    </row>
    <row r="127" s="14" customFormat="1">
      <c r="A127" s="14"/>
      <c r="B127" s="239"/>
      <c r="C127" s="240"/>
      <c r="D127" s="229" t="s">
        <v>194</v>
      </c>
      <c r="E127" s="241" t="s">
        <v>19</v>
      </c>
      <c r="F127" s="242" t="s">
        <v>218</v>
      </c>
      <c r="G127" s="240"/>
      <c r="H127" s="241" t="s">
        <v>19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194</v>
      </c>
      <c r="AU127" s="248" t="s">
        <v>81</v>
      </c>
      <c r="AV127" s="14" t="s">
        <v>76</v>
      </c>
      <c r="AW127" s="14" t="s">
        <v>33</v>
      </c>
      <c r="AX127" s="14" t="s">
        <v>71</v>
      </c>
      <c r="AY127" s="248" t="s">
        <v>114</v>
      </c>
    </row>
    <row r="128" s="13" customFormat="1">
      <c r="A128" s="13"/>
      <c r="B128" s="227"/>
      <c r="C128" s="228"/>
      <c r="D128" s="229" t="s">
        <v>194</v>
      </c>
      <c r="E128" s="230" t="s">
        <v>19</v>
      </c>
      <c r="F128" s="231" t="s">
        <v>219</v>
      </c>
      <c r="G128" s="228"/>
      <c r="H128" s="232">
        <v>19.379999999999999</v>
      </c>
      <c r="I128" s="233"/>
      <c r="J128" s="228"/>
      <c r="K128" s="228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194</v>
      </c>
      <c r="AU128" s="238" t="s">
        <v>81</v>
      </c>
      <c r="AV128" s="13" t="s">
        <v>81</v>
      </c>
      <c r="AW128" s="13" t="s">
        <v>33</v>
      </c>
      <c r="AX128" s="13" t="s">
        <v>71</v>
      </c>
      <c r="AY128" s="238" t="s">
        <v>114</v>
      </c>
    </row>
    <row r="129" s="14" customFormat="1">
      <c r="A129" s="14"/>
      <c r="B129" s="239"/>
      <c r="C129" s="240"/>
      <c r="D129" s="229" t="s">
        <v>194</v>
      </c>
      <c r="E129" s="241" t="s">
        <v>19</v>
      </c>
      <c r="F129" s="242" t="s">
        <v>218</v>
      </c>
      <c r="G129" s="240"/>
      <c r="H129" s="241" t="s">
        <v>19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194</v>
      </c>
      <c r="AU129" s="248" t="s">
        <v>81</v>
      </c>
      <c r="AV129" s="14" t="s">
        <v>76</v>
      </c>
      <c r="AW129" s="14" t="s">
        <v>33</v>
      </c>
      <c r="AX129" s="14" t="s">
        <v>71</v>
      </c>
      <c r="AY129" s="248" t="s">
        <v>114</v>
      </c>
    </row>
    <row r="130" s="13" customFormat="1">
      <c r="A130" s="13"/>
      <c r="B130" s="227"/>
      <c r="C130" s="228"/>
      <c r="D130" s="229" t="s">
        <v>194</v>
      </c>
      <c r="E130" s="230" t="s">
        <v>19</v>
      </c>
      <c r="F130" s="231" t="s">
        <v>220</v>
      </c>
      <c r="G130" s="228"/>
      <c r="H130" s="232">
        <v>4.3680000000000003</v>
      </c>
      <c r="I130" s="233"/>
      <c r="J130" s="228"/>
      <c r="K130" s="228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194</v>
      </c>
      <c r="AU130" s="238" t="s">
        <v>81</v>
      </c>
      <c r="AV130" s="13" t="s">
        <v>81</v>
      </c>
      <c r="AW130" s="13" t="s">
        <v>33</v>
      </c>
      <c r="AX130" s="13" t="s">
        <v>71</v>
      </c>
      <c r="AY130" s="238" t="s">
        <v>114</v>
      </c>
    </row>
    <row r="131" s="15" customFormat="1">
      <c r="A131" s="15"/>
      <c r="B131" s="249"/>
      <c r="C131" s="250"/>
      <c r="D131" s="229" t="s">
        <v>194</v>
      </c>
      <c r="E131" s="251" t="s">
        <v>19</v>
      </c>
      <c r="F131" s="252" t="s">
        <v>205</v>
      </c>
      <c r="G131" s="250"/>
      <c r="H131" s="253">
        <v>66.931999999999988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9" t="s">
        <v>194</v>
      </c>
      <c r="AU131" s="259" t="s">
        <v>81</v>
      </c>
      <c r="AV131" s="15" t="s">
        <v>117</v>
      </c>
      <c r="AW131" s="15" t="s">
        <v>33</v>
      </c>
      <c r="AX131" s="15" t="s">
        <v>76</v>
      </c>
      <c r="AY131" s="259" t="s">
        <v>114</v>
      </c>
    </row>
    <row r="132" s="2" customFormat="1" ht="24.15" customHeight="1">
      <c r="A132" s="40"/>
      <c r="B132" s="41"/>
      <c r="C132" s="203" t="s">
        <v>221</v>
      </c>
      <c r="D132" s="203" t="s">
        <v>118</v>
      </c>
      <c r="E132" s="204" t="s">
        <v>222</v>
      </c>
      <c r="F132" s="205" t="s">
        <v>223</v>
      </c>
      <c r="G132" s="206" t="s">
        <v>209</v>
      </c>
      <c r="H132" s="207">
        <v>13.523999999999999</v>
      </c>
      <c r="I132" s="208"/>
      <c r="J132" s="209">
        <f>ROUND(I132*H132,2)</f>
        <v>0</v>
      </c>
      <c r="K132" s="205" t="s">
        <v>122</v>
      </c>
      <c r="L132" s="46"/>
      <c r="M132" s="210" t="s">
        <v>19</v>
      </c>
      <c r="N132" s="211" t="s">
        <v>42</v>
      </c>
      <c r="O132" s="86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4" t="s">
        <v>117</v>
      </c>
      <c r="AT132" s="214" t="s">
        <v>118</v>
      </c>
      <c r="AU132" s="214" t="s">
        <v>81</v>
      </c>
      <c r="AY132" s="19" t="s">
        <v>114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9" t="s">
        <v>76</v>
      </c>
      <c r="BK132" s="215">
        <f>ROUND(I132*H132,2)</f>
        <v>0</v>
      </c>
      <c r="BL132" s="19" t="s">
        <v>117</v>
      </c>
      <c r="BM132" s="214" t="s">
        <v>224</v>
      </c>
    </row>
    <row r="133" s="2" customFormat="1">
      <c r="A133" s="40"/>
      <c r="B133" s="41"/>
      <c r="C133" s="42"/>
      <c r="D133" s="216" t="s">
        <v>125</v>
      </c>
      <c r="E133" s="42"/>
      <c r="F133" s="217" t="s">
        <v>225</v>
      </c>
      <c r="G133" s="42"/>
      <c r="H133" s="42"/>
      <c r="I133" s="218"/>
      <c r="J133" s="42"/>
      <c r="K133" s="42"/>
      <c r="L133" s="46"/>
      <c r="M133" s="219"/>
      <c r="N133" s="220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125</v>
      </c>
      <c r="AU133" s="19" t="s">
        <v>81</v>
      </c>
    </row>
    <row r="134" s="14" customFormat="1">
      <c r="A134" s="14"/>
      <c r="B134" s="239"/>
      <c r="C134" s="240"/>
      <c r="D134" s="229" t="s">
        <v>194</v>
      </c>
      <c r="E134" s="241" t="s">
        <v>19</v>
      </c>
      <c r="F134" s="242" t="s">
        <v>226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194</v>
      </c>
      <c r="AU134" s="248" t="s">
        <v>81</v>
      </c>
      <c r="AV134" s="14" t="s">
        <v>76</v>
      </c>
      <c r="AW134" s="14" t="s">
        <v>33</v>
      </c>
      <c r="AX134" s="14" t="s">
        <v>71</v>
      </c>
      <c r="AY134" s="248" t="s">
        <v>114</v>
      </c>
    </row>
    <row r="135" s="13" customFormat="1">
      <c r="A135" s="13"/>
      <c r="B135" s="227"/>
      <c r="C135" s="228"/>
      <c r="D135" s="229" t="s">
        <v>194</v>
      </c>
      <c r="E135" s="230" t="s">
        <v>19</v>
      </c>
      <c r="F135" s="231" t="s">
        <v>227</v>
      </c>
      <c r="G135" s="228"/>
      <c r="H135" s="232">
        <v>0.73499999999999999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194</v>
      </c>
      <c r="AU135" s="238" t="s">
        <v>81</v>
      </c>
      <c r="AV135" s="13" t="s">
        <v>81</v>
      </c>
      <c r="AW135" s="13" t="s">
        <v>33</v>
      </c>
      <c r="AX135" s="13" t="s">
        <v>71</v>
      </c>
      <c r="AY135" s="238" t="s">
        <v>114</v>
      </c>
    </row>
    <row r="136" s="14" customFormat="1">
      <c r="A136" s="14"/>
      <c r="B136" s="239"/>
      <c r="C136" s="240"/>
      <c r="D136" s="229" t="s">
        <v>194</v>
      </c>
      <c r="E136" s="241" t="s">
        <v>19</v>
      </c>
      <c r="F136" s="242" t="s">
        <v>228</v>
      </c>
      <c r="G136" s="240"/>
      <c r="H136" s="241" t="s">
        <v>19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194</v>
      </c>
      <c r="AU136" s="248" t="s">
        <v>81</v>
      </c>
      <c r="AV136" s="14" t="s">
        <v>76</v>
      </c>
      <c r="AW136" s="14" t="s">
        <v>33</v>
      </c>
      <c r="AX136" s="14" t="s">
        <v>71</v>
      </c>
      <c r="AY136" s="248" t="s">
        <v>114</v>
      </c>
    </row>
    <row r="137" s="13" customFormat="1">
      <c r="A137" s="13"/>
      <c r="B137" s="227"/>
      <c r="C137" s="228"/>
      <c r="D137" s="229" t="s">
        <v>194</v>
      </c>
      <c r="E137" s="230" t="s">
        <v>19</v>
      </c>
      <c r="F137" s="231" t="s">
        <v>229</v>
      </c>
      <c r="G137" s="228"/>
      <c r="H137" s="232">
        <v>12.789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194</v>
      </c>
      <c r="AU137" s="238" t="s">
        <v>81</v>
      </c>
      <c r="AV137" s="13" t="s">
        <v>81</v>
      </c>
      <c r="AW137" s="13" t="s">
        <v>33</v>
      </c>
      <c r="AX137" s="13" t="s">
        <v>71</v>
      </c>
      <c r="AY137" s="238" t="s">
        <v>114</v>
      </c>
    </row>
    <row r="138" s="15" customFormat="1">
      <c r="A138" s="15"/>
      <c r="B138" s="249"/>
      <c r="C138" s="250"/>
      <c r="D138" s="229" t="s">
        <v>194</v>
      </c>
      <c r="E138" s="251" t="s">
        <v>19</v>
      </c>
      <c r="F138" s="252" t="s">
        <v>205</v>
      </c>
      <c r="G138" s="250"/>
      <c r="H138" s="253">
        <v>13.523999999999999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9" t="s">
        <v>194</v>
      </c>
      <c r="AU138" s="259" t="s">
        <v>81</v>
      </c>
      <c r="AV138" s="15" t="s">
        <v>117</v>
      </c>
      <c r="AW138" s="15" t="s">
        <v>33</v>
      </c>
      <c r="AX138" s="15" t="s">
        <v>76</v>
      </c>
      <c r="AY138" s="259" t="s">
        <v>114</v>
      </c>
    </row>
    <row r="139" s="2" customFormat="1" ht="37.8" customHeight="1">
      <c r="A139" s="40"/>
      <c r="B139" s="41"/>
      <c r="C139" s="203" t="s">
        <v>230</v>
      </c>
      <c r="D139" s="203" t="s">
        <v>118</v>
      </c>
      <c r="E139" s="204" t="s">
        <v>231</v>
      </c>
      <c r="F139" s="205" t="s">
        <v>232</v>
      </c>
      <c r="G139" s="206" t="s">
        <v>209</v>
      </c>
      <c r="H139" s="207">
        <v>80.456000000000003</v>
      </c>
      <c r="I139" s="208"/>
      <c r="J139" s="209">
        <f>ROUND(I139*H139,2)</f>
        <v>0</v>
      </c>
      <c r="K139" s="205" t="s">
        <v>122</v>
      </c>
      <c r="L139" s="46"/>
      <c r="M139" s="210" t="s">
        <v>19</v>
      </c>
      <c r="N139" s="211" t="s">
        <v>42</v>
      </c>
      <c r="O139" s="86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4" t="s">
        <v>117</v>
      </c>
      <c r="AT139" s="214" t="s">
        <v>118</v>
      </c>
      <c r="AU139" s="214" t="s">
        <v>81</v>
      </c>
      <c r="AY139" s="19" t="s">
        <v>114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9" t="s">
        <v>76</v>
      </c>
      <c r="BK139" s="215">
        <f>ROUND(I139*H139,2)</f>
        <v>0</v>
      </c>
      <c r="BL139" s="19" t="s">
        <v>117</v>
      </c>
      <c r="BM139" s="214" t="s">
        <v>233</v>
      </c>
    </row>
    <row r="140" s="2" customFormat="1">
      <c r="A140" s="40"/>
      <c r="B140" s="41"/>
      <c r="C140" s="42"/>
      <c r="D140" s="216" t="s">
        <v>125</v>
      </c>
      <c r="E140" s="42"/>
      <c r="F140" s="217" t="s">
        <v>234</v>
      </c>
      <c r="G140" s="42"/>
      <c r="H140" s="42"/>
      <c r="I140" s="218"/>
      <c r="J140" s="42"/>
      <c r="K140" s="42"/>
      <c r="L140" s="46"/>
      <c r="M140" s="219"/>
      <c r="N140" s="22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125</v>
      </c>
      <c r="AU140" s="19" t="s">
        <v>81</v>
      </c>
    </row>
    <row r="141" s="13" customFormat="1">
      <c r="A141" s="13"/>
      <c r="B141" s="227"/>
      <c r="C141" s="228"/>
      <c r="D141" s="229" t="s">
        <v>194</v>
      </c>
      <c r="E141" s="230" t="s">
        <v>19</v>
      </c>
      <c r="F141" s="231" t="s">
        <v>235</v>
      </c>
      <c r="G141" s="228"/>
      <c r="H141" s="232">
        <v>80.456000000000003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194</v>
      </c>
      <c r="AU141" s="238" t="s">
        <v>81</v>
      </c>
      <c r="AV141" s="13" t="s">
        <v>81</v>
      </c>
      <c r="AW141" s="13" t="s">
        <v>33</v>
      </c>
      <c r="AX141" s="13" t="s">
        <v>76</v>
      </c>
      <c r="AY141" s="238" t="s">
        <v>114</v>
      </c>
    </row>
    <row r="142" s="2" customFormat="1" ht="24.15" customHeight="1">
      <c r="A142" s="40"/>
      <c r="B142" s="41"/>
      <c r="C142" s="203" t="s">
        <v>8</v>
      </c>
      <c r="D142" s="203" t="s">
        <v>118</v>
      </c>
      <c r="E142" s="204" t="s">
        <v>236</v>
      </c>
      <c r="F142" s="205" t="s">
        <v>237</v>
      </c>
      <c r="G142" s="206" t="s">
        <v>182</v>
      </c>
      <c r="H142" s="207">
        <v>310.75</v>
      </c>
      <c r="I142" s="208"/>
      <c r="J142" s="209">
        <f>ROUND(I142*H142,2)</f>
        <v>0</v>
      </c>
      <c r="K142" s="205" t="s">
        <v>122</v>
      </c>
      <c r="L142" s="46"/>
      <c r="M142" s="210" t="s">
        <v>19</v>
      </c>
      <c r="N142" s="211" t="s">
        <v>42</v>
      </c>
      <c r="O142" s="86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4" t="s">
        <v>117</v>
      </c>
      <c r="AT142" s="214" t="s">
        <v>118</v>
      </c>
      <c r="AU142" s="214" t="s">
        <v>81</v>
      </c>
      <c r="AY142" s="19" t="s">
        <v>114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9" t="s">
        <v>76</v>
      </c>
      <c r="BK142" s="215">
        <f>ROUND(I142*H142,2)</f>
        <v>0</v>
      </c>
      <c r="BL142" s="19" t="s">
        <v>117</v>
      </c>
      <c r="BM142" s="214" t="s">
        <v>238</v>
      </c>
    </row>
    <row r="143" s="2" customFormat="1">
      <c r="A143" s="40"/>
      <c r="B143" s="41"/>
      <c r="C143" s="42"/>
      <c r="D143" s="216" t="s">
        <v>125</v>
      </c>
      <c r="E143" s="42"/>
      <c r="F143" s="217" t="s">
        <v>239</v>
      </c>
      <c r="G143" s="42"/>
      <c r="H143" s="42"/>
      <c r="I143" s="218"/>
      <c r="J143" s="42"/>
      <c r="K143" s="42"/>
      <c r="L143" s="46"/>
      <c r="M143" s="219"/>
      <c r="N143" s="220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125</v>
      </c>
      <c r="AU143" s="19" t="s">
        <v>81</v>
      </c>
    </row>
    <row r="144" s="13" customFormat="1">
      <c r="A144" s="13"/>
      <c r="B144" s="227"/>
      <c r="C144" s="228"/>
      <c r="D144" s="229" t="s">
        <v>194</v>
      </c>
      <c r="E144" s="230" t="s">
        <v>19</v>
      </c>
      <c r="F144" s="231" t="s">
        <v>240</v>
      </c>
      <c r="G144" s="228"/>
      <c r="H144" s="232">
        <v>117.95999999999999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194</v>
      </c>
      <c r="AU144" s="238" t="s">
        <v>81</v>
      </c>
      <c r="AV144" s="13" t="s">
        <v>81</v>
      </c>
      <c r="AW144" s="13" t="s">
        <v>33</v>
      </c>
      <c r="AX144" s="13" t="s">
        <v>71</v>
      </c>
      <c r="AY144" s="238" t="s">
        <v>114</v>
      </c>
    </row>
    <row r="145" s="13" customFormat="1">
      <c r="A145" s="13"/>
      <c r="B145" s="227"/>
      <c r="C145" s="228"/>
      <c r="D145" s="229" t="s">
        <v>194</v>
      </c>
      <c r="E145" s="230" t="s">
        <v>19</v>
      </c>
      <c r="F145" s="231" t="s">
        <v>241</v>
      </c>
      <c r="G145" s="228"/>
      <c r="H145" s="232">
        <v>192.78999999999999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194</v>
      </c>
      <c r="AU145" s="238" t="s">
        <v>81</v>
      </c>
      <c r="AV145" s="13" t="s">
        <v>81</v>
      </c>
      <c r="AW145" s="13" t="s">
        <v>33</v>
      </c>
      <c r="AX145" s="13" t="s">
        <v>71</v>
      </c>
      <c r="AY145" s="238" t="s">
        <v>114</v>
      </c>
    </row>
    <row r="146" s="15" customFormat="1">
      <c r="A146" s="15"/>
      <c r="B146" s="249"/>
      <c r="C146" s="250"/>
      <c r="D146" s="229" t="s">
        <v>194</v>
      </c>
      <c r="E146" s="251" t="s">
        <v>19</v>
      </c>
      <c r="F146" s="252" t="s">
        <v>205</v>
      </c>
      <c r="G146" s="250"/>
      <c r="H146" s="253">
        <v>310.75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9" t="s">
        <v>194</v>
      </c>
      <c r="AU146" s="259" t="s">
        <v>81</v>
      </c>
      <c r="AV146" s="15" t="s">
        <v>117</v>
      </c>
      <c r="AW146" s="15" t="s">
        <v>33</v>
      </c>
      <c r="AX146" s="15" t="s">
        <v>76</v>
      </c>
      <c r="AY146" s="259" t="s">
        <v>114</v>
      </c>
    </row>
    <row r="147" s="2" customFormat="1" ht="24.15" customHeight="1">
      <c r="A147" s="40"/>
      <c r="B147" s="41"/>
      <c r="C147" s="203" t="s">
        <v>242</v>
      </c>
      <c r="D147" s="203" t="s">
        <v>118</v>
      </c>
      <c r="E147" s="204" t="s">
        <v>243</v>
      </c>
      <c r="F147" s="205" t="s">
        <v>244</v>
      </c>
      <c r="G147" s="206" t="s">
        <v>182</v>
      </c>
      <c r="H147" s="207">
        <v>192.78999999999999</v>
      </c>
      <c r="I147" s="208"/>
      <c r="J147" s="209">
        <f>ROUND(I147*H147,2)</f>
        <v>0</v>
      </c>
      <c r="K147" s="205" t="s">
        <v>122</v>
      </c>
      <c r="L147" s="46"/>
      <c r="M147" s="210" t="s">
        <v>19</v>
      </c>
      <c r="N147" s="211" t="s">
        <v>42</v>
      </c>
      <c r="O147" s="86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4" t="s">
        <v>117</v>
      </c>
      <c r="AT147" s="214" t="s">
        <v>118</v>
      </c>
      <c r="AU147" s="214" t="s">
        <v>81</v>
      </c>
      <c r="AY147" s="19" t="s">
        <v>114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9" t="s">
        <v>76</v>
      </c>
      <c r="BK147" s="215">
        <f>ROUND(I147*H147,2)</f>
        <v>0</v>
      </c>
      <c r="BL147" s="19" t="s">
        <v>117</v>
      </c>
      <c r="BM147" s="214" t="s">
        <v>245</v>
      </c>
    </row>
    <row r="148" s="2" customFormat="1">
      <c r="A148" s="40"/>
      <c r="B148" s="41"/>
      <c r="C148" s="42"/>
      <c r="D148" s="216" t="s">
        <v>125</v>
      </c>
      <c r="E148" s="42"/>
      <c r="F148" s="217" t="s">
        <v>246</v>
      </c>
      <c r="G148" s="42"/>
      <c r="H148" s="42"/>
      <c r="I148" s="218"/>
      <c r="J148" s="42"/>
      <c r="K148" s="42"/>
      <c r="L148" s="46"/>
      <c r="M148" s="219"/>
      <c r="N148" s="220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125</v>
      </c>
      <c r="AU148" s="19" t="s">
        <v>81</v>
      </c>
    </row>
    <row r="149" s="13" customFormat="1">
      <c r="A149" s="13"/>
      <c r="B149" s="227"/>
      <c r="C149" s="228"/>
      <c r="D149" s="229" t="s">
        <v>194</v>
      </c>
      <c r="E149" s="230" t="s">
        <v>19</v>
      </c>
      <c r="F149" s="231" t="s">
        <v>241</v>
      </c>
      <c r="G149" s="228"/>
      <c r="H149" s="232">
        <v>192.78999999999999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194</v>
      </c>
      <c r="AU149" s="238" t="s">
        <v>81</v>
      </c>
      <c r="AV149" s="13" t="s">
        <v>81</v>
      </c>
      <c r="AW149" s="13" t="s">
        <v>33</v>
      </c>
      <c r="AX149" s="13" t="s">
        <v>76</v>
      </c>
      <c r="AY149" s="238" t="s">
        <v>114</v>
      </c>
    </row>
    <row r="150" s="2" customFormat="1" ht="16.5" customHeight="1">
      <c r="A150" s="40"/>
      <c r="B150" s="41"/>
      <c r="C150" s="260" t="s">
        <v>247</v>
      </c>
      <c r="D150" s="260" t="s">
        <v>248</v>
      </c>
      <c r="E150" s="261" t="s">
        <v>249</v>
      </c>
      <c r="F150" s="262" t="s">
        <v>250</v>
      </c>
      <c r="G150" s="263" t="s">
        <v>251</v>
      </c>
      <c r="H150" s="264">
        <v>3.8559999999999999</v>
      </c>
      <c r="I150" s="265"/>
      <c r="J150" s="266">
        <f>ROUND(I150*H150,2)</f>
        <v>0</v>
      </c>
      <c r="K150" s="262" t="s">
        <v>122</v>
      </c>
      <c r="L150" s="267"/>
      <c r="M150" s="268" t="s">
        <v>19</v>
      </c>
      <c r="N150" s="269" t="s">
        <v>42</v>
      </c>
      <c r="O150" s="86"/>
      <c r="P150" s="212">
        <f>O150*H150</f>
        <v>0</v>
      </c>
      <c r="Q150" s="212">
        <v>0.001</v>
      </c>
      <c r="R150" s="212">
        <f>Q150*H150</f>
        <v>0.0038560000000000001</v>
      </c>
      <c r="S150" s="212">
        <v>0</v>
      </c>
      <c r="T150" s="213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4" t="s">
        <v>221</v>
      </c>
      <c r="AT150" s="214" t="s">
        <v>248</v>
      </c>
      <c r="AU150" s="214" t="s">
        <v>81</v>
      </c>
      <c r="AY150" s="19" t="s">
        <v>114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9" t="s">
        <v>76</v>
      </c>
      <c r="BK150" s="215">
        <f>ROUND(I150*H150,2)</f>
        <v>0</v>
      </c>
      <c r="BL150" s="19" t="s">
        <v>117</v>
      </c>
      <c r="BM150" s="214" t="s">
        <v>252</v>
      </c>
    </row>
    <row r="151" s="13" customFormat="1">
      <c r="A151" s="13"/>
      <c r="B151" s="227"/>
      <c r="C151" s="228"/>
      <c r="D151" s="229" t="s">
        <v>194</v>
      </c>
      <c r="E151" s="228"/>
      <c r="F151" s="231" t="s">
        <v>253</v>
      </c>
      <c r="G151" s="228"/>
      <c r="H151" s="232">
        <v>3.8559999999999999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194</v>
      </c>
      <c r="AU151" s="238" t="s">
        <v>81</v>
      </c>
      <c r="AV151" s="13" t="s">
        <v>81</v>
      </c>
      <c r="AW151" s="13" t="s">
        <v>4</v>
      </c>
      <c r="AX151" s="13" t="s">
        <v>76</v>
      </c>
      <c r="AY151" s="238" t="s">
        <v>114</v>
      </c>
    </row>
    <row r="152" s="2" customFormat="1" ht="24.15" customHeight="1">
      <c r="A152" s="40"/>
      <c r="B152" s="41"/>
      <c r="C152" s="203" t="s">
        <v>254</v>
      </c>
      <c r="D152" s="203" t="s">
        <v>118</v>
      </c>
      <c r="E152" s="204" t="s">
        <v>255</v>
      </c>
      <c r="F152" s="205" t="s">
        <v>256</v>
      </c>
      <c r="G152" s="206" t="s">
        <v>182</v>
      </c>
      <c r="H152" s="207">
        <v>117.95999999999999</v>
      </c>
      <c r="I152" s="208"/>
      <c r="J152" s="209">
        <f>ROUND(I152*H152,2)</f>
        <v>0</v>
      </c>
      <c r="K152" s="205" t="s">
        <v>122</v>
      </c>
      <c r="L152" s="46"/>
      <c r="M152" s="210" t="s">
        <v>19</v>
      </c>
      <c r="N152" s="211" t="s">
        <v>42</v>
      </c>
      <c r="O152" s="86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4" t="s">
        <v>117</v>
      </c>
      <c r="AT152" s="214" t="s">
        <v>118</v>
      </c>
      <c r="AU152" s="214" t="s">
        <v>81</v>
      </c>
      <c r="AY152" s="19" t="s">
        <v>114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9" t="s">
        <v>76</v>
      </c>
      <c r="BK152" s="215">
        <f>ROUND(I152*H152,2)</f>
        <v>0</v>
      </c>
      <c r="BL152" s="19" t="s">
        <v>117</v>
      </c>
      <c r="BM152" s="214" t="s">
        <v>257</v>
      </c>
    </row>
    <row r="153" s="2" customFormat="1">
      <c r="A153" s="40"/>
      <c r="B153" s="41"/>
      <c r="C153" s="42"/>
      <c r="D153" s="216" t="s">
        <v>125</v>
      </c>
      <c r="E153" s="42"/>
      <c r="F153" s="217" t="s">
        <v>258</v>
      </c>
      <c r="G153" s="42"/>
      <c r="H153" s="42"/>
      <c r="I153" s="218"/>
      <c r="J153" s="42"/>
      <c r="K153" s="42"/>
      <c r="L153" s="46"/>
      <c r="M153" s="219"/>
      <c r="N153" s="220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125</v>
      </c>
      <c r="AU153" s="19" t="s">
        <v>81</v>
      </c>
    </row>
    <row r="154" s="13" customFormat="1">
      <c r="A154" s="13"/>
      <c r="B154" s="227"/>
      <c r="C154" s="228"/>
      <c r="D154" s="229" t="s">
        <v>194</v>
      </c>
      <c r="E154" s="230" t="s">
        <v>19</v>
      </c>
      <c r="F154" s="231" t="s">
        <v>240</v>
      </c>
      <c r="G154" s="228"/>
      <c r="H154" s="232">
        <v>117.95999999999999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194</v>
      </c>
      <c r="AU154" s="238" t="s">
        <v>81</v>
      </c>
      <c r="AV154" s="13" t="s">
        <v>81</v>
      </c>
      <c r="AW154" s="13" t="s">
        <v>33</v>
      </c>
      <c r="AX154" s="13" t="s">
        <v>76</v>
      </c>
      <c r="AY154" s="238" t="s">
        <v>114</v>
      </c>
    </row>
    <row r="155" s="2" customFormat="1" ht="16.5" customHeight="1">
      <c r="A155" s="40"/>
      <c r="B155" s="41"/>
      <c r="C155" s="260" t="s">
        <v>259</v>
      </c>
      <c r="D155" s="260" t="s">
        <v>248</v>
      </c>
      <c r="E155" s="261" t="s">
        <v>260</v>
      </c>
      <c r="F155" s="262" t="s">
        <v>261</v>
      </c>
      <c r="G155" s="263" t="s">
        <v>251</v>
      </c>
      <c r="H155" s="264">
        <v>2.359</v>
      </c>
      <c r="I155" s="265"/>
      <c r="J155" s="266">
        <f>ROUND(I155*H155,2)</f>
        <v>0</v>
      </c>
      <c r="K155" s="262" t="s">
        <v>122</v>
      </c>
      <c r="L155" s="267"/>
      <c r="M155" s="268" t="s">
        <v>19</v>
      </c>
      <c r="N155" s="269" t="s">
        <v>42</v>
      </c>
      <c r="O155" s="86"/>
      <c r="P155" s="212">
        <f>O155*H155</f>
        <v>0</v>
      </c>
      <c r="Q155" s="212">
        <v>0.001</v>
      </c>
      <c r="R155" s="212">
        <f>Q155*H155</f>
        <v>0.002359</v>
      </c>
      <c r="S155" s="212">
        <v>0</v>
      </c>
      <c r="T155" s="213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4" t="s">
        <v>221</v>
      </c>
      <c r="AT155" s="214" t="s">
        <v>248</v>
      </c>
      <c r="AU155" s="214" t="s">
        <v>81</v>
      </c>
      <c r="AY155" s="19" t="s">
        <v>114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9" t="s">
        <v>76</v>
      </c>
      <c r="BK155" s="215">
        <f>ROUND(I155*H155,2)</f>
        <v>0</v>
      </c>
      <c r="BL155" s="19" t="s">
        <v>117</v>
      </c>
      <c r="BM155" s="214" t="s">
        <v>262</v>
      </c>
    </row>
    <row r="156" s="13" customFormat="1">
      <c r="A156" s="13"/>
      <c r="B156" s="227"/>
      <c r="C156" s="228"/>
      <c r="D156" s="229" t="s">
        <v>194</v>
      </c>
      <c r="E156" s="228"/>
      <c r="F156" s="231" t="s">
        <v>263</v>
      </c>
      <c r="G156" s="228"/>
      <c r="H156" s="232">
        <v>2.359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194</v>
      </c>
      <c r="AU156" s="238" t="s">
        <v>81</v>
      </c>
      <c r="AV156" s="13" t="s">
        <v>81</v>
      </c>
      <c r="AW156" s="13" t="s">
        <v>4</v>
      </c>
      <c r="AX156" s="13" t="s">
        <v>76</v>
      </c>
      <c r="AY156" s="238" t="s">
        <v>114</v>
      </c>
    </row>
    <row r="157" s="2" customFormat="1" ht="21.75" customHeight="1">
      <c r="A157" s="40"/>
      <c r="B157" s="41"/>
      <c r="C157" s="203" t="s">
        <v>264</v>
      </c>
      <c r="D157" s="203" t="s">
        <v>118</v>
      </c>
      <c r="E157" s="204" t="s">
        <v>265</v>
      </c>
      <c r="F157" s="205" t="s">
        <v>266</v>
      </c>
      <c r="G157" s="206" t="s">
        <v>182</v>
      </c>
      <c r="H157" s="207">
        <v>310.75</v>
      </c>
      <c r="I157" s="208"/>
      <c r="J157" s="209">
        <f>ROUND(I157*H157,2)</f>
        <v>0</v>
      </c>
      <c r="K157" s="205" t="s">
        <v>122</v>
      </c>
      <c r="L157" s="46"/>
      <c r="M157" s="210" t="s">
        <v>19</v>
      </c>
      <c r="N157" s="211" t="s">
        <v>42</v>
      </c>
      <c r="O157" s="86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4" t="s">
        <v>117</v>
      </c>
      <c r="AT157" s="214" t="s">
        <v>118</v>
      </c>
      <c r="AU157" s="214" t="s">
        <v>81</v>
      </c>
      <c r="AY157" s="19" t="s">
        <v>114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9" t="s">
        <v>76</v>
      </c>
      <c r="BK157" s="215">
        <f>ROUND(I157*H157,2)</f>
        <v>0</v>
      </c>
      <c r="BL157" s="19" t="s">
        <v>117</v>
      </c>
      <c r="BM157" s="214" t="s">
        <v>267</v>
      </c>
    </row>
    <row r="158" s="2" customFormat="1">
      <c r="A158" s="40"/>
      <c r="B158" s="41"/>
      <c r="C158" s="42"/>
      <c r="D158" s="216" t="s">
        <v>125</v>
      </c>
      <c r="E158" s="42"/>
      <c r="F158" s="217" t="s">
        <v>268</v>
      </c>
      <c r="G158" s="42"/>
      <c r="H158" s="42"/>
      <c r="I158" s="218"/>
      <c r="J158" s="42"/>
      <c r="K158" s="42"/>
      <c r="L158" s="46"/>
      <c r="M158" s="219"/>
      <c r="N158" s="220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125</v>
      </c>
      <c r="AU158" s="19" t="s">
        <v>81</v>
      </c>
    </row>
    <row r="159" s="12" customFormat="1" ht="22.8" customHeight="1">
      <c r="A159" s="12"/>
      <c r="B159" s="187"/>
      <c r="C159" s="188"/>
      <c r="D159" s="189" t="s">
        <v>70</v>
      </c>
      <c r="E159" s="201" t="s">
        <v>81</v>
      </c>
      <c r="F159" s="201" t="s">
        <v>269</v>
      </c>
      <c r="G159" s="188"/>
      <c r="H159" s="188"/>
      <c r="I159" s="191"/>
      <c r="J159" s="202">
        <f>BK159</f>
        <v>0</v>
      </c>
      <c r="K159" s="188"/>
      <c r="L159" s="193"/>
      <c r="M159" s="194"/>
      <c r="N159" s="195"/>
      <c r="O159" s="195"/>
      <c r="P159" s="196">
        <f>SUM(P160:P182)</f>
        <v>0</v>
      </c>
      <c r="Q159" s="195"/>
      <c r="R159" s="196">
        <f>SUM(R160:R182)</f>
        <v>21.972318059999999</v>
      </c>
      <c r="S159" s="195"/>
      <c r="T159" s="197">
        <f>SUM(T160:T182)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8" t="s">
        <v>76</v>
      </c>
      <c r="AT159" s="199" t="s">
        <v>70</v>
      </c>
      <c r="AU159" s="199" t="s">
        <v>76</v>
      </c>
      <c r="AY159" s="198" t="s">
        <v>114</v>
      </c>
      <c r="BK159" s="200">
        <f>SUM(BK160:BK182)</f>
        <v>0</v>
      </c>
    </row>
    <row r="160" s="2" customFormat="1" ht="16.5" customHeight="1">
      <c r="A160" s="40"/>
      <c r="B160" s="41"/>
      <c r="C160" s="203" t="s">
        <v>270</v>
      </c>
      <c r="D160" s="203" t="s">
        <v>118</v>
      </c>
      <c r="E160" s="204" t="s">
        <v>271</v>
      </c>
      <c r="F160" s="205" t="s">
        <v>272</v>
      </c>
      <c r="G160" s="206" t="s">
        <v>209</v>
      </c>
      <c r="H160" s="207">
        <v>7.6260000000000003</v>
      </c>
      <c r="I160" s="208"/>
      <c r="J160" s="209">
        <f>ROUND(I160*H160,2)</f>
        <v>0</v>
      </c>
      <c r="K160" s="205" t="s">
        <v>122</v>
      </c>
      <c r="L160" s="46"/>
      <c r="M160" s="210" t="s">
        <v>19</v>
      </c>
      <c r="N160" s="211" t="s">
        <v>42</v>
      </c>
      <c r="O160" s="86"/>
      <c r="P160" s="212">
        <f>O160*H160</f>
        <v>0</v>
      </c>
      <c r="Q160" s="212">
        <v>2.5018699999999998</v>
      </c>
      <c r="R160" s="212">
        <f>Q160*H160</f>
        <v>19.079260619999999</v>
      </c>
      <c r="S160" s="212">
        <v>0</v>
      </c>
      <c r="T160" s="213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4" t="s">
        <v>117</v>
      </c>
      <c r="AT160" s="214" t="s">
        <v>118</v>
      </c>
      <c r="AU160" s="214" t="s">
        <v>81</v>
      </c>
      <c r="AY160" s="19" t="s">
        <v>114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9" t="s">
        <v>76</v>
      </c>
      <c r="BK160" s="215">
        <f>ROUND(I160*H160,2)</f>
        <v>0</v>
      </c>
      <c r="BL160" s="19" t="s">
        <v>117</v>
      </c>
      <c r="BM160" s="214" t="s">
        <v>273</v>
      </c>
    </row>
    <row r="161" s="2" customFormat="1">
      <c r="A161" s="40"/>
      <c r="B161" s="41"/>
      <c r="C161" s="42"/>
      <c r="D161" s="216" t="s">
        <v>125</v>
      </c>
      <c r="E161" s="42"/>
      <c r="F161" s="217" t="s">
        <v>274</v>
      </c>
      <c r="G161" s="42"/>
      <c r="H161" s="42"/>
      <c r="I161" s="218"/>
      <c r="J161" s="42"/>
      <c r="K161" s="42"/>
      <c r="L161" s="46"/>
      <c r="M161" s="219"/>
      <c r="N161" s="220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125</v>
      </c>
      <c r="AU161" s="19" t="s">
        <v>81</v>
      </c>
    </row>
    <row r="162" s="14" customFormat="1">
      <c r="A162" s="14"/>
      <c r="B162" s="239"/>
      <c r="C162" s="240"/>
      <c r="D162" s="229" t="s">
        <v>194</v>
      </c>
      <c r="E162" s="241" t="s">
        <v>19</v>
      </c>
      <c r="F162" s="242" t="s">
        <v>218</v>
      </c>
      <c r="G162" s="240"/>
      <c r="H162" s="241" t="s">
        <v>19</v>
      </c>
      <c r="I162" s="243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194</v>
      </c>
      <c r="AU162" s="248" t="s">
        <v>81</v>
      </c>
      <c r="AV162" s="14" t="s">
        <v>76</v>
      </c>
      <c r="AW162" s="14" t="s">
        <v>33</v>
      </c>
      <c r="AX162" s="14" t="s">
        <v>71</v>
      </c>
      <c r="AY162" s="248" t="s">
        <v>114</v>
      </c>
    </row>
    <row r="163" s="13" customFormat="1">
      <c r="A163" s="13"/>
      <c r="B163" s="227"/>
      <c r="C163" s="228"/>
      <c r="D163" s="229" t="s">
        <v>194</v>
      </c>
      <c r="E163" s="230" t="s">
        <v>19</v>
      </c>
      <c r="F163" s="231" t="s">
        <v>275</v>
      </c>
      <c r="G163" s="228"/>
      <c r="H163" s="232">
        <v>3.996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194</v>
      </c>
      <c r="AU163" s="238" t="s">
        <v>81</v>
      </c>
      <c r="AV163" s="13" t="s">
        <v>81</v>
      </c>
      <c r="AW163" s="13" t="s">
        <v>33</v>
      </c>
      <c r="AX163" s="13" t="s">
        <v>71</v>
      </c>
      <c r="AY163" s="238" t="s">
        <v>114</v>
      </c>
    </row>
    <row r="164" s="13" customFormat="1">
      <c r="A164" s="13"/>
      <c r="B164" s="227"/>
      <c r="C164" s="228"/>
      <c r="D164" s="229" t="s">
        <v>194</v>
      </c>
      <c r="E164" s="230" t="s">
        <v>19</v>
      </c>
      <c r="F164" s="231" t="s">
        <v>276</v>
      </c>
      <c r="G164" s="228"/>
      <c r="H164" s="232">
        <v>0.71999999999999997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194</v>
      </c>
      <c r="AU164" s="238" t="s">
        <v>81</v>
      </c>
      <c r="AV164" s="13" t="s">
        <v>81</v>
      </c>
      <c r="AW164" s="13" t="s">
        <v>33</v>
      </c>
      <c r="AX164" s="13" t="s">
        <v>71</v>
      </c>
      <c r="AY164" s="238" t="s">
        <v>114</v>
      </c>
    </row>
    <row r="165" s="13" customFormat="1">
      <c r="A165" s="13"/>
      <c r="B165" s="227"/>
      <c r="C165" s="228"/>
      <c r="D165" s="229" t="s">
        <v>194</v>
      </c>
      <c r="E165" s="230" t="s">
        <v>19</v>
      </c>
      <c r="F165" s="231" t="s">
        <v>277</v>
      </c>
      <c r="G165" s="228"/>
      <c r="H165" s="232">
        <v>2.4300000000000002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194</v>
      </c>
      <c r="AU165" s="238" t="s">
        <v>81</v>
      </c>
      <c r="AV165" s="13" t="s">
        <v>81</v>
      </c>
      <c r="AW165" s="13" t="s">
        <v>33</v>
      </c>
      <c r="AX165" s="13" t="s">
        <v>71</v>
      </c>
      <c r="AY165" s="238" t="s">
        <v>114</v>
      </c>
    </row>
    <row r="166" s="13" customFormat="1">
      <c r="A166" s="13"/>
      <c r="B166" s="227"/>
      <c r="C166" s="228"/>
      <c r="D166" s="229" t="s">
        <v>194</v>
      </c>
      <c r="E166" s="230" t="s">
        <v>19</v>
      </c>
      <c r="F166" s="231" t="s">
        <v>278</v>
      </c>
      <c r="G166" s="228"/>
      <c r="H166" s="232">
        <v>0.47999999999999998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194</v>
      </c>
      <c r="AU166" s="238" t="s">
        <v>81</v>
      </c>
      <c r="AV166" s="13" t="s">
        <v>81</v>
      </c>
      <c r="AW166" s="13" t="s">
        <v>33</v>
      </c>
      <c r="AX166" s="13" t="s">
        <v>71</v>
      </c>
      <c r="AY166" s="238" t="s">
        <v>114</v>
      </c>
    </row>
    <row r="167" s="15" customFormat="1">
      <c r="A167" s="15"/>
      <c r="B167" s="249"/>
      <c r="C167" s="250"/>
      <c r="D167" s="229" t="s">
        <v>194</v>
      </c>
      <c r="E167" s="251" t="s">
        <v>19</v>
      </c>
      <c r="F167" s="252" t="s">
        <v>205</v>
      </c>
      <c r="G167" s="250"/>
      <c r="H167" s="253">
        <v>7.6260000000000003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194</v>
      </c>
      <c r="AU167" s="259" t="s">
        <v>81</v>
      </c>
      <c r="AV167" s="15" t="s">
        <v>117</v>
      </c>
      <c r="AW167" s="15" t="s">
        <v>33</v>
      </c>
      <c r="AX167" s="15" t="s">
        <v>76</v>
      </c>
      <c r="AY167" s="259" t="s">
        <v>114</v>
      </c>
    </row>
    <row r="168" s="2" customFormat="1" ht="16.5" customHeight="1">
      <c r="A168" s="40"/>
      <c r="B168" s="41"/>
      <c r="C168" s="203" t="s">
        <v>279</v>
      </c>
      <c r="D168" s="203" t="s">
        <v>118</v>
      </c>
      <c r="E168" s="204" t="s">
        <v>280</v>
      </c>
      <c r="F168" s="205" t="s">
        <v>281</v>
      </c>
      <c r="G168" s="206" t="s">
        <v>182</v>
      </c>
      <c r="H168" s="207">
        <v>2.6400000000000001</v>
      </c>
      <c r="I168" s="208"/>
      <c r="J168" s="209">
        <f>ROUND(I168*H168,2)</f>
        <v>0</v>
      </c>
      <c r="K168" s="205" t="s">
        <v>122</v>
      </c>
      <c r="L168" s="46"/>
      <c r="M168" s="210" t="s">
        <v>19</v>
      </c>
      <c r="N168" s="211" t="s">
        <v>42</v>
      </c>
      <c r="O168" s="86"/>
      <c r="P168" s="212">
        <f>O168*H168</f>
        <v>0</v>
      </c>
      <c r="Q168" s="212">
        <v>0.0026900000000000001</v>
      </c>
      <c r="R168" s="212">
        <f>Q168*H168</f>
        <v>0.0071016000000000004</v>
      </c>
      <c r="S168" s="212">
        <v>0</v>
      </c>
      <c r="T168" s="213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4" t="s">
        <v>117</v>
      </c>
      <c r="AT168" s="214" t="s">
        <v>118</v>
      </c>
      <c r="AU168" s="214" t="s">
        <v>81</v>
      </c>
      <c r="AY168" s="19" t="s">
        <v>114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9" t="s">
        <v>76</v>
      </c>
      <c r="BK168" s="215">
        <f>ROUND(I168*H168,2)</f>
        <v>0</v>
      </c>
      <c r="BL168" s="19" t="s">
        <v>117</v>
      </c>
      <c r="BM168" s="214" t="s">
        <v>282</v>
      </c>
    </row>
    <row r="169" s="2" customFormat="1">
      <c r="A169" s="40"/>
      <c r="B169" s="41"/>
      <c r="C169" s="42"/>
      <c r="D169" s="216" t="s">
        <v>125</v>
      </c>
      <c r="E169" s="42"/>
      <c r="F169" s="217" t="s">
        <v>283</v>
      </c>
      <c r="G169" s="42"/>
      <c r="H169" s="42"/>
      <c r="I169" s="218"/>
      <c r="J169" s="42"/>
      <c r="K169" s="42"/>
      <c r="L169" s="46"/>
      <c r="M169" s="219"/>
      <c r="N169" s="220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125</v>
      </c>
      <c r="AU169" s="19" t="s">
        <v>81</v>
      </c>
    </row>
    <row r="170" s="13" customFormat="1">
      <c r="A170" s="13"/>
      <c r="B170" s="227"/>
      <c r="C170" s="228"/>
      <c r="D170" s="229" t="s">
        <v>194</v>
      </c>
      <c r="E170" s="230" t="s">
        <v>19</v>
      </c>
      <c r="F170" s="231" t="s">
        <v>284</v>
      </c>
      <c r="G170" s="228"/>
      <c r="H170" s="232">
        <v>2.6400000000000001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194</v>
      </c>
      <c r="AU170" s="238" t="s">
        <v>81</v>
      </c>
      <c r="AV170" s="13" t="s">
        <v>81</v>
      </c>
      <c r="AW170" s="13" t="s">
        <v>33</v>
      </c>
      <c r="AX170" s="13" t="s">
        <v>76</v>
      </c>
      <c r="AY170" s="238" t="s">
        <v>114</v>
      </c>
    </row>
    <row r="171" s="2" customFormat="1" ht="16.5" customHeight="1">
      <c r="A171" s="40"/>
      <c r="B171" s="41"/>
      <c r="C171" s="203" t="s">
        <v>7</v>
      </c>
      <c r="D171" s="203" t="s">
        <v>118</v>
      </c>
      <c r="E171" s="204" t="s">
        <v>285</v>
      </c>
      <c r="F171" s="205" t="s">
        <v>286</v>
      </c>
      <c r="G171" s="206" t="s">
        <v>209</v>
      </c>
      <c r="H171" s="207">
        <v>1.1519999999999999</v>
      </c>
      <c r="I171" s="208"/>
      <c r="J171" s="209">
        <f>ROUND(I171*H171,2)</f>
        <v>0</v>
      </c>
      <c r="K171" s="205" t="s">
        <v>122</v>
      </c>
      <c r="L171" s="46"/>
      <c r="M171" s="210" t="s">
        <v>19</v>
      </c>
      <c r="N171" s="211" t="s">
        <v>42</v>
      </c>
      <c r="O171" s="86"/>
      <c r="P171" s="212">
        <f>O171*H171</f>
        <v>0</v>
      </c>
      <c r="Q171" s="212">
        <v>2.5018699999999998</v>
      </c>
      <c r="R171" s="212">
        <f>Q171*H171</f>
        <v>2.8821542399999998</v>
      </c>
      <c r="S171" s="212">
        <v>0</v>
      </c>
      <c r="T171" s="213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4" t="s">
        <v>117</v>
      </c>
      <c r="AT171" s="214" t="s">
        <v>118</v>
      </c>
      <c r="AU171" s="214" t="s">
        <v>81</v>
      </c>
      <c r="AY171" s="19" t="s">
        <v>114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9" t="s">
        <v>76</v>
      </c>
      <c r="BK171" s="215">
        <f>ROUND(I171*H171,2)</f>
        <v>0</v>
      </c>
      <c r="BL171" s="19" t="s">
        <v>117</v>
      </c>
      <c r="BM171" s="214" t="s">
        <v>287</v>
      </c>
    </row>
    <row r="172" s="2" customFormat="1">
      <c r="A172" s="40"/>
      <c r="B172" s="41"/>
      <c r="C172" s="42"/>
      <c r="D172" s="216" t="s">
        <v>125</v>
      </c>
      <c r="E172" s="42"/>
      <c r="F172" s="217" t="s">
        <v>288</v>
      </c>
      <c r="G172" s="42"/>
      <c r="H172" s="42"/>
      <c r="I172" s="218"/>
      <c r="J172" s="42"/>
      <c r="K172" s="42"/>
      <c r="L172" s="46"/>
      <c r="M172" s="219"/>
      <c r="N172" s="220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125</v>
      </c>
      <c r="AU172" s="19" t="s">
        <v>81</v>
      </c>
    </row>
    <row r="173" s="14" customFormat="1">
      <c r="A173" s="14"/>
      <c r="B173" s="239"/>
      <c r="C173" s="240"/>
      <c r="D173" s="229" t="s">
        <v>194</v>
      </c>
      <c r="E173" s="241" t="s">
        <v>19</v>
      </c>
      <c r="F173" s="242" t="s">
        <v>289</v>
      </c>
      <c r="G173" s="240"/>
      <c r="H173" s="241" t="s">
        <v>19</v>
      </c>
      <c r="I173" s="243"/>
      <c r="J173" s="240"/>
      <c r="K173" s="240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194</v>
      </c>
      <c r="AU173" s="248" t="s">
        <v>81</v>
      </c>
      <c r="AV173" s="14" t="s">
        <v>76</v>
      </c>
      <c r="AW173" s="14" t="s">
        <v>33</v>
      </c>
      <c r="AX173" s="14" t="s">
        <v>71</v>
      </c>
      <c r="AY173" s="248" t="s">
        <v>114</v>
      </c>
    </row>
    <row r="174" s="13" customFormat="1">
      <c r="A174" s="13"/>
      <c r="B174" s="227"/>
      <c r="C174" s="228"/>
      <c r="D174" s="229" t="s">
        <v>194</v>
      </c>
      <c r="E174" s="230" t="s">
        <v>19</v>
      </c>
      <c r="F174" s="231" t="s">
        <v>290</v>
      </c>
      <c r="G174" s="228"/>
      <c r="H174" s="232">
        <v>1.0800000000000001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194</v>
      </c>
      <c r="AU174" s="238" t="s">
        <v>81</v>
      </c>
      <c r="AV174" s="13" t="s">
        <v>81</v>
      </c>
      <c r="AW174" s="13" t="s">
        <v>33</v>
      </c>
      <c r="AX174" s="13" t="s">
        <v>71</v>
      </c>
      <c r="AY174" s="238" t="s">
        <v>114</v>
      </c>
    </row>
    <row r="175" s="14" customFormat="1">
      <c r="A175" s="14"/>
      <c r="B175" s="239"/>
      <c r="C175" s="240"/>
      <c r="D175" s="229" t="s">
        <v>194</v>
      </c>
      <c r="E175" s="241" t="s">
        <v>19</v>
      </c>
      <c r="F175" s="242" t="s">
        <v>291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194</v>
      </c>
      <c r="AU175" s="248" t="s">
        <v>81</v>
      </c>
      <c r="AV175" s="14" t="s">
        <v>76</v>
      </c>
      <c r="AW175" s="14" t="s">
        <v>33</v>
      </c>
      <c r="AX175" s="14" t="s">
        <v>71</v>
      </c>
      <c r="AY175" s="248" t="s">
        <v>114</v>
      </c>
    </row>
    <row r="176" s="13" customFormat="1">
      <c r="A176" s="13"/>
      <c r="B176" s="227"/>
      <c r="C176" s="228"/>
      <c r="D176" s="229" t="s">
        <v>194</v>
      </c>
      <c r="E176" s="230" t="s">
        <v>19</v>
      </c>
      <c r="F176" s="231" t="s">
        <v>292</v>
      </c>
      <c r="G176" s="228"/>
      <c r="H176" s="232">
        <v>0.071999999999999995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194</v>
      </c>
      <c r="AU176" s="238" t="s">
        <v>81</v>
      </c>
      <c r="AV176" s="13" t="s">
        <v>81</v>
      </c>
      <c r="AW176" s="13" t="s">
        <v>33</v>
      </c>
      <c r="AX176" s="13" t="s">
        <v>71</v>
      </c>
      <c r="AY176" s="238" t="s">
        <v>114</v>
      </c>
    </row>
    <row r="177" s="15" customFormat="1">
      <c r="A177" s="15"/>
      <c r="B177" s="249"/>
      <c r="C177" s="250"/>
      <c r="D177" s="229" t="s">
        <v>194</v>
      </c>
      <c r="E177" s="251" t="s">
        <v>19</v>
      </c>
      <c r="F177" s="252" t="s">
        <v>205</v>
      </c>
      <c r="G177" s="250"/>
      <c r="H177" s="253">
        <v>1.1519999999999999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9" t="s">
        <v>194</v>
      </c>
      <c r="AU177" s="259" t="s">
        <v>81</v>
      </c>
      <c r="AV177" s="15" t="s">
        <v>117</v>
      </c>
      <c r="AW177" s="15" t="s">
        <v>33</v>
      </c>
      <c r="AX177" s="15" t="s">
        <v>76</v>
      </c>
      <c r="AY177" s="259" t="s">
        <v>114</v>
      </c>
    </row>
    <row r="178" s="2" customFormat="1" ht="16.5" customHeight="1">
      <c r="A178" s="40"/>
      <c r="B178" s="41"/>
      <c r="C178" s="203" t="s">
        <v>293</v>
      </c>
      <c r="D178" s="203" t="s">
        <v>118</v>
      </c>
      <c r="E178" s="204" t="s">
        <v>294</v>
      </c>
      <c r="F178" s="205" t="s">
        <v>295</v>
      </c>
      <c r="G178" s="206" t="s">
        <v>182</v>
      </c>
      <c r="H178" s="207">
        <v>1.44</v>
      </c>
      <c r="I178" s="208"/>
      <c r="J178" s="209">
        <f>ROUND(I178*H178,2)</f>
        <v>0</v>
      </c>
      <c r="K178" s="205" t="s">
        <v>122</v>
      </c>
      <c r="L178" s="46"/>
      <c r="M178" s="210" t="s">
        <v>19</v>
      </c>
      <c r="N178" s="211" t="s">
        <v>42</v>
      </c>
      <c r="O178" s="86"/>
      <c r="P178" s="212">
        <f>O178*H178</f>
        <v>0</v>
      </c>
      <c r="Q178" s="212">
        <v>0.00264</v>
      </c>
      <c r="R178" s="212">
        <f>Q178*H178</f>
        <v>0.0038016</v>
      </c>
      <c r="S178" s="212">
        <v>0</v>
      </c>
      <c r="T178" s="21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4" t="s">
        <v>117</v>
      </c>
      <c r="AT178" s="214" t="s">
        <v>118</v>
      </c>
      <c r="AU178" s="214" t="s">
        <v>81</v>
      </c>
      <c r="AY178" s="19" t="s">
        <v>114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9" t="s">
        <v>76</v>
      </c>
      <c r="BK178" s="215">
        <f>ROUND(I178*H178,2)</f>
        <v>0</v>
      </c>
      <c r="BL178" s="19" t="s">
        <v>117</v>
      </c>
      <c r="BM178" s="214" t="s">
        <v>296</v>
      </c>
    </row>
    <row r="179" s="2" customFormat="1">
      <c r="A179" s="40"/>
      <c r="B179" s="41"/>
      <c r="C179" s="42"/>
      <c r="D179" s="216" t="s">
        <v>125</v>
      </c>
      <c r="E179" s="42"/>
      <c r="F179" s="217" t="s">
        <v>297</v>
      </c>
      <c r="G179" s="42"/>
      <c r="H179" s="42"/>
      <c r="I179" s="218"/>
      <c r="J179" s="42"/>
      <c r="K179" s="42"/>
      <c r="L179" s="46"/>
      <c r="M179" s="219"/>
      <c r="N179" s="220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125</v>
      </c>
      <c r="AU179" s="19" t="s">
        <v>81</v>
      </c>
    </row>
    <row r="180" s="14" customFormat="1">
      <c r="A180" s="14"/>
      <c r="B180" s="239"/>
      <c r="C180" s="240"/>
      <c r="D180" s="229" t="s">
        <v>194</v>
      </c>
      <c r="E180" s="241" t="s">
        <v>19</v>
      </c>
      <c r="F180" s="242" t="s">
        <v>291</v>
      </c>
      <c r="G180" s="240"/>
      <c r="H180" s="241" t="s">
        <v>19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194</v>
      </c>
      <c r="AU180" s="248" t="s">
        <v>81</v>
      </c>
      <c r="AV180" s="14" t="s">
        <v>76</v>
      </c>
      <c r="AW180" s="14" t="s">
        <v>33</v>
      </c>
      <c r="AX180" s="14" t="s">
        <v>71</v>
      </c>
      <c r="AY180" s="248" t="s">
        <v>114</v>
      </c>
    </row>
    <row r="181" s="13" customFormat="1">
      <c r="A181" s="13"/>
      <c r="B181" s="227"/>
      <c r="C181" s="228"/>
      <c r="D181" s="229" t="s">
        <v>194</v>
      </c>
      <c r="E181" s="230" t="s">
        <v>19</v>
      </c>
      <c r="F181" s="231" t="s">
        <v>298</v>
      </c>
      <c r="G181" s="228"/>
      <c r="H181" s="232">
        <v>1.44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194</v>
      </c>
      <c r="AU181" s="238" t="s">
        <v>81</v>
      </c>
      <c r="AV181" s="13" t="s">
        <v>81</v>
      </c>
      <c r="AW181" s="13" t="s">
        <v>33</v>
      </c>
      <c r="AX181" s="13" t="s">
        <v>71</v>
      </c>
      <c r="AY181" s="238" t="s">
        <v>114</v>
      </c>
    </row>
    <row r="182" s="15" customFormat="1">
      <c r="A182" s="15"/>
      <c r="B182" s="249"/>
      <c r="C182" s="250"/>
      <c r="D182" s="229" t="s">
        <v>194</v>
      </c>
      <c r="E182" s="251" t="s">
        <v>19</v>
      </c>
      <c r="F182" s="252" t="s">
        <v>205</v>
      </c>
      <c r="G182" s="250"/>
      <c r="H182" s="253">
        <v>1.44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194</v>
      </c>
      <c r="AU182" s="259" t="s">
        <v>81</v>
      </c>
      <c r="AV182" s="15" t="s">
        <v>117</v>
      </c>
      <c r="AW182" s="15" t="s">
        <v>33</v>
      </c>
      <c r="AX182" s="15" t="s">
        <v>76</v>
      </c>
      <c r="AY182" s="259" t="s">
        <v>114</v>
      </c>
    </row>
    <row r="183" s="12" customFormat="1" ht="22.8" customHeight="1">
      <c r="A183" s="12"/>
      <c r="B183" s="187"/>
      <c r="C183" s="188"/>
      <c r="D183" s="189" t="s">
        <v>70</v>
      </c>
      <c r="E183" s="201" t="s">
        <v>143</v>
      </c>
      <c r="F183" s="201" t="s">
        <v>299</v>
      </c>
      <c r="G183" s="188"/>
      <c r="H183" s="188"/>
      <c r="I183" s="191"/>
      <c r="J183" s="202">
        <f>BK183</f>
        <v>0</v>
      </c>
      <c r="K183" s="188"/>
      <c r="L183" s="193"/>
      <c r="M183" s="194"/>
      <c r="N183" s="195"/>
      <c r="O183" s="195"/>
      <c r="P183" s="196">
        <f>SUM(P184:P193)</f>
        <v>0</v>
      </c>
      <c r="Q183" s="195"/>
      <c r="R183" s="196">
        <f>SUM(R184:R193)</f>
        <v>26.647460000000002</v>
      </c>
      <c r="S183" s="195"/>
      <c r="T183" s="197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8" t="s">
        <v>76</v>
      </c>
      <c r="AT183" s="199" t="s">
        <v>70</v>
      </c>
      <c r="AU183" s="199" t="s">
        <v>76</v>
      </c>
      <c r="AY183" s="198" t="s">
        <v>114</v>
      </c>
      <c r="BK183" s="200">
        <f>SUM(BK184:BK193)</f>
        <v>0</v>
      </c>
    </row>
    <row r="184" s="2" customFormat="1" ht="21.75" customHeight="1">
      <c r="A184" s="40"/>
      <c r="B184" s="41"/>
      <c r="C184" s="203" t="s">
        <v>300</v>
      </c>
      <c r="D184" s="203" t="s">
        <v>118</v>
      </c>
      <c r="E184" s="204" t="s">
        <v>301</v>
      </c>
      <c r="F184" s="205" t="s">
        <v>302</v>
      </c>
      <c r="G184" s="206" t="s">
        <v>191</v>
      </c>
      <c r="H184" s="207">
        <v>23</v>
      </c>
      <c r="I184" s="208"/>
      <c r="J184" s="209">
        <f>ROUND(I184*H184,2)</f>
        <v>0</v>
      </c>
      <c r="K184" s="205" t="s">
        <v>122</v>
      </c>
      <c r="L184" s="46"/>
      <c r="M184" s="210" t="s">
        <v>19</v>
      </c>
      <c r="N184" s="211" t="s">
        <v>42</v>
      </c>
      <c r="O184" s="86"/>
      <c r="P184" s="212">
        <f>O184*H184</f>
        <v>0</v>
      </c>
      <c r="Q184" s="212">
        <v>0.40973999999999999</v>
      </c>
      <c r="R184" s="212">
        <f>Q184*H184</f>
        <v>9.4240200000000005</v>
      </c>
      <c r="S184" s="212">
        <v>0</v>
      </c>
      <c r="T184" s="213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4" t="s">
        <v>117</v>
      </c>
      <c r="AT184" s="214" t="s">
        <v>118</v>
      </c>
      <c r="AU184" s="214" t="s">
        <v>81</v>
      </c>
      <c r="AY184" s="19" t="s">
        <v>114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9" t="s">
        <v>76</v>
      </c>
      <c r="BK184" s="215">
        <f>ROUND(I184*H184,2)</f>
        <v>0</v>
      </c>
      <c r="BL184" s="19" t="s">
        <v>117</v>
      </c>
      <c r="BM184" s="214" t="s">
        <v>303</v>
      </c>
    </row>
    <row r="185" s="2" customFormat="1">
      <c r="A185" s="40"/>
      <c r="B185" s="41"/>
      <c r="C185" s="42"/>
      <c r="D185" s="216" t="s">
        <v>125</v>
      </c>
      <c r="E185" s="42"/>
      <c r="F185" s="217" t="s">
        <v>304</v>
      </c>
      <c r="G185" s="42"/>
      <c r="H185" s="42"/>
      <c r="I185" s="218"/>
      <c r="J185" s="42"/>
      <c r="K185" s="42"/>
      <c r="L185" s="46"/>
      <c r="M185" s="219"/>
      <c r="N185" s="220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125</v>
      </c>
      <c r="AU185" s="19" t="s">
        <v>81</v>
      </c>
    </row>
    <row r="186" s="2" customFormat="1" ht="21.75" customHeight="1">
      <c r="A186" s="40"/>
      <c r="B186" s="41"/>
      <c r="C186" s="203" t="s">
        <v>305</v>
      </c>
      <c r="D186" s="203" t="s">
        <v>118</v>
      </c>
      <c r="E186" s="204" t="s">
        <v>306</v>
      </c>
      <c r="F186" s="205" t="s">
        <v>307</v>
      </c>
      <c r="G186" s="206" t="s">
        <v>191</v>
      </c>
      <c r="H186" s="207">
        <v>12</v>
      </c>
      <c r="I186" s="208"/>
      <c r="J186" s="209">
        <f>ROUND(I186*H186,2)</f>
        <v>0</v>
      </c>
      <c r="K186" s="205" t="s">
        <v>122</v>
      </c>
      <c r="L186" s="46"/>
      <c r="M186" s="210" t="s">
        <v>19</v>
      </c>
      <c r="N186" s="211" t="s">
        <v>42</v>
      </c>
      <c r="O186" s="86"/>
      <c r="P186" s="212">
        <f>O186*H186</f>
        <v>0</v>
      </c>
      <c r="Q186" s="212">
        <v>0.45773999999999998</v>
      </c>
      <c r="R186" s="212">
        <f>Q186*H186</f>
        <v>5.4928799999999995</v>
      </c>
      <c r="S186" s="212">
        <v>0</v>
      </c>
      <c r="T186" s="213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4" t="s">
        <v>117</v>
      </c>
      <c r="AT186" s="214" t="s">
        <v>118</v>
      </c>
      <c r="AU186" s="214" t="s">
        <v>81</v>
      </c>
      <c r="AY186" s="19" t="s">
        <v>114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9" t="s">
        <v>76</v>
      </c>
      <c r="BK186" s="215">
        <f>ROUND(I186*H186,2)</f>
        <v>0</v>
      </c>
      <c r="BL186" s="19" t="s">
        <v>117</v>
      </c>
      <c r="BM186" s="214" t="s">
        <v>308</v>
      </c>
    </row>
    <row r="187" s="2" customFormat="1">
      <c r="A187" s="40"/>
      <c r="B187" s="41"/>
      <c r="C187" s="42"/>
      <c r="D187" s="216" t="s">
        <v>125</v>
      </c>
      <c r="E187" s="42"/>
      <c r="F187" s="217" t="s">
        <v>309</v>
      </c>
      <c r="G187" s="42"/>
      <c r="H187" s="42"/>
      <c r="I187" s="218"/>
      <c r="J187" s="42"/>
      <c r="K187" s="42"/>
      <c r="L187" s="46"/>
      <c r="M187" s="219"/>
      <c r="N187" s="220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125</v>
      </c>
      <c r="AU187" s="19" t="s">
        <v>81</v>
      </c>
    </row>
    <row r="188" s="2" customFormat="1" ht="24.15" customHeight="1">
      <c r="A188" s="40"/>
      <c r="B188" s="41"/>
      <c r="C188" s="203" t="s">
        <v>310</v>
      </c>
      <c r="D188" s="203" t="s">
        <v>118</v>
      </c>
      <c r="E188" s="204" t="s">
        <v>311</v>
      </c>
      <c r="F188" s="205" t="s">
        <v>312</v>
      </c>
      <c r="G188" s="206" t="s">
        <v>191</v>
      </c>
      <c r="H188" s="207">
        <v>6</v>
      </c>
      <c r="I188" s="208"/>
      <c r="J188" s="209">
        <f>ROUND(I188*H188,2)</f>
        <v>0</v>
      </c>
      <c r="K188" s="205" t="s">
        <v>122</v>
      </c>
      <c r="L188" s="46"/>
      <c r="M188" s="210" t="s">
        <v>19</v>
      </c>
      <c r="N188" s="211" t="s">
        <v>42</v>
      </c>
      <c r="O188" s="86"/>
      <c r="P188" s="212">
        <f>O188*H188</f>
        <v>0</v>
      </c>
      <c r="Q188" s="212">
        <v>0.50573999999999997</v>
      </c>
      <c r="R188" s="212">
        <f>Q188*H188</f>
        <v>3.03444</v>
      </c>
      <c r="S188" s="212">
        <v>0</v>
      </c>
      <c r="T188" s="213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4" t="s">
        <v>117</v>
      </c>
      <c r="AT188" s="214" t="s">
        <v>118</v>
      </c>
      <c r="AU188" s="214" t="s">
        <v>81</v>
      </c>
      <c r="AY188" s="19" t="s">
        <v>114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9" t="s">
        <v>76</v>
      </c>
      <c r="BK188" s="215">
        <f>ROUND(I188*H188,2)</f>
        <v>0</v>
      </c>
      <c r="BL188" s="19" t="s">
        <v>117</v>
      </c>
      <c r="BM188" s="214" t="s">
        <v>313</v>
      </c>
    </row>
    <row r="189" s="2" customFormat="1">
      <c r="A189" s="40"/>
      <c r="B189" s="41"/>
      <c r="C189" s="42"/>
      <c r="D189" s="216" t="s">
        <v>125</v>
      </c>
      <c r="E189" s="42"/>
      <c r="F189" s="217" t="s">
        <v>314</v>
      </c>
      <c r="G189" s="42"/>
      <c r="H189" s="42"/>
      <c r="I189" s="218"/>
      <c r="J189" s="42"/>
      <c r="K189" s="42"/>
      <c r="L189" s="46"/>
      <c r="M189" s="219"/>
      <c r="N189" s="220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125</v>
      </c>
      <c r="AU189" s="19" t="s">
        <v>81</v>
      </c>
    </row>
    <row r="190" s="2" customFormat="1" ht="24.15" customHeight="1">
      <c r="A190" s="40"/>
      <c r="B190" s="41"/>
      <c r="C190" s="203" t="s">
        <v>315</v>
      </c>
      <c r="D190" s="203" t="s">
        <v>118</v>
      </c>
      <c r="E190" s="204" t="s">
        <v>316</v>
      </c>
      <c r="F190" s="205" t="s">
        <v>317</v>
      </c>
      <c r="G190" s="206" t="s">
        <v>191</v>
      </c>
      <c r="H190" s="207">
        <v>15</v>
      </c>
      <c r="I190" s="208"/>
      <c r="J190" s="209">
        <f>ROUND(I190*H190,2)</f>
        <v>0</v>
      </c>
      <c r="K190" s="205" t="s">
        <v>122</v>
      </c>
      <c r="L190" s="46"/>
      <c r="M190" s="210" t="s">
        <v>19</v>
      </c>
      <c r="N190" s="211" t="s">
        <v>42</v>
      </c>
      <c r="O190" s="86"/>
      <c r="P190" s="212">
        <f>O190*H190</f>
        <v>0</v>
      </c>
      <c r="Q190" s="212">
        <v>0.55374000000000001</v>
      </c>
      <c r="R190" s="212">
        <f>Q190*H190</f>
        <v>8.3061000000000007</v>
      </c>
      <c r="S190" s="212">
        <v>0</v>
      </c>
      <c r="T190" s="213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4" t="s">
        <v>117</v>
      </c>
      <c r="AT190" s="214" t="s">
        <v>118</v>
      </c>
      <c r="AU190" s="214" t="s">
        <v>81</v>
      </c>
      <c r="AY190" s="19" t="s">
        <v>114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9" t="s">
        <v>76</v>
      </c>
      <c r="BK190" s="215">
        <f>ROUND(I190*H190,2)</f>
        <v>0</v>
      </c>
      <c r="BL190" s="19" t="s">
        <v>117</v>
      </c>
      <c r="BM190" s="214" t="s">
        <v>318</v>
      </c>
    </row>
    <row r="191" s="2" customFormat="1">
      <c r="A191" s="40"/>
      <c r="B191" s="41"/>
      <c r="C191" s="42"/>
      <c r="D191" s="216" t="s">
        <v>125</v>
      </c>
      <c r="E191" s="42"/>
      <c r="F191" s="217" t="s">
        <v>319</v>
      </c>
      <c r="G191" s="42"/>
      <c r="H191" s="42"/>
      <c r="I191" s="218"/>
      <c r="J191" s="42"/>
      <c r="K191" s="42"/>
      <c r="L191" s="46"/>
      <c r="M191" s="219"/>
      <c r="N191" s="220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125</v>
      </c>
      <c r="AU191" s="19" t="s">
        <v>81</v>
      </c>
    </row>
    <row r="192" s="2" customFormat="1" ht="24.15" customHeight="1">
      <c r="A192" s="40"/>
      <c r="B192" s="41"/>
      <c r="C192" s="203" t="s">
        <v>320</v>
      </c>
      <c r="D192" s="203" t="s">
        <v>118</v>
      </c>
      <c r="E192" s="204" t="s">
        <v>321</v>
      </c>
      <c r="F192" s="205" t="s">
        <v>322</v>
      </c>
      <c r="G192" s="206" t="s">
        <v>173</v>
      </c>
      <c r="H192" s="207">
        <v>1</v>
      </c>
      <c r="I192" s="208"/>
      <c r="J192" s="209">
        <f>ROUND(I192*H192,2)</f>
        <v>0</v>
      </c>
      <c r="K192" s="205" t="s">
        <v>122</v>
      </c>
      <c r="L192" s="46"/>
      <c r="M192" s="210" t="s">
        <v>19</v>
      </c>
      <c r="N192" s="211" t="s">
        <v>42</v>
      </c>
      <c r="O192" s="86"/>
      <c r="P192" s="212">
        <f>O192*H192</f>
        <v>0</v>
      </c>
      <c r="Q192" s="212">
        <v>0.39001999999999998</v>
      </c>
      <c r="R192" s="212">
        <f>Q192*H192</f>
        <v>0.39001999999999998</v>
      </c>
      <c r="S192" s="212">
        <v>0</v>
      </c>
      <c r="T192" s="213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4" t="s">
        <v>117</v>
      </c>
      <c r="AT192" s="214" t="s">
        <v>118</v>
      </c>
      <c r="AU192" s="214" t="s">
        <v>81</v>
      </c>
      <c r="AY192" s="19" t="s">
        <v>114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9" t="s">
        <v>76</v>
      </c>
      <c r="BK192" s="215">
        <f>ROUND(I192*H192,2)</f>
        <v>0</v>
      </c>
      <c r="BL192" s="19" t="s">
        <v>117</v>
      </c>
      <c r="BM192" s="214" t="s">
        <v>323</v>
      </c>
    </row>
    <row r="193" s="2" customFormat="1">
      <c r="A193" s="40"/>
      <c r="B193" s="41"/>
      <c r="C193" s="42"/>
      <c r="D193" s="216" t="s">
        <v>125</v>
      </c>
      <c r="E193" s="42"/>
      <c r="F193" s="217" t="s">
        <v>324</v>
      </c>
      <c r="G193" s="42"/>
      <c r="H193" s="42"/>
      <c r="I193" s="218"/>
      <c r="J193" s="42"/>
      <c r="K193" s="42"/>
      <c r="L193" s="46"/>
      <c r="M193" s="219"/>
      <c r="N193" s="220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125</v>
      </c>
      <c r="AU193" s="19" t="s">
        <v>81</v>
      </c>
    </row>
    <row r="194" s="12" customFormat="1" ht="22.8" customHeight="1">
      <c r="A194" s="12"/>
      <c r="B194" s="187"/>
      <c r="C194" s="188"/>
      <c r="D194" s="189" t="s">
        <v>70</v>
      </c>
      <c r="E194" s="201" t="s">
        <v>113</v>
      </c>
      <c r="F194" s="201" t="s">
        <v>325</v>
      </c>
      <c r="G194" s="188"/>
      <c r="H194" s="188"/>
      <c r="I194" s="191"/>
      <c r="J194" s="202">
        <f>BK194</f>
        <v>0</v>
      </c>
      <c r="K194" s="188"/>
      <c r="L194" s="193"/>
      <c r="M194" s="194"/>
      <c r="N194" s="195"/>
      <c r="O194" s="195"/>
      <c r="P194" s="196">
        <f>SUM(P195:P201)</f>
        <v>0</v>
      </c>
      <c r="Q194" s="195"/>
      <c r="R194" s="196">
        <f>SUM(R195:R201)</f>
        <v>19.2452836</v>
      </c>
      <c r="S194" s="195"/>
      <c r="T194" s="197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8" t="s">
        <v>76</v>
      </c>
      <c r="AT194" s="199" t="s">
        <v>70</v>
      </c>
      <c r="AU194" s="199" t="s">
        <v>76</v>
      </c>
      <c r="AY194" s="198" t="s">
        <v>114</v>
      </c>
      <c r="BK194" s="200">
        <f>SUM(BK195:BK201)</f>
        <v>0</v>
      </c>
    </row>
    <row r="195" s="2" customFormat="1" ht="21.75" customHeight="1">
      <c r="A195" s="40"/>
      <c r="B195" s="41"/>
      <c r="C195" s="203" t="s">
        <v>326</v>
      </c>
      <c r="D195" s="203" t="s">
        <v>118</v>
      </c>
      <c r="E195" s="204" t="s">
        <v>327</v>
      </c>
      <c r="F195" s="205" t="s">
        <v>328</v>
      </c>
      <c r="G195" s="206" t="s">
        <v>182</v>
      </c>
      <c r="H195" s="207">
        <v>293.07999999999998</v>
      </c>
      <c r="I195" s="208"/>
      <c r="J195" s="209">
        <f>ROUND(I195*H195,2)</f>
        <v>0</v>
      </c>
      <c r="K195" s="205" t="s">
        <v>122</v>
      </c>
      <c r="L195" s="46"/>
      <c r="M195" s="210" t="s">
        <v>19</v>
      </c>
      <c r="N195" s="211" t="s">
        <v>42</v>
      </c>
      <c r="O195" s="86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4" t="s">
        <v>117</v>
      </c>
      <c r="AT195" s="214" t="s">
        <v>118</v>
      </c>
      <c r="AU195" s="214" t="s">
        <v>81</v>
      </c>
      <c r="AY195" s="19" t="s">
        <v>114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9" t="s">
        <v>76</v>
      </c>
      <c r="BK195" s="215">
        <f>ROUND(I195*H195,2)</f>
        <v>0</v>
      </c>
      <c r="BL195" s="19" t="s">
        <v>117</v>
      </c>
      <c r="BM195" s="214" t="s">
        <v>329</v>
      </c>
    </row>
    <row r="196" s="2" customFormat="1">
      <c r="A196" s="40"/>
      <c r="B196" s="41"/>
      <c r="C196" s="42"/>
      <c r="D196" s="216" t="s">
        <v>125</v>
      </c>
      <c r="E196" s="42"/>
      <c r="F196" s="217" t="s">
        <v>330</v>
      </c>
      <c r="G196" s="42"/>
      <c r="H196" s="42"/>
      <c r="I196" s="218"/>
      <c r="J196" s="42"/>
      <c r="K196" s="42"/>
      <c r="L196" s="46"/>
      <c r="M196" s="219"/>
      <c r="N196" s="220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125</v>
      </c>
      <c r="AU196" s="19" t="s">
        <v>81</v>
      </c>
    </row>
    <row r="197" s="13" customFormat="1">
      <c r="A197" s="13"/>
      <c r="B197" s="227"/>
      <c r="C197" s="228"/>
      <c r="D197" s="229" t="s">
        <v>194</v>
      </c>
      <c r="E197" s="230" t="s">
        <v>19</v>
      </c>
      <c r="F197" s="231" t="s">
        <v>331</v>
      </c>
      <c r="G197" s="228"/>
      <c r="H197" s="232">
        <v>293.07999999999998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194</v>
      </c>
      <c r="AU197" s="238" t="s">
        <v>81</v>
      </c>
      <c r="AV197" s="13" t="s">
        <v>81</v>
      </c>
      <c r="AW197" s="13" t="s">
        <v>33</v>
      </c>
      <c r="AX197" s="13" t="s">
        <v>76</v>
      </c>
      <c r="AY197" s="238" t="s">
        <v>114</v>
      </c>
    </row>
    <row r="198" s="2" customFormat="1" ht="16.5" customHeight="1">
      <c r="A198" s="40"/>
      <c r="B198" s="41"/>
      <c r="C198" s="203" t="s">
        <v>332</v>
      </c>
      <c r="D198" s="203" t="s">
        <v>118</v>
      </c>
      <c r="E198" s="204" t="s">
        <v>333</v>
      </c>
      <c r="F198" s="205" t="s">
        <v>334</v>
      </c>
      <c r="G198" s="206" t="s">
        <v>182</v>
      </c>
      <c r="H198" s="207">
        <v>293.07999999999998</v>
      </c>
      <c r="I198" s="208"/>
      <c r="J198" s="209">
        <f>ROUND(I198*H198,2)</f>
        <v>0</v>
      </c>
      <c r="K198" s="205" t="s">
        <v>19</v>
      </c>
      <c r="L198" s="46"/>
      <c r="M198" s="210" t="s">
        <v>19</v>
      </c>
      <c r="N198" s="211" t="s">
        <v>42</v>
      </c>
      <c r="O198" s="86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4" t="s">
        <v>117</v>
      </c>
      <c r="AT198" s="214" t="s">
        <v>118</v>
      </c>
      <c r="AU198" s="214" t="s">
        <v>81</v>
      </c>
      <c r="AY198" s="19" t="s">
        <v>114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9" t="s">
        <v>76</v>
      </c>
      <c r="BK198" s="215">
        <f>ROUND(I198*H198,2)</f>
        <v>0</v>
      </c>
      <c r="BL198" s="19" t="s">
        <v>117</v>
      </c>
      <c r="BM198" s="214" t="s">
        <v>335</v>
      </c>
    </row>
    <row r="199" s="2" customFormat="1" ht="24.15" customHeight="1">
      <c r="A199" s="40"/>
      <c r="B199" s="41"/>
      <c r="C199" s="203" t="s">
        <v>336</v>
      </c>
      <c r="D199" s="203" t="s">
        <v>118</v>
      </c>
      <c r="E199" s="204" t="s">
        <v>337</v>
      </c>
      <c r="F199" s="205" t="s">
        <v>338</v>
      </c>
      <c r="G199" s="206" t="s">
        <v>191</v>
      </c>
      <c r="H199" s="207">
        <v>45.880000000000003</v>
      </c>
      <c r="I199" s="208"/>
      <c r="J199" s="209">
        <f>ROUND(I199*H199,2)</f>
        <v>0</v>
      </c>
      <c r="K199" s="205" t="s">
        <v>122</v>
      </c>
      <c r="L199" s="46"/>
      <c r="M199" s="210" t="s">
        <v>19</v>
      </c>
      <c r="N199" s="211" t="s">
        <v>42</v>
      </c>
      <c r="O199" s="86"/>
      <c r="P199" s="212">
        <f>O199*H199</f>
        <v>0</v>
      </c>
      <c r="Q199" s="212">
        <v>0.41947000000000001</v>
      </c>
      <c r="R199" s="212">
        <f>Q199*H199</f>
        <v>19.2452836</v>
      </c>
      <c r="S199" s="212">
        <v>0</v>
      </c>
      <c r="T199" s="213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4" t="s">
        <v>117</v>
      </c>
      <c r="AT199" s="214" t="s">
        <v>118</v>
      </c>
      <c r="AU199" s="214" t="s">
        <v>81</v>
      </c>
      <c r="AY199" s="19" t="s">
        <v>114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19" t="s">
        <v>76</v>
      </c>
      <c r="BK199" s="215">
        <f>ROUND(I199*H199,2)</f>
        <v>0</v>
      </c>
      <c r="BL199" s="19" t="s">
        <v>117</v>
      </c>
      <c r="BM199" s="214" t="s">
        <v>339</v>
      </c>
    </row>
    <row r="200" s="2" customFormat="1">
      <c r="A200" s="40"/>
      <c r="B200" s="41"/>
      <c r="C200" s="42"/>
      <c r="D200" s="216" t="s">
        <v>125</v>
      </c>
      <c r="E200" s="42"/>
      <c r="F200" s="217" t="s">
        <v>340</v>
      </c>
      <c r="G200" s="42"/>
      <c r="H200" s="42"/>
      <c r="I200" s="218"/>
      <c r="J200" s="42"/>
      <c r="K200" s="42"/>
      <c r="L200" s="46"/>
      <c r="M200" s="219"/>
      <c r="N200" s="220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125</v>
      </c>
      <c r="AU200" s="19" t="s">
        <v>81</v>
      </c>
    </row>
    <row r="201" s="13" customFormat="1">
      <c r="A201" s="13"/>
      <c r="B201" s="227"/>
      <c r="C201" s="228"/>
      <c r="D201" s="229" t="s">
        <v>194</v>
      </c>
      <c r="E201" s="230" t="s">
        <v>19</v>
      </c>
      <c r="F201" s="231" t="s">
        <v>341</v>
      </c>
      <c r="G201" s="228"/>
      <c r="H201" s="232">
        <v>45.880000000000003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194</v>
      </c>
      <c r="AU201" s="238" t="s">
        <v>81</v>
      </c>
      <c r="AV201" s="13" t="s">
        <v>81</v>
      </c>
      <c r="AW201" s="13" t="s">
        <v>33</v>
      </c>
      <c r="AX201" s="13" t="s">
        <v>76</v>
      </c>
      <c r="AY201" s="238" t="s">
        <v>114</v>
      </c>
    </row>
    <row r="202" s="12" customFormat="1" ht="22.8" customHeight="1">
      <c r="A202" s="12"/>
      <c r="B202" s="187"/>
      <c r="C202" s="188"/>
      <c r="D202" s="189" t="s">
        <v>70</v>
      </c>
      <c r="E202" s="201" t="s">
        <v>196</v>
      </c>
      <c r="F202" s="201" t="s">
        <v>342</v>
      </c>
      <c r="G202" s="188"/>
      <c r="H202" s="188"/>
      <c r="I202" s="191"/>
      <c r="J202" s="202">
        <f>BK202</f>
        <v>0</v>
      </c>
      <c r="K202" s="188"/>
      <c r="L202" s="193"/>
      <c r="M202" s="194"/>
      <c r="N202" s="195"/>
      <c r="O202" s="195"/>
      <c r="P202" s="196">
        <f>SUM(P203:P245)</f>
        <v>0</v>
      </c>
      <c r="Q202" s="195"/>
      <c r="R202" s="196">
        <f>SUM(R203:R245)</f>
        <v>153.68976446999997</v>
      </c>
      <c r="S202" s="195"/>
      <c r="T202" s="197">
        <f>SUM(T203:T245)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8" t="s">
        <v>76</v>
      </c>
      <c r="AT202" s="199" t="s">
        <v>70</v>
      </c>
      <c r="AU202" s="199" t="s">
        <v>76</v>
      </c>
      <c r="AY202" s="198" t="s">
        <v>114</v>
      </c>
      <c r="BK202" s="200">
        <f>SUM(BK203:BK245)</f>
        <v>0</v>
      </c>
    </row>
    <row r="203" s="2" customFormat="1" ht="21.75" customHeight="1">
      <c r="A203" s="40"/>
      <c r="B203" s="41"/>
      <c r="C203" s="203" t="s">
        <v>343</v>
      </c>
      <c r="D203" s="203" t="s">
        <v>118</v>
      </c>
      <c r="E203" s="204" t="s">
        <v>344</v>
      </c>
      <c r="F203" s="205" t="s">
        <v>345</v>
      </c>
      <c r="G203" s="206" t="s">
        <v>209</v>
      </c>
      <c r="H203" s="207">
        <v>35.345999999999997</v>
      </c>
      <c r="I203" s="208"/>
      <c r="J203" s="209">
        <f>ROUND(I203*H203,2)</f>
        <v>0</v>
      </c>
      <c r="K203" s="205" t="s">
        <v>122</v>
      </c>
      <c r="L203" s="46"/>
      <c r="M203" s="210" t="s">
        <v>19</v>
      </c>
      <c r="N203" s="211" t="s">
        <v>42</v>
      </c>
      <c r="O203" s="86"/>
      <c r="P203" s="212">
        <f>O203*H203</f>
        <v>0</v>
      </c>
      <c r="Q203" s="212">
        <v>2.5018699999999998</v>
      </c>
      <c r="R203" s="212">
        <f>Q203*H203</f>
        <v>88.431097019999982</v>
      </c>
      <c r="S203" s="212">
        <v>0</v>
      </c>
      <c r="T203" s="213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4" t="s">
        <v>117</v>
      </c>
      <c r="AT203" s="214" t="s">
        <v>118</v>
      </c>
      <c r="AU203" s="214" t="s">
        <v>81</v>
      </c>
      <c r="AY203" s="19" t="s">
        <v>114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9" t="s">
        <v>76</v>
      </c>
      <c r="BK203" s="215">
        <f>ROUND(I203*H203,2)</f>
        <v>0</v>
      </c>
      <c r="BL203" s="19" t="s">
        <v>117</v>
      </c>
      <c r="BM203" s="214" t="s">
        <v>346</v>
      </c>
    </row>
    <row r="204" s="2" customFormat="1">
      <c r="A204" s="40"/>
      <c r="B204" s="41"/>
      <c r="C204" s="42"/>
      <c r="D204" s="216" t="s">
        <v>125</v>
      </c>
      <c r="E204" s="42"/>
      <c r="F204" s="217" t="s">
        <v>347</v>
      </c>
      <c r="G204" s="42"/>
      <c r="H204" s="42"/>
      <c r="I204" s="218"/>
      <c r="J204" s="42"/>
      <c r="K204" s="42"/>
      <c r="L204" s="46"/>
      <c r="M204" s="219"/>
      <c r="N204" s="220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125</v>
      </c>
      <c r="AU204" s="19" t="s">
        <v>81</v>
      </c>
    </row>
    <row r="205" s="14" customFormat="1">
      <c r="A205" s="14"/>
      <c r="B205" s="239"/>
      <c r="C205" s="240"/>
      <c r="D205" s="229" t="s">
        <v>194</v>
      </c>
      <c r="E205" s="241" t="s">
        <v>19</v>
      </c>
      <c r="F205" s="242" t="s">
        <v>348</v>
      </c>
      <c r="G205" s="240"/>
      <c r="H205" s="241" t="s">
        <v>19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194</v>
      </c>
      <c r="AU205" s="248" t="s">
        <v>81</v>
      </c>
      <c r="AV205" s="14" t="s">
        <v>76</v>
      </c>
      <c r="AW205" s="14" t="s">
        <v>33</v>
      </c>
      <c r="AX205" s="14" t="s">
        <v>71</v>
      </c>
      <c r="AY205" s="248" t="s">
        <v>114</v>
      </c>
    </row>
    <row r="206" s="13" customFormat="1">
      <c r="A206" s="13"/>
      <c r="B206" s="227"/>
      <c r="C206" s="228"/>
      <c r="D206" s="229" t="s">
        <v>194</v>
      </c>
      <c r="E206" s="230" t="s">
        <v>19</v>
      </c>
      <c r="F206" s="231" t="s">
        <v>349</v>
      </c>
      <c r="G206" s="228"/>
      <c r="H206" s="232">
        <v>35.345999999999997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194</v>
      </c>
      <c r="AU206" s="238" t="s">
        <v>81</v>
      </c>
      <c r="AV206" s="13" t="s">
        <v>81</v>
      </c>
      <c r="AW206" s="13" t="s">
        <v>33</v>
      </c>
      <c r="AX206" s="13" t="s">
        <v>76</v>
      </c>
      <c r="AY206" s="238" t="s">
        <v>114</v>
      </c>
    </row>
    <row r="207" s="2" customFormat="1" ht="21.75" customHeight="1">
      <c r="A207" s="40"/>
      <c r="B207" s="41"/>
      <c r="C207" s="203" t="s">
        <v>350</v>
      </c>
      <c r="D207" s="203" t="s">
        <v>118</v>
      </c>
      <c r="E207" s="204" t="s">
        <v>351</v>
      </c>
      <c r="F207" s="205" t="s">
        <v>352</v>
      </c>
      <c r="G207" s="206" t="s">
        <v>209</v>
      </c>
      <c r="H207" s="207">
        <v>22.635000000000002</v>
      </c>
      <c r="I207" s="208"/>
      <c r="J207" s="209">
        <f>ROUND(I207*H207,2)</f>
        <v>0</v>
      </c>
      <c r="K207" s="205" t="s">
        <v>122</v>
      </c>
      <c r="L207" s="46"/>
      <c r="M207" s="210" t="s">
        <v>19</v>
      </c>
      <c r="N207" s="211" t="s">
        <v>42</v>
      </c>
      <c r="O207" s="86"/>
      <c r="P207" s="212">
        <f>O207*H207</f>
        <v>0</v>
      </c>
      <c r="Q207" s="212">
        <v>2.5018699999999998</v>
      </c>
      <c r="R207" s="212">
        <f>Q207*H207</f>
        <v>56.629827450000001</v>
      </c>
      <c r="S207" s="212">
        <v>0</v>
      </c>
      <c r="T207" s="213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4" t="s">
        <v>117</v>
      </c>
      <c r="AT207" s="214" t="s">
        <v>118</v>
      </c>
      <c r="AU207" s="214" t="s">
        <v>81</v>
      </c>
      <c r="AY207" s="19" t="s">
        <v>114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9" t="s">
        <v>76</v>
      </c>
      <c r="BK207" s="215">
        <f>ROUND(I207*H207,2)</f>
        <v>0</v>
      </c>
      <c r="BL207" s="19" t="s">
        <v>117</v>
      </c>
      <c r="BM207" s="214" t="s">
        <v>353</v>
      </c>
    </row>
    <row r="208" s="2" customFormat="1">
      <c r="A208" s="40"/>
      <c r="B208" s="41"/>
      <c r="C208" s="42"/>
      <c r="D208" s="216" t="s">
        <v>125</v>
      </c>
      <c r="E208" s="42"/>
      <c r="F208" s="217" t="s">
        <v>354</v>
      </c>
      <c r="G208" s="42"/>
      <c r="H208" s="42"/>
      <c r="I208" s="218"/>
      <c r="J208" s="42"/>
      <c r="K208" s="42"/>
      <c r="L208" s="46"/>
      <c r="M208" s="219"/>
      <c r="N208" s="220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125</v>
      </c>
      <c r="AU208" s="19" t="s">
        <v>81</v>
      </c>
    </row>
    <row r="209" s="14" customFormat="1">
      <c r="A209" s="14"/>
      <c r="B209" s="239"/>
      <c r="C209" s="240"/>
      <c r="D209" s="229" t="s">
        <v>194</v>
      </c>
      <c r="E209" s="241" t="s">
        <v>19</v>
      </c>
      <c r="F209" s="242" t="s">
        <v>201</v>
      </c>
      <c r="G209" s="240"/>
      <c r="H209" s="241" t="s">
        <v>19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194</v>
      </c>
      <c r="AU209" s="248" t="s">
        <v>81</v>
      </c>
      <c r="AV209" s="14" t="s">
        <v>76</v>
      </c>
      <c r="AW209" s="14" t="s">
        <v>33</v>
      </c>
      <c r="AX209" s="14" t="s">
        <v>71</v>
      </c>
      <c r="AY209" s="248" t="s">
        <v>114</v>
      </c>
    </row>
    <row r="210" s="13" customFormat="1">
      <c r="A210" s="13"/>
      <c r="B210" s="227"/>
      <c r="C210" s="228"/>
      <c r="D210" s="229" t="s">
        <v>194</v>
      </c>
      <c r="E210" s="230" t="s">
        <v>19</v>
      </c>
      <c r="F210" s="231" t="s">
        <v>355</v>
      </c>
      <c r="G210" s="228"/>
      <c r="H210" s="232">
        <v>20.478000000000002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194</v>
      </c>
      <c r="AU210" s="238" t="s">
        <v>81</v>
      </c>
      <c r="AV210" s="13" t="s">
        <v>81</v>
      </c>
      <c r="AW210" s="13" t="s">
        <v>33</v>
      </c>
      <c r="AX210" s="13" t="s">
        <v>71</v>
      </c>
      <c r="AY210" s="238" t="s">
        <v>114</v>
      </c>
    </row>
    <row r="211" s="14" customFormat="1">
      <c r="A211" s="14"/>
      <c r="B211" s="239"/>
      <c r="C211" s="240"/>
      <c r="D211" s="229" t="s">
        <v>194</v>
      </c>
      <c r="E211" s="241" t="s">
        <v>19</v>
      </c>
      <c r="F211" s="242" t="s">
        <v>356</v>
      </c>
      <c r="G211" s="240"/>
      <c r="H211" s="241" t="s">
        <v>19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194</v>
      </c>
      <c r="AU211" s="248" t="s">
        <v>81</v>
      </c>
      <c r="AV211" s="14" t="s">
        <v>76</v>
      </c>
      <c r="AW211" s="14" t="s">
        <v>33</v>
      </c>
      <c r="AX211" s="14" t="s">
        <v>71</v>
      </c>
      <c r="AY211" s="248" t="s">
        <v>114</v>
      </c>
    </row>
    <row r="212" s="13" customFormat="1">
      <c r="A212" s="13"/>
      <c r="B212" s="227"/>
      <c r="C212" s="228"/>
      <c r="D212" s="229" t="s">
        <v>194</v>
      </c>
      <c r="E212" s="230" t="s">
        <v>19</v>
      </c>
      <c r="F212" s="231" t="s">
        <v>357</v>
      </c>
      <c r="G212" s="228"/>
      <c r="H212" s="232">
        <v>2.157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194</v>
      </c>
      <c r="AU212" s="238" t="s">
        <v>81</v>
      </c>
      <c r="AV212" s="13" t="s">
        <v>81</v>
      </c>
      <c r="AW212" s="13" t="s">
        <v>33</v>
      </c>
      <c r="AX212" s="13" t="s">
        <v>71</v>
      </c>
      <c r="AY212" s="238" t="s">
        <v>114</v>
      </c>
    </row>
    <row r="213" s="15" customFormat="1">
      <c r="A213" s="15"/>
      <c r="B213" s="249"/>
      <c r="C213" s="250"/>
      <c r="D213" s="229" t="s">
        <v>194</v>
      </c>
      <c r="E213" s="251" t="s">
        <v>19</v>
      </c>
      <c r="F213" s="252" t="s">
        <v>205</v>
      </c>
      <c r="G213" s="250"/>
      <c r="H213" s="253">
        <v>22.635000000000002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9" t="s">
        <v>194</v>
      </c>
      <c r="AU213" s="259" t="s">
        <v>81</v>
      </c>
      <c r="AV213" s="15" t="s">
        <v>117</v>
      </c>
      <c r="AW213" s="15" t="s">
        <v>33</v>
      </c>
      <c r="AX213" s="15" t="s">
        <v>76</v>
      </c>
      <c r="AY213" s="259" t="s">
        <v>114</v>
      </c>
    </row>
    <row r="214" s="2" customFormat="1" ht="24.15" customHeight="1">
      <c r="A214" s="40"/>
      <c r="B214" s="41"/>
      <c r="C214" s="203" t="s">
        <v>358</v>
      </c>
      <c r="D214" s="203" t="s">
        <v>118</v>
      </c>
      <c r="E214" s="204" t="s">
        <v>359</v>
      </c>
      <c r="F214" s="205" t="s">
        <v>360</v>
      </c>
      <c r="G214" s="206" t="s">
        <v>209</v>
      </c>
      <c r="H214" s="207">
        <v>22.635000000000002</v>
      </c>
      <c r="I214" s="208"/>
      <c r="J214" s="209">
        <f>ROUND(I214*H214,2)</f>
        <v>0</v>
      </c>
      <c r="K214" s="205" t="s">
        <v>122</v>
      </c>
      <c r="L214" s="46"/>
      <c r="M214" s="210" t="s">
        <v>19</v>
      </c>
      <c r="N214" s="211" t="s">
        <v>42</v>
      </c>
      <c r="O214" s="86"/>
      <c r="P214" s="212">
        <f>O214*H214</f>
        <v>0</v>
      </c>
      <c r="Q214" s="212">
        <v>0.02</v>
      </c>
      <c r="R214" s="212">
        <f>Q214*H214</f>
        <v>0.45270000000000005</v>
      </c>
      <c r="S214" s="212">
        <v>0</v>
      </c>
      <c r="T214" s="213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4" t="s">
        <v>117</v>
      </c>
      <c r="AT214" s="214" t="s">
        <v>118</v>
      </c>
      <c r="AU214" s="214" t="s">
        <v>81</v>
      </c>
      <c r="AY214" s="19" t="s">
        <v>114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9" t="s">
        <v>76</v>
      </c>
      <c r="BK214" s="215">
        <f>ROUND(I214*H214,2)</f>
        <v>0</v>
      </c>
      <c r="BL214" s="19" t="s">
        <v>117</v>
      </c>
      <c r="BM214" s="214" t="s">
        <v>361</v>
      </c>
    </row>
    <row r="215" s="2" customFormat="1">
      <c r="A215" s="40"/>
      <c r="B215" s="41"/>
      <c r="C215" s="42"/>
      <c r="D215" s="216" t="s">
        <v>125</v>
      </c>
      <c r="E215" s="42"/>
      <c r="F215" s="217" t="s">
        <v>362</v>
      </c>
      <c r="G215" s="42"/>
      <c r="H215" s="42"/>
      <c r="I215" s="218"/>
      <c r="J215" s="42"/>
      <c r="K215" s="42"/>
      <c r="L215" s="46"/>
      <c r="M215" s="219"/>
      <c r="N215" s="220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125</v>
      </c>
      <c r="AU215" s="19" t="s">
        <v>81</v>
      </c>
    </row>
    <row r="216" s="2" customFormat="1" ht="24.15" customHeight="1">
      <c r="A216" s="40"/>
      <c r="B216" s="41"/>
      <c r="C216" s="203" t="s">
        <v>363</v>
      </c>
      <c r="D216" s="203" t="s">
        <v>118</v>
      </c>
      <c r="E216" s="204" t="s">
        <v>364</v>
      </c>
      <c r="F216" s="205" t="s">
        <v>365</v>
      </c>
      <c r="G216" s="206" t="s">
        <v>209</v>
      </c>
      <c r="H216" s="207">
        <v>22.635000000000002</v>
      </c>
      <c r="I216" s="208"/>
      <c r="J216" s="209">
        <f>ROUND(I216*H216,2)</f>
        <v>0</v>
      </c>
      <c r="K216" s="205" t="s">
        <v>122</v>
      </c>
      <c r="L216" s="46"/>
      <c r="M216" s="210" t="s">
        <v>19</v>
      </c>
      <c r="N216" s="211" t="s">
        <v>42</v>
      </c>
      <c r="O216" s="86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4" t="s">
        <v>117</v>
      </c>
      <c r="AT216" s="214" t="s">
        <v>118</v>
      </c>
      <c r="AU216" s="214" t="s">
        <v>81</v>
      </c>
      <c r="AY216" s="19" t="s">
        <v>114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9" t="s">
        <v>76</v>
      </c>
      <c r="BK216" s="215">
        <f>ROUND(I216*H216,2)</f>
        <v>0</v>
      </c>
      <c r="BL216" s="19" t="s">
        <v>117</v>
      </c>
      <c r="BM216" s="214" t="s">
        <v>366</v>
      </c>
    </row>
    <row r="217" s="2" customFormat="1">
      <c r="A217" s="40"/>
      <c r="B217" s="41"/>
      <c r="C217" s="42"/>
      <c r="D217" s="216" t="s">
        <v>125</v>
      </c>
      <c r="E217" s="42"/>
      <c r="F217" s="217" t="s">
        <v>367</v>
      </c>
      <c r="G217" s="42"/>
      <c r="H217" s="42"/>
      <c r="I217" s="218"/>
      <c r="J217" s="42"/>
      <c r="K217" s="42"/>
      <c r="L217" s="46"/>
      <c r="M217" s="219"/>
      <c r="N217" s="220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125</v>
      </c>
      <c r="AU217" s="19" t="s">
        <v>81</v>
      </c>
    </row>
    <row r="218" s="2" customFormat="1" ht="16.5" customHeight="1">
      <c r="A218" s="40"/>
      <c r="B218" s="41"/>
      <c r="C218" s="203" t="s">
        <v>368</v>
      </c>
      <c r="D218" s="203" t="s">
        <v>118</v>
      </c>
      <c r="E218" s="204" t="s">
        <v>369</v>
      </c>
      <c r="F218" s="205" t="s">
        <v>370</v>
      </c>
      <c r="G218" s="206" t="s">
        <v>182</v>
      </c>
      <c r="H218" s="207">
        <v>34.743000000000002</v>
      </c>
      <c r="I218" s="208"/>
      <c r="J218" s="209">
        <f>ROUND(I218*H218,2)</f>
        <v>0</v>
      </c>
      <c r="K218" s="205" t="s">
        <v>122</v>
      </c>
      <c r="L218" s="46"/>
      <c r="M218" s="210" t="s">
        <v>19</v>
      </c>
      <c r="N218" s="211" t="s">
        <v>42</v>
      </c>
      <c r="O218" s="86"/>
      <c r="P218" s="212">
        <f>O218*H218</f>
        <v>0</v>
      </c>
      <c r="Q218" s="212">
        <v>0.016070000000000001</v>
      </c>
      <c r="R218" s="212">
        <f>Q218*H218</f>
        <v>0.55832001000000009</v>
      </c>
      <c r="S218" s="212">
        <v>0</v>
      </c>
      <c r="T218" s="213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4" t="s">
        <v>117</v>
      </c>
      <c r="AT218" s="214" t="s">
        <v>118</v>
      </c>
      <c r="AU218" s="214" t="s">
        <v>81</v>
      </c>
      <c r="AY218" s="19" t="s">
        <v>114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9" t="s">
        <v>76</v>
      </c>
      <c r="BK218" s="215">
        <f>ROUND(I218*H218,2)</f>
        <v>0</v>
      </c>
      <c r="BL218" s="19" t="s">
        <v>117</v>
      </c>
      <c r="BM218" s="214" t="s">
        <v>371</v>
      </c>
    </row>
    <row r="219" s="2" customFormat="1">
      <c r="A219" s="40"/>
      <c r="B219" s="41"/>
      <c r="C219" s="42"/>
      <c r="D219" s="216" t="s">
        <v>125</v>
      </c>
      <c r="E219" s="42"/>
      <c r="F219" s="217" t="s">
        <v>372</v>
      </c>
      <c r="G219" s="42"/>
      <c r="H219" s="42"/>
      <c r="I219" s="218"/>
      <c r="J219" s="42"/>
      <c r="K219" s="42"/>
      <c r="L219" s="46"/>
      <c r="M219" s="219"/>
      <c r="N219" s="220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125</v>
      </c>
      <c r="AU219" s="19" t="s">
        <v>81</v>
      </c>
    </row>
    <row r="220" s="14" customFormat="1">
      <c r="A220" s="14"/>
      <c r="B220" s="239"/>
      <c r="C220" s="240"/>
      <c r="D220" s="229" t="s">
        <v>194</v>
      </c>
      <c r="E220" s="241" t="s">
        <v>19</v>
      </c>
      <c r="F220" s="242" t="s">
        <v>373</v>
      </c>
      <c r="G220" s="240"/>
      <c r="H220" s="241" t="s">
        <v>19</v>
      </c>
      <c r="I220" s="243"/>
      <c r="J220" s="240"/>
      <c r="K220" s="240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194</v>
      </c>
      <c r="AU220" s="248" t="s">
        <v>81</v>
      </c>
      <c r="AV220" s="14" t="s">
        <v>76</v>
      </c>
      <c r="AW220" s="14" t="s">
        <v>33</v>
      </c>
      <c r="AX220" s="14" t="s">
        <v>71</v>
      </c>
      <c r="AY220" s="248" t="s">
        <v>114</v>
      </c>
    </row>
    <row r="221" s="13" customFormat="1">
      <c r="A221" s="13"/>
      <c r="B221" s="227"/>
      <c r="C221" s="228"/>
      <c r="D221" s="229" t="s">
        <v>194</v>
      </c>
      <c r="E221" s="230" t="s">
        <v>19</v>
      </c>
      <c r="F221" s="231" t="s">
        <v>374</v>
      </c>
      <c r="G221" s="228"/>
      <c r="H221" s="232">
        <v>29.988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194</v>
      </c>
      <c r="AU221" s="238" t="s">
        <v>81</v>
      </c>
      <c r="AV221" s="13" t="s">
        <v>81</v>
      </c>
      <c r="AW221" s="13" t="s">
        <v>33</v>
      </c>
      <c r="AX221" s="13" t="s">
        <v>71</v>
      </c>
      <c r="AY221" s="238" t="s">
        <v>114</v>
      </c>
    </row>
    <row r="222" s="14" customFormat="1">
      <c r="A222" s="14"/>
      <c r="B222" s="239"/>
      <c r="C222" s="240"/>
      <c r="D222" s="229" t="s">
        <v>194</v>
      </c>
      <c r="E222" s="241" t="s">
        <v>19</v>
      </c>
      <c r="F222" s="242" t="s">
        <v>375</v>
      </c>
      <c r="G222" s="240"/>
      <c r="H222" s="241" t="s">
        <v>19</v>
      </c>
      <c r="I222" s="243"/>
      <c r="J222" s="240"/>
      <c r="K222" s="240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194</v>
      </c>
      <c r="AU222" s="248" t="s">
        <v>81</v>
      </c>
      <c r="AV222" s="14" t="s">
        <v>76</v>
      </c>
      <c r="AW222" s="14" t="s">
        <v>33</v>
      </c>
      <c r="AX222" s="14" t="s">
        <v>71</v>
      </c>
      <c r="AY222" s="248" t="s">
        <v>114</v>
      </c>
    </row>
    <row r="223" s="13" customFormat="1">
      <c r="A223" s="13"/>
      <c r="B223" s="227"/>
      <c r="C223" s="228"/>
      <c r="D223" s="229" t="s">
        <v>194</v>
      </c>
      <c r="E223" s="230" t="s">
        <v>19</v>
      </c>
      <c r="F223" s="231" t="s">
        <v>376</v>
      </c>
      <c r="G223" s="228"/>
      <c r="H223" s="232">
        <v>4.7549999999999999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194</v>
      </c>
      <c r="AU223" s="238" t="s">
        <v>81</v>
      </c>
      <c r="AV223" s="13" t="s">
        <v>81</v>
      </c>
      <c r="AW223" s="13" t="s">
        <v>33</v>
      </c>
      <c r="AX223" s="13" t="s">
        <v>71</v>
      </c>
      <c r="AY223" s="238" t="s">
        <v>114</v>
      </c>
    </row>
    <row r="224" s="15" customFormat="1">
      <c r="A224" s="15"/>
      <c r="B224" s="249"/>
      <c r="C224" s="250"/>
      <c r="D224" s="229" t="s">
        <v>194</v>
      </c>
      <c r="E224" s="251" t="s">
        <v>19</v>
      </c>
      <c r="F224" s="252" t="s">
        <v>205</v>
      </c>
      <c r="G224" s="250"/>
      <c r="H224" s="253">
        <v>34.743000000000002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9" t="s">
        <v>194</v>
      </c>
      <c r="AU224" s="259" t="s">
        <v>81</v>
      </c>
      <c r="AV224" s="15" t="s">
        <v>117</v>
      </c>
      <c r="AW224" s="15" t="s">
        <v>33</v>
      </c>
      <c r="AX224" s="15" t="s">
        <v>76</v>
      </c>
      <c r="AY224" s="259" t="s">
        <v>114</v>
      </c>
    </row>
    <row r="225" s="2" customFormat="1" ht="16.5" customHeight="1">
      <c r="A225" s="40"/>
      <c r="B225" s="41"/>
      <c r="C225" s="203" t="s">
        <v>377</v>
      </c>
      <c r="D225" s="203" t="s">
        <v>118</v>
      </c>
      <c r="E225" s="204" t="s">
        <v>378</v>
      </c>
      <c r="F225" s="205" t="s">
        <v>379</v>
      </c>
      <c r="G225" s="206" t="s">
        <v>182</v>
      </c>
      <c r="H225" s="207">
        <v>64.741</v>
      </c>
      <c r="I225" s="208"/>
      <c r="J225" s="209">
        <f>ROUND(I225*H225,2)</f>
        <v>0</v>
      </c>
      <c r="K225" s="205" t="s">
        <v>122</v>
      </c>
      <c r="L225" s="46"/>
      <c r="M225" s="210" t="s">
        <v>19</v>
      </c>
      <c r="N225" s="211" t="s">
        <v>42</v>
      </c>
      <c r="O225" s="86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4" t="s">
        <v>117</v>
      </c>
      <c r="AT225" s="214" t="s">
        <v>118</v>
      </c>
      <c r="AU225" s="214" t="s">
        <v>81</v>
      </c>
      <c r="AY225" s="19" t="s">
        <v>114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9" t="s">
        <v>76</v>
      </c>
      <c r="BK225" s="215">
        <f>ROUND(I225*H225,2)</f>
        <v>0</v>
      </c>
      <c r="BL225" s="19" t="s">
        <v>117</v>
      </c>
      <c r="BM225" s="214" t="s">
        <v>380</v>
      </c>
    </row>
    <row r="226" s="2" customFormat="1">
      <c r="A226" s="40"/>
      <c r="B226" s="41"/>
      <c r="C226" s="42"/>
      <c r="D226" s="216" t="s">
        <v>125</v>
      </c>
      <c r="E226" s="42"/>
      <c r="F226" s="217" t="s">
        <v>381</v>
      </c>
      <c r="G226" s="42"/>
      <c r="H226" s="42"/>
      <c r="I226" s="218"/>
      <c r="J226" s="42"/>
      <c r="K226" s="42"/>
      <c r="L226" s="46"/>
      <c r="M226" s="219"/>
      <c r="N226" s="220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125</v>
      </c>
      <c r="AU226" s="19" t="s">
        <v>81</v>
      </c>
    </row>
    <row r="227" s="13" customFormat="1">
      <c r="A227" s="13"/>
      <c r="B227" s="227"/>
      <c r="C227" s="228"/>
      <c r="D227" s="229" t="s">
        <v>194</v>
      </c>
      <c r="E227" s="230" t="s">
        <v>19</v>
      </c>
      <c r="F227" s="231" t="s">
        <v>382</v>
      </c>
      <c r="G227" s="228"/>
      <c r="H227" s="232">
        <v>29.998000000000001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194</v>
      </c>
      <c r="AU227" s="238" t="s">
        <v>81</v>
      </c>
      <c r="AV227" s="13" t="s">
        <v>81</v>
      </c>
      <c r="AW227" s="13" t="s">
        <v>33</v>
      </c>
      <c r="AX227" s="13" t="s">
        <v>71</v>
      </c>
      <c r="AY227" s="238" t="s">
        <v>114</v>
      </c>
    </row>
    <row r="228" s="14" customFormat="1">
      <c r="A228" s="14"/>
      <c r="B228" s="239"/>
      <c r="C228" s="240"/>
      <c r="D228" s="229" t="s">
        <v>194</v>
      </c>
      <c r="E228" s="241" t="s">
        <v>19</v>
      </c>
      <c r="F228" s="242" t="s">
        <v>373</v>
      </c>
      <c r="G228" s="240"/>
      <c r="H228" s="241" t="s">
        <v>19</v>
      </c>
      <c r="I228" s="243"/>
      <c r="J228" s="240"/>
      <c r="K228" s="240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194</v>
      </c>
      <c r="AU228" s="248" t="s">
        <v>81</v>
      </c>
      <c r="AV228" s="14" t="s">
        <v>76</v>
      </c>
      <c r="AW228" s="14" t="s">
        <v>33</v>
      </c>
      <c r="AX228" s="14" t="s">
        <v>71</v>
      </c>
      <c r="AY228" s="248" t="s">
        <v>114</v>
      </c>
    </row>
    <row r="229" s="13" customFormat="1">
      <c r="A229" s="13"/>
      <c r="B229" s="227"/>
      <c r="C229" s="228"/>
      <c r="D229" s="229" t="s">
        <v>194</v>
      </c>
      <c r="E229" s="230" t="s">
        <v>19</v>
      </c>
      <c r="F229" s="231" t="s">
        <v>374</v>
      </c>
      <c r="G229" s="228"/>
      <c r="H229" s="232">
        <v>29.988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194</v>
      </c>
      <c r="AU229" s="238" t="s">
        <v>81</v>
      </c>
      <c r="AV229" s="13" t="s">
        <v>81</v>
      </c>
      <c r="AW229" s="13" t="s">
        <v>33</v>
      </c>
      <c r="AX229" s="13" t="s">
        <v>71</v>
      </c>
      <c r="AY229" s="238" t="s">
        <v>114</v>
      </c>
    </row>
    <row r="230" s="14" customFormat="1">
      <c r="A230" s="14"/>
      <c r="B230" s="239"/>
      <c r="C230" s="240"/>
      <c r="D230" s="229" t="s">
        <v>194</v>
      </c>
      <c r="E230" s="241" t="s">
        <v>19</v>
      </c>
      <c r="F230" s="242" t="s">
        <v>375</v>
      </c>
      <c r="G230" s="240"/>
      <c r="H230" s="241" t="s">
        <v>19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194</v>
      </c>
      <c r="AU230" s="248" t="s">
        <v>81</v>
      </c>
      <c r="AV230" s="14" t="s">
        <v>76</v>
      </c>
      <c r="AW230" s="14" t="s">
        <v>33</v>
      </c>
      <c r="AX230" s="14" t="s">
        <v>71</v>
      </c>
      <c r="AY230" s="248" t="s">
        <v>114</v>
      </c>
    </row>
    <row r="231" s="13" customFormat="1">
      <c r="A231" s="13"/>
      <c r="B231" s="227"/>
      <c r="C231" s="228"/>
      <c r="D231" s="229" t="s">
        <v>194</v>
      </c>
      <c r="E231" s="230" t="s">
        <v>19</v>
      </c>
      <c r="F231" s="231" t="s">
        <v>376</v>
      </c>
      <c r="G231" s="228"/>
      <c r="H231" s="232">
        <v>4.7549999999999999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194</v>
      </c>
      <c r="AU231" s="238" t="s">
        <v>81</v>
      </c>
      <c r="AV231" s="13" t="s">
        <v>81</v>
      </c>
      <c r="AW231" s="13" t="s">
        <v>33</v>
      </c>
      <c r="AX231" s="13" t="s">
        <v>71</v>
      </c>
      <c r="AY231" s="238" t="s">
        <v>114</v>
      </c>
    </row>
    <row r="232" s="15" customFormat="1">
      <c r="A232" s="15"/>
      <c r="B232" s="249"/>
      <c r="C232" s="250"/>
      <c r="D232" s="229" t="s">
        <v>194</v>
      </c>
      <c r="E232" s="251" t="s">
        <v>19</v>
      </c>
      <c r="F232" s="252" t="s">
        <v>205</v>
      </c>
      <c r="G232" s="250"/>
      <c r="H232" s="253">
        <v>64.741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9" t="s">
        <v>194</v>
      </c>
      <c r="AU232" s="259" t="s">
        <v>81</v>
      </c>
      <c r="AV232" s="15" t="s">
        <v>117</v>
      </c>
      <c r="AW232" s="15" t="s">
        <v>33</v>
      </c>
      <c r="AX232" s="15" t="s">
        <v>76</v>
      </c>
      <c r="AY232" s="259" t="s">
        <v>114</v>
      </c>
    </row>
    <row r="233" s="2" customFormat="1" ht="16.5" customHeight="1">
      <c r="A233" s="40"/>
      <c r="B233" s="41"/>
      <c r="C233" s="203" t="s">
        <v>383</v>
      </c>
      <c r="D233" s="203" t="s">
        <v>118</v>
      </c>
      <c r="E233" s="204" t="s">
        <v>384</v>
      </c>
      <c r="F233" s="205" t="s">
        <v>385</v>
      </c>
      <c r="G233" s="206" t="s">
        <v>386</v>
      </c>
      <c r="H233" s="207">
        <v>1.0269999999999999</v>
      </c>
      <c r="I233" s="208"/>
      <c r="J233" s="209">
        <f>ROUND(I233*H233,2)</f>
        <v>0</v>
      </c>
      <c r="K233" s="205" t="s">
        <v>122</v>
      </c>
      <c r="L233" s="46"/>
      <c r="M233" s="210" t="s">
        <v>19</v>
      </c>
      <c r="N233" s="211" t="s">
        <v>42</v>
      </c>
      <c r="O233" s="86"/>
      <c r="P233" s="212">
        <f>O233*H233</f>
        <v>0</v>
      </c>
      <c r="Q233" s="212">
        <v>1.06277</v>
      </c>
      <c r="R233" s="212">
        <f>Q233*H233</f>
        <v>1.0914647899999999</v>
      </c>
      <c r="S233" s="212">
        <v>0</v>
      </c>
      <c r="T233" s="213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4" t="s">
        <v>117</v>
      </c>
      <c r="AT233" s="214" t="s">
        <v>118</v>
      </c>
      <c r="AU233" s="214" t="s">
        <v>81</v>
      </c>
      <c r="AY233" s="19" t="s">
        <v>114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9" t="s">
        <v>76</v>
      </c>
      <c r="BK233" s="215">
        <f>ROUND(I233*H233,2)</f>
        <v>0</v>
      </c>
      <c r="BL233" s="19" t="s">
        <v>117</v>
      </c>
      <c r="BM233" s="214" t="s">
        <v>387</v>
      </c>
    </row>
    <row r="234" s="2" customFormat="1">
      <c r="A234" s="40"/>
      <c r="B234" s="41"/>
      <c r="C234" s="42"/>
      <c r="D234" s="216" t="s">
        <v>125</v>
      </c>
      <c r="E234" s="42"/>
      <c r="F234" s="217" t="s">
        <v>388</v>
      </c>
      <c r="G234" s="42"/>
      <c r="H234" s="42"/>
      <c r="I234" s="218"/>
      <c r="J234" s="42"/>
      <c r="K234" s="42"/>
      <c r="L234" s="46"/>
      <c r="M234" s="219"/>
      <c r="N234" s="220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125</v>
      </c>
      <c r="AU234" s="19" t="s">
        <v>81</v>
      </c>
    </row>
    <row r="235" s="14" customFormat="1">
      <c r="A235" s="14"/>
      <c r="B235" s="239"/>
      <c r="C235" s="240"/>
      <c r="D235" s="229" t="s">
        <v>194</v>
      </c>
      <c r="E235" s="241" t="s">
        <v>19</v>
      </c>
      <c r="F235" s="242" t="s">
        <v>389</v>
      </c>
      <c r="G235" s="240"/>
      <c r="H235" s="241" t="s">
        <v>19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194</v>
      </c>
      <c r="AU235" s="248" t="s">
        <v>81</v>
      </c>
      <c r="AV235" s="14" t="s">
        <v>76</v>
      </c>
      <c r="AW235" s="14" t="s">
        <v>33</v>
      </c>
      <c r="AX235" s="14" t="s">
        <v>71</v>
      </c>
      <c r="AY235" s="248" t="s">
        <v>114</v>
      </c>
    </row>
    <row r="236" s="13" customFormat="1">
      <c r="A236" s="13"/>
      <c r="B236" s="227"/>
      <c r="C236" s="228"/>
      <c r="D236" s="229" t="s">
        <v>194</v>
      </c>
      <c r="E236" s="230" t="s">
        <v>19</v>
      </c>
      <c r="F236" s="231" t="s">
        <v>390</v>
      </c>
      <c r="G236" s="228"/>
      <c r="H236" s="232">
        <v>0.73699999999999999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194</v>
      </c>
      <c r="AU236" s="238" t="s">
        <v>81</v>
      </c>
      <c r="AV236" s="13" t="s">
        <v>81</v>
      </c>
      <c r="AW236" s="13" t="s">
        <v>33</v>
      </c>
      <c r="AX236" s="13" t="s">
        <v>71</v>
      </c>
      <c r="AY236" s="238" t="s">
        <v>114</v>
      </c>
    </row>
    <row r="237" s="14" customFormat="1">
      <c r="A237" s="14"/>
      <c r="B237" s="239"/>
      <c r="C237" s="240"/>
      <c r="D237" s="229" t="s">
        <v>194</v>
      </c>
      <c r="E237" s="241" t="s">
        <v>19</v>
      </c>
      <c r="F237" s="242" t="s">
        <v>391</v>
      </c>
      <c r="G237" s="240"/>
      <c r="H237" s="241" t="s">
        <v>19</v>
      </c>
      <c r="I237" s="243"/>
      <c r="J237" s="240"/>
      <c r="K237" s="240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194</v>
      </c>
      <c r="AU237" s="248" t="s">
        <v>81</v>
      </c>
      <c r="AV237" s="14" t="s">
        <v>76</v>
      </c>
      <c r="AW237" s="14" t="s">
        <v>33</v>
      </c>
      <c r="AX237" s="14" t="s">
        <v>71</v>
      </c>
      <c r="AY237" s="248" t="s">
        <v>114</v>
      </c>
    </row>
    <row r="238" s="13" customFormat="1">
      <c r="A238" s="13"/>
      <c r="B238" s="227"/>
      <c r="C238" s="228"/>
      <c r="D238" s="229" t="s">
        <v>194</v>
      </c>
      <c r="E238" s="230" t="s">
        <v>19</v>
      </c>
      <c r="F238" s="231" t="s">
        <v>392</v>
      </c>
      <c r="G238" s="228"/>
      <c r="H238" s="232">
        <v>0.078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194</v>
      </c>
      <c r="AU238" s="238" t="s">
        <v>81</v>
      </c>
      <c r="AV238" s="13" t="s">
        <v>81</v>
      </c>
      <c r="AW238" s="13" t="s">
        <v>33</v>
      </c>
      <c r="AX238" s="13" t="s">
        <v>71</v>
      </c>
      <c r="AY238" s="238" t="s">
        <v>114</v>
      </c>
    </row>
    <row r="239" s="14" customFormat="1">
      <c r="A239" s="14"/>
      <c r="B239" s="239"/>
      <c r="C239" s="240"/>
      <c r="D239" s="229" t="s">
        <v>194</v>
      </c>
      <c r="E239" s="241" t="s">
        <v>19</v>
      </c>
      <c r="F239" s="242" t="s">
        <v>393</v>
      </c>
      <c r="G239" s="240"/>
      <c r="H239" s="241" t="s">
        <v>19</v>
      </c>
      <c r="I239" s="243"/>
      <c r="J239" s="240"/>
      <c r="K239" s="240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194</v>
      </c>
      <c r="AU239" s="248" t="s">
        <v>81</v>
      </c>
      <c r="AV239" s="14" t="s">
        <v>76</v>
      </c>
      <c r="AW239" s="14" t="s">
        <v>33</v>
      </c>
      <c r="AX239" s="14" t="s">
        <v>71</v>
      </c>
      <c r="AY239" s="248" t="s">
        <v>114</v>
      </c>
    </row>
    <row r="240" s="13" customFormat="1">
      <c r="A240" s="13"/>
      <c r="B240" s="227"/>
      <c r="C240" s="228"/>
      <c r="D240" s="229" t="s">
        <v>194</v>
      </c>
      <c r="E240" s="230" t="s">
        <v>19</v>
      </c>
      <c r="F240" s="231" t="s">
        <v>394</v>
      </c>
      <c r="G240" s="228"/>
      <c r="H240" s="232">
        <v>0.21199999999999999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194</v>
      </c>
      <c r="AU240" s="238" t="s">
        <v>81</v>
      </c>
      <c r="AV240" s="13" t="s">
        <v>81</v>
      </c>
      <c r="AW240" s="13" t="s">
        <v>33</v>
      </c>
      <c r="AX240" s="13" t="s">
        <v>71</v>
      </c>
      <c r="AY240" s="238" t="s">
        <v>114</v>
      </c>
    </row>
    <row r="241" s="15" customFormat="1">
      <c r="A241" s="15"/>
      <c r="B241" s="249"/>
      <c r="C241" s="250"/>
      <c r="D241" s="229" t="s">
        <v>194</v>
      </c>
      <c r="E241" s="251" t="s">
        <v>19</v>
      </c>
      <c r="F241" s="252" t="s">
        <v>205</v>
      </c>
      <c r="G241" s="250"/>
      <c r="H241" s="253">
        <v>1.0269999999999999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9" t="s">
        <v>194</v>
      </c>
      <c r="AU241" s="259" t="s">
        <v>81</v>
      </c>
      <c r="AV241" s="15" t="s">
        <v>117</v>
      </c>
      <c r="AW241" s="15" t="s">
        <v>33</v>
      </c>
      <c r="AX241" s="15" t="s">
        <v>76</v>
      </c>
      <c r="AY241" s="259" t="s">
        <v>114</v>
      </c>
    </row>
    <row r="242" s="2" customFormat="1" ht="21.75" customHeight="1">
      <c r="A242" s="40"/>
      <c r="B242" s="41"/>
      <c r="C242" s="203" t="s">
        <v>395</v>
      </c>
      <c r="D242" s="203" t="s">
        <v>118</v>
      </c>
      <c r="E242" s="204" t="s">
        <v>396</v>
      </c>
      <c r="F242" s="205" t="s">
        <v>397</v>
      </c>
      <c r="G242" s="206" t="s">
        <v>182</v>
      </c>
      <c r="H242" s="207">
        <v>76.632000000000005</v>
      </c>
      <c r="I242" s="208"/>
      <c r="J242" s="209">
        <f>ROUND(I242*H242,2)</f>
        <v>0</v>
      </c>
      <c r="K242" s="205" t="s">
        <v>122</v>
      </c>
      <c r="L242" s="46"/>
      <c r="M242" s="210" t="s">
        <v>19</v>
      </c>
      <c r="N242" s="211" t="s">
        <v>42</v>
      </c>
      <c r="O242" s="86"/>
      <c r="P242" s="212">
        <f>O242*H242</f>
        <v>0</v>
      </c>
      <c r="Q242" s="212">
        <v>0.084000000000000005</v>
      </c>
      <c r="R242" s="212">
        <f>Q242*H242</f>
        <v>6.437088000000001</v>
      </c>
      <c r="S242" s="212">
        <v>0</v>
      </c>
      <c r="T242" s="213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4" t="s">
        <v>117</v>
      </c>
      <c r="AT242" s="214" t="s">
        <v>118</v>
      </c>
      <c r="AU242" s="214" t="s">
        <v>81</v>
      </c>
      <c r="AY242" s="19" t="s">
        <v>114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9" t="s">
        <v>76</v>
      </c>
      <c r="BK242" s="215">
        <f>ROUND(I242*H242,2)</f>
        <v>0</v>
      </c>
      <c r="BL242" s="19" t="s">
        <v>117</v>
      </c>
      <c r="BM242" s="214" t="s">
        <v>398</v>
      </c>
    </row>
    <row r="243" s="2" customFormat="1">
      <c r="A243" s="40"/>
      <c r="B243" s="41"/>
      <c r="C243" s="42"/>
      <c r="D243" s="216" t="s">
        <v>125</v>
      </c>
      <c r="E243" s="42"/>
      <c r="F243" s="217" t="s">
        <v>399</v>
      </c>
      <c r="G243" s="42"/>
      <c r="H243" s="42"/>
      <c r="I243" s="218"/>
      <c r="J243" s="42"/>
      <c r="K243" s="42"/>
      <c r="L243" s="46"/>
      <c r="M243" s="219"/>
      <c r="N243" s="220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125</v>
      </c>
      <c r="AU243" s="19" t="s">
        <v>81</v>
      </c>
    </row>
    <row r="244" s="2" customFormat="1" ht="21.75" customHeight="1">
      <c r="A244" s="40"/>
      <c r="B244" s="41"/>
      <c r="C244" s="203" t="s">
        <v>400</v>
      </c>
      <c r="D244" s="203" t="s">
        <v>118</v>
      </c>
      <c r="E244" s="204" t="s">
        <v>401</v>
      </c>
      <c r="F244" s="205" t="s">
        <v>402</v>
      </c>
      <c r="G244" s="206" t="s">
        <v>191</v>
      </c>
      <c r="H244" s="207">
        <v>69.739999999999995</v>
      </c>
      <c r="I244" s="208"/>
      <c r="J244" s="209">
        <f>ROUND(I244*H244,2)</f>
        <v>0</v>
      </c>
      <c r="K244" s="205" t="s">
        <v>122</v>
      </c>
      <c r="L244" s="46"/>
      <c r="M244" s="210" t="s">
        <v>19</v>
      </c>
      <c r="N244" s="211" t="s">
        <v>42</v>
      </c>
      <c r="O244" s="86"/>
      <c r="P244" s="212">
        <f>O244*H244</f>
        <v>0</v>
      </c>
      <c r="Q244" s="212">
        <v>0.0012800000000000001</v>
      </c>
      <c r="R244" s="212">
        <f>Q244*H244</f>
        <v>0.089267200000000005</v>
      </c>
      <c r="S244" s="212">
        <v>0</v>
      </c>
      <c r="T244" s="213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4" t="s">
        <v>117</v>
      </c>
      <c r="AT244" s="214" t="s">
        <v>118</v>
      </c>
      <c r="AU244" s="214" t="s">
        <v>81</v>
      </c>
      <c r="AY244" s="19" t="s">
        <v>114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9" t="s">
        <v>76</v>
      </c>
      <c r="BK244" s="215">
        <f>ROUND(I244*H244,2)</f>
        <v>0</v>
      </c>
      <c r="BL244" s="19" t="s">
        <v>117</v>
      </c>
      <c r="BM244" s="214" t="s">
        <v>403</v>
      </c>
    </row>
    <row r="245" s="2" customFormat="1">
      <c r="A245" s="40"/>
      <c r="B245" s="41"/>
      <c r="C245" s="42"/>
      <c r="D245" s="216" t="s">
        <v>125</v>
      </c>
      <c r="E245" s="42"/>
      <c r="F245" s="217" t="s">
        <v>404</v>
      </c>
      <c r="G245" s="42"/>
      <c r="H245" s="42"/>
      <c r="I245" s="218"/>
      <c r="J245" s="42"/>
      <c r="K245" s="42"/>
      <c r="L245" s="46"/>
      <c r="M245" s="219"/>
      <c r="N245" s="220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125</v>
      </c>
      <c r="AU245" s="19" t="s">
        <v>81</v>
      </c>
    </row>
    <row r="246" s="12" customFormat="1" ht="22.8" customHeight="1">
      <c r="A246" s="12"/>
      <c r="B246" s="187"/>
      <c r="C246" s="188"/>
      <c r="D246" s="189" t="s">
        <v>70</v>
      </c>
      <c r="E246" s="201" t="s">
        <v>221</v>
      </c>
      <c r="F246" s="201" t="s">
        <v>405</v>
      </c>
      <c r="G246" s="188"/>
      <c r="H246" s="188"/>
      <c r="I246" s="191"/>
      <c r="J246" s="202">
        <f>BK246</f>
        <v>0</v>
      </c>
      <c r="K246" s="188"/>
      <c r="L246" s="193"/>
      <c r="M246" s="194"/>
      <c r="N246" s="195"/>
      <c r="O246" s="195"/>
      <c r="P246" s="196">
        <f>SUM(P247:P275)</f>
        <v>0</v>
      </c>
      <c r="Q246" s="195"/>
      <c r="R246" s="196">
        <f>SUM(R247:R275)</f>
        <v>68.636920100000012</v>
      </c>
      <c r="S246" s="195"/>
      <c r="T246" s="197">
        <f>SUM(T247:T275)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98" t="s">
        <v>76</v>
      </c>
      <c r="AT246" s="199" t="s">
        <v>70</v>
      </c>
      <c r="AU246" s="199" t="s">
        <v>76</v>
      </c>
      <c r="AY246" s="198" t="s">
        <v>114</v>
      </c>
      <c r="BK246" s="200">
        <f>SUM(BK247:BK275)</f>
        <v>0</v>
      </c>
    </row>
    <row r="247" s="2" customFormat="1" ht="16.5" customHeight="1">
      <c r="A247" s="40"/>
      <c r="B247" s="41"/>
      <c r="C247" s="203" t="s">
        <v>406</v>
      </c>
      <c r="D247" s="203" t="s">
        <v>118</v>
      </c>
      <c r="E247" s="204" t="s">
        <v>407</v>
      </c>
      <c r="F247" s="205" t="s">
        <v>408</v>
      </c>
      <c r="G247" s="206" t="s">
        <v>191</v>
      </c>
      <c r="H247" s="207">
        <v>17</v>
      </c>
      <c r="I247" s="208"/>
      <c r="J247" s="209">
        <f>ROUND(I247*H247,2)</f>
        <v>0</v>
      </c>
      <c r="K247" s="205" t="s">
        <v>122</v>
      </c>
      <c r="L247" s="46"/>
      <c r="M247" s="210" t="s">
        <v>19</v>
      </c>
      <c r="N247" s="211" t="s">
        <v>42</v>
      </c>
      <c r="O247" s="86"/>
      <c r="P247" s="212">
        <f>O247*H247</f>
        <v>0</v>
      </c>
      <c r="Q247" s="212">
        <v>1.0000000000000001E-05</v>
      </c>
      <c r="R247" s="212">
        <f>Q247*H247</f>
        <v>0.00017000000000000001</v>
      </c>
      <c r="S247" s="212">
        <v>0</v>
      </c>
      <c r="T247" s="213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4" t="s">
        <v>117</v>
      </c>
      <c r="AT247" s="214" t="s">
        <v>118</v>
      </c>
      <c r="AU247" s="214" t="s">
        <v>81</v>
      </c>
      <c r="AY247" s="19" t="s">
        <v>114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9" t="s">
        <v>76</v>
      </c>
      <c r="BK247" s="215">
        <f>ROUND(I247*H247,2)</f>
        <v>0</v>
      </c>
      <c r="BL247" s="19" t="s">
        <v>117</v>
      </c>
      <c r="BM247" s="214" t="s">
        <v>409</v>
      </c>
    </row>
    <row r="248" s="2" customFormat="1">
      <c r="A248" s="40"/>
      <c r="B248" s="41"/>
      <c r="C248" s="42"/>
      <c r="D248" s="216" t="s">
        <v>125</v>
      </c>
      <c r="E248" s="42"/>
      <c r="F248" s="217" t="s">
        <v>410</v>
      </c>
      <c r="G248" s="42"/>
      <c r="H248" s="42"/>
      <c r="I248" s="218"/>
      <c r="J248" s="42"/>
      <c r="K248" s="42"/>
      <c r="L248" s="46"/>
      <c r="M248" s="219"/>
      <c r="N248" s="220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125</v>
      </c>
      <c r="AU248" s="19" t="s">
        <v>81</v>
      </c>
    </row>
    <row r="249" s="2" customFormat="1" ht="16.5" customHeight="1">
      <c r="A249" s="40"/>
      <c r="B249" s="41"/>
      <c r="C249" s="260" t="s">
        <v>411</v>
      </c>
      <c r="D249" s="260" t="s">
        <v>248</v>
      </c>
      <c r="E249" s="261" t="s">
        <v>412</v>
      </c>
      <c r="F249" s="262" t="s">
        <v>413</v>
      </c>
      <c r="G249" s="263" t="s">
        <v>191</v>
      </c>
      <c r="H249" s="264">
        <v>19.210000000000001</v>
      </c>
      <c r="I249" s="265"/>
      <c r="J249" s="266">
        <f>ROUND(I249*H249,2)</f>
        <v>0</v>
      </c>
      <c r="K249" s="262" t="s">
        <v>122</v>
      </c>
      <c r="L249" s="267"/>
      <c r="M249" s="268" t="s">
        <v>19</v>
      </c>
      <c r="N249" s="269" t="s">
        <v>42</v>
      </c>
      <c r="O249" s="86"/>
      <c r="P249" s="212">
        <f>O249*H249</f>
        <v>0</v>
      </c>
      <c r="Q249" s="212">
        <v>0.00281</v>
      </c>
      <c r="R249" s="212">
        <f>Q249*H249</f>
        <v>0.053980100000000003</v>
      </c>
      <c r="S249" s="212">
        <v>0</v>
      </c>
      <c r="T249" s="213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4" t="s">
        <v>221</v>
      </c>
      <c r="AT249" s="214" t="s">
        <v>248</v>
      </c>
      <c r="AU249" s="214" t="s">
        <v>81</v>
      </c>
      <c r="AY249" s="19" t="s">
        <v>114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9" t="s">
        <v>76</v>
      </c>
      <c r="BK249" s="215">
        <f>ROUND(I249*H249,2)</f>
        <v>0</v>
      </c>
      <c r="BL249" s="19" t="s">
        <v>117</v>
      </c>
      <c r="BM249" s="214" t="s">
        <v>414</v>
      </c>
    </row>
    <row r="250" s="13" customFormat="1">
      <c r="A250" s="13"/>
      <c r="B250" s="227"/>
      <c r="C250" s="228"/>
      <c r="D250" s="229" t="s">
        <v>194</v>
      </c>
      <c r="E250" s="228"/>
      <c r="F250" s="231" t="s">
        <v>415</v>
      </c>
      <c r="G250" s="228"/>
      <c r="H250" s="232">
        <v>19.210000000000001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194</v>
      </c>
      <c r="AU250" s="238" t="s">
        <v>81</v>
      </c>
      <c r="AV250" s="13" t="s">
        <v>81</v>
      </c>
      <c r="AW250" s="13" t="s">
        <v>4</v>
      </c>
      <c r="AX250" s="13" t="s">
        <v>76</v>
      </c>
      <c r="AY250" s="238" t="s">
        <v>114</v>
      </c>
    </row>
    <row r="251" s="2" customFormat="1" ht="16.5" customHeight="1">
      <c r="A251" s="40"/>
      <c r="B251" s="41"/>
      <c r="C251" s="203" t="s">
        <v>416</v>
      </c>
      <c r="D251" s="203" t="s">
        <v>118</v>
      </c>
      <c r="E251" s="204" t="s">
        <v>417</v>
      </c>
      <c r="F251" s="205" t="s">
        <v>418</v>
      </c>
      <c r="G251" s="206" t="s">
        <v>173</v>
      </c>
      <c r="H251" s="207">
        <v>4</v>
      </c>
      <c r="I251" s="208"/>
      <c r="J251" s="209">
        <f>ROUND(I251*H251,2)</f>
        <v>0</v>
      </c>
      <c r="K251" s="205" t="s">
        <v>19</v>
      </c>
      <c r="L251" s="46"/>
      <c r="M251" s="210" t="s">
        <v>19</v>
      </c>
      <c r="N251" s="211" t="s">
        <v>42</v>
      </c>
      <c r="O251" s="86"/>
      <c r="P251" s="212">
        <f>O251*H251</f>
        <v>0</v>
      </c>
      <c r="Q251" s="212">
        <v>3.0000000000000001E-05</v>
      </c>
      <c r="R251" s="212">
        <f>Q251*H251</f>
        <v>0.00012</v>
      </c>
      <c r="S251" s="212">
        <v>0</v>
      </c>
      <c r="T251" s="213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4" t="s">
        <v>117</v>
      </c>
      <c r="AT251" s="214" t="s">
        <v>118</v>
      </c>
      <c r="AU251" s="214" t="s">
        <v>81</v>
      </c>
      <c r="AY251" s="19" t="s">
        <v>114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9" t="s">
        <v>76</v>
      </c>
      <c r="BK251" s="215">
        <f>ROUND(I251*H251,2)</f>
        <v>0</v>
      </c>
      <c r="BL251" s="19" t="s">
        <v>117</v>
      </c>
      <c r="BM251" s="214" t="s">
        <v>419</v>
      </c>
    </row>
    <row r="252" s="2" customFormat="1" ht="21.75" customHeight="1">
      <c r="A252" s="40"/>
      <c r="B252" s="41"/>
      <c r="C252" s="203" t="s">
        <v>420</v>
      </c>
      <c r="D252" s="203" t="s">
        <v>118</v>
      </c>
      <c r="E252" s="204" t="s">
        <v>421</v>
      </c>
      <c r="F252" s="205" t="s">
        <v>422</v>
      </c>
      <c r="G252" s="206" t="s">
        <v>173</v>
      </c>
      <c r="H252" s="207">
        <v>1</v>
      </c>
      <c r="I252" s="208"/>
      <c r="J252" s="209">
        <f>ROUND(I252*H252,2)</f>
        <v>0</v>
      </c>
      <c r="K252" s="205" t="s">
        <v>19</v>
      </c>
      <c r="L252" s="46"/>
      <c r="M252" s="210" t="s">
        <v>19</v>
      </c>
      <c r="N252" s="211" t="s">
        <v>42</v>
      </c>
      <c r="O252" s="86"/>
      <c r="P252" s="212">
        <f>O252*H252</f>
        <v>0</v>
      </c>
      <c r="Q252" s="212">
        <v>3.1200299999999999</v>
      </c>
      <c r="R252" s="212">
        <f>Q252*H252</f>
        <v>3.1200299999999999</v>
      </c>
      <c r="S252" s="212">
        <v>0</v>
      </c>
      <c r="T252" s="213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4" t="s">
        <v>117</v>
      </c>
      <c r="AT252" s="214" t="s">
        <v>118</v>
      </c>
      <c r="AU252" s="214" t="s">
        <v>81</v>
      </c>
      <c r="AY252" s="19" t="s">
        <v>114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9" t="s">
        <v>76</v>
      </c>
      <c r="BK252" s="215">
        <f>ROUND(I252*H252,2)</f>
        <v>0</v>
      </c>
      <c r="BL252" s="19" t="s">
        <v>117</v>
      </c>
      <c r="BM252" s="214" t="s">
        <v>423</v>
      </c>
    </row>
    <row r="253" s="2" customFormat="1" ht="24.15" customHeight="1">
      <c r="A253" s="40"/>
      <c r="B253" s="41"/>
      <c r="C253" s="203" t="s">
        <v>424</v>
      </c>
      <c r="D253" s="203" t="s">
        <v>118</v>
      </c>
      <c r="E253" s="204" t="s">
        <v>425</v>
      </c>
      <c r="F253" s="205" t="s">
        <v>426</v>
      </c>
      <c r="G253" s="206" t="s">
        <v>209</v>
      </c>
      <c r="H253" s="207">
        <v>0.23100000000000001</v>
      </c>
      <c r="I253" s="208"/>
      <c r="J253" s="209">
        <f>ROUND(I253*H253,2)</f>
        <v>0</v>
      </c>
      <c r="K253" s="205" t="s">
        <v>122</v>
      </c>
      <c r="L253" s="46"/>
      <c r="M253" s="210" t="s">
        <v>19</v>
      </c>
      <c r="N253" s="211" t="s">
        <v>42</v>
      </c>
      <c r="O253" s="86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4" t="s">
        <v>117</v>
      </c>
      <c r="AT253" s="214" t="s">
        <v>118</v>
      </c>
      <c r="AU253" s="214" t="s">
        <v>81</v>
      </c>
      <c r="AY253" s="19" t="s">
        <v>114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9" t="s">
        <v>76</v>
      </c>
      <c r="BK253" s="215">
        <f>ROUND(I253*H253,2)</f>
        <v>0</v>
      </c>
      <c r="BL253" s="19" t="s">
        <v>117</v>
      </c>
      <c r="BM253" s="214" t="s">
        <v>427</v>
      </c>
    </row>
    <row r="254" s="2" customFormat="1">
      <c r="A254" s="40"/>
      <c r="B254" s="41"/>
      <c r="C254" s="42"/>
      <c r="D254" s="216" t="s">
        <v>125</v>
      </c>
      <c r="E254" s="42"/>
      <c r="F254" s="217" t="s">
        <v>428</v>
      </c>
      <c r="G254" s="42"/>
      <c r="H254" s="42"/>
      <c r="I254" s="218"/>
      <c r="J254" s="42"/>
      <c r="K254" s="42"/>
      <c r="L254" s="46"/>
      <c r="M254" s="219"/>
      <c r="N254" s="220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125</v>
      </c>
      <c r="AU254" s="19" t="s">
        <v>81</v>
      </c>
    </row>
    <row r="255" s="13" customFormat="1">
      <c r="A255" s="13"/>
      <c r="B255" s="227"/>
      <c r="C255" s="228"/>
      <c r="D255" s="229" t="s">
        <v>194</v>
      </c>
      <c r="E255" s="230" t="s">
        <v>19</v>
      </c>
      <c r="F255" s="231" t="s">
        <v>429</v>
      </c>
      <c r="G255" s="228"/>
      <c r="H255" s="232">
        <v>0.23100000000000001</v>
      </c>
      <c r="I255" s="233"/>
      <c r="J255" s="228"/>
      <c r="K255" s="228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194</v>
      </c>
      <c r="AU255" s="238" t="s">
        <v>81</v>
      </c>
      <c r="AV255" s="13" t="s">
        <v>81</v>
      </c>
      <c r="AW255" s="13" t="s">
        <v>33</v>
      </c>
      <c r="AX255" s="13" t="s">
        <v>76</v>
      </c>
      <c r="AY255" s="238" t="s">
        <v>114</v>
      </c>
    </row>
    <row r="256" s="2" customFormat="1" ht="24.15" customHeight="1">
      <c r="A256" s="40"/>
      <c r="B256" s="41"/>
      <c r="C256" s="203" t="s">
        <v>430</v>
      </c>
      <c r="D256" s="203" t="s">
        <v>118</v>
      </c>
      <c r="E256" s="204" t="s">
        <v>431</v>
      </c>
      <c r="F256" s="205" t="s">
        <v>432</v>
      </c>
      <c r="G256" s="206" t="s">
        <v>209</v>
      </c>
      <c r="H256" s="207">
        <v>0.42999999999999999</v>
      </c>
      <c r="I256" s="208"/>
      <c r="J256" s="209">
        <f>ROUND(I256*H256,2)</f>
        <v>0</v>
      </c>
      <c r="K256" s="205" t="s">
        <v>122</v>
      </c>
      <c r="L256" s="46"/>
      <c r="M256" s="210" t="s">
        <v>19</v>
      </c>
      <c r="N256" s="211" t="s">
        <v>42</v>
      </c>
      <c r="O256" s="86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4" t="s">
        <v>117</v>
      </c>
      <c r="AT256" s="214" t="s">
        <v>118</v>
      </c>
      <c r="AU256" s="214" t="s">
        <v>81</v>
      </c>
      <c r="AY256" s="19" t="s">
        <v>114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9" t="s">
        <v>76</v>
      </c>
      <c r="BK256" s="215">
        <f>ROUND(I256*H256,2)</f>
        <v>0</v>
      </c>
      <c r="BL256" s="19" t="s">
        <v>117</v>
      </c>
      <c r="BM256" s="214" t="s">
        <v>433</v>
      </c>
    </row>
    <row r="257" s="2" customFormat="1">
      <c r="A257" s="40"/>
      <c r="B257" s="41"/>
      <c r="C257" s="42"/>
      <c r="D257" s="216" t="s">
        <v>125</v>
      </c>
      <c r="E257" s="42"/>
      <c r="F257" s="217" t="s">
        <v>434</v>
      </c>
      <c r="G257" s="42"/>
      <c r="H257" s="42"/>
      <c r="I257" s="218"/>
      <c r="J257" s="42"/>
      <c r="K257" s="42"/>
      <c r="L257" s="46"/>
      <c r="M257" s="219"/>
      <c r="N257" s="220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125</v>
      </c>
      <c r="AU257" s="19" t="s">
        <v>81</v>
      </c>
    </row>
    <row r="258" s="13" customFormat="1">
      <c r="A258" s="13"/>
      <c r="B258" s="227"/>
      <c r="C258" s="228"/>
      <c r="D258" s="229" t="s">
        <v>194</v>
      </c>
      <c r="E258" s="230" t="s">
        <v>19</v>
      </c>
      <c r="F258" s="231" t="s">
        <v>435</v>
      </c>
      <c r="G258" s="228"/>
      <c r="H258" s="232">
        <v>0.42999999999999999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194</v>
      </c>
      <c r="AU258" s="238" t="s">
        <v>81</v>
      </c>
      <c r="AV258" s="13" t="s">
        <v>81</v>
      </c>
      <c r="AW258" s="13" t="s">
        <v>33</v>
      </c>
      <c r="AX258" s="13" t="s">
        <v>76</v>
      </c>
      <c r="AY258" s="238" t="s">
        <v>114</v>
      </c>
    </row>
    <row r="259" s="2" customFormat="1" ht="24.15" customHeight="1">
      <c r="A259" s="40"/>
      <c r="B259" s="41"/>
      <c r="C259" s="203" t="s">
        <v>436</v>
      </c>
      <c r="D259" s="203" t="s">
        <v>118</v>
      </c>
      <c r="E259" s="204" t="s">
        <v>437</v>
      </c>
      <c r="F259" s="205" t="s">
        <v>438</v>
      </c>
      <c r="G259" s="206" t="s">
        <v>209</v>
      </c>
      <c r="H259" s="207">
        <v>0.42999999999999999</v>
      </c>
      <c r="I259" s="208"/>
      <c r="J259" s="209">
        <f>ROUND(I259*H259,2)</f>
        <v>0</v>
      </c>
      <c r="K259" s="205" t="s">
        <v>122</v>
      </c>
      <c r="L259" s="46"/>
      <c r="M259" s="210" t="s">
        <v>19</v>
      </c>
      <c r="N259" s="211" t="s">
        <v>42</v>
      </c>
      <c r="O259" s="86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4" t="s">
        <v>117</v>
      </c>
      <c r="AT259" s="214" t="s">
        <v>118</v>
      </c>
      <c r="AU259" s="214" t="s">
        <v>81</v>
      </c>
      <c r="AY259" s="19" t="s">
        <v>114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9" t="s">
        <v>76</v>
      </c>
      <c r="BK259" s="215">
        <f>ROUND(I259*H259,2)</f>
        <v>0</v>
      </c>
      <c r="BL259" s="19" t="s">
        <v>117</v>
      </c>
      <c r="BM259" s="214" t="s">
        <v>439</v>
      </c>
    </row>
    <row r="260" s="2" customFormat="1">
      <c r="A260" s="40"/>
      <c r="B260" s="41"/>
      <c r="C260" s="42"/>
      <c r="D260" s="216" t="s">
        <v>125</v>
      </c>
      <c r="E260" s="42"/>
      <c r="F260" s="217" t="s">
        <v>440</v>
      </c>
      <c r="G260" s="42"/>
      <c r="H260" s="42"/>
      <c r="I260" s="218"/>
      <c r="J260" s="42"/>
      <c r="K260" s="42"/>
      <c r="L260" s="46"/>
      <c r="M260" s="219"/>
      <c r="N260" s="220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125</v>
      </c>
      <c r="AU260" s="19" t="s">
        <v>81</v>
      </c>
    </row>
    <row r="261" s="2" customFormat="1" ht="24.15" customHeight="1">
      <c r="A261" s="40"/>
      <c r="B261" s="41"/>
      <c r="C261" s="203" t="s">
        <v>441</v>
      </c>
      <c r="D261" s="203" t="s">
        <v>118</v>
      </c>
      <c r="E261" s="204" t="s">
        <v>442</v>
      </c>
      <c r="F261" s="205" t="s">
        <v>443</v>
      </c>
      <c r="G261" s="206" t="s">
        <v>173</v>
      </c>
      <c r="H261" s="207">
        <v>6</v>
      </c>
      <c r="I261" s="208"/>
      <c r="J261" s="209">
        <f>ROUND(I261*H261,2)</f>
        <v>0</v>
      </c>
      <c r="K261" s="205" t="s">
        <v>19</v>
      </c>
      <c r="L261" s="46"/>
      <c r="M261" s="210" t="s">
        <v>19</v>
      </c>
      <c r="N261" s="211" t="s">
        <v>42</v>
      </c>
      <c r="O261" s="86"/>
      <c r="P261" s="212">
        <f>O261*H261</f>
        <v>0</v>
      </c>
      <c r="Q261" s="212">
        <v>10.8195</v>
      </c>
      <c r="R261" s="212">
        <f>Q261*H261</f>
        <v>64.917000000000002</v>
      </c>
      <c r="S261" s="212">
        <v>0</v>
      </c>
      <c r="T261" s="213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4" t="s">
        <v>117</v>
      </c>
      <c r="AT261" s="214" t="s">
        <v>118</v>
      </c>
      <c r="AU261" s="214" t="s">
        <v>81</v>
      </c>
      <c r="AY261" s="19" t="s">
        <v>114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9" t="s">
        <v>76</v>
      </c>
      <c r="BK261" s="215">
        <f>ROUND(I261*H261,2)</f>
        <v>0</v>
      </c>
      <c r="BL261" s="19" t="s">
        <v>117</v>
      </c>
      <c r="BM261" s="214" t="s">
        <v>444</v>
      </c>
    </row>
    <row r="262" s="2" customFormat="1" ht="24.15" customHeight="1">
      <c r="A262" s="40"/>
      <c r="B262" s="41"/>
      <c r="C262" s="203" t="s">
        <v>445</v>
      </c>
      <c r="D262" s="203" t="s">
        <v>118</v>
      </c>
      <c r="E262" s="204" t="s">
        <v>446</v>
      </c>
      <c r="F262" s="205" t="s">
        <v>447</v>
      </c>
      <c r="G262" s="206" t="s">
        <v>173</v>
      </c>
      <c r="H262" s="207">
        <v>3</v>
      </c>
      <c r="I262" s="208"/>
      <c r="J262" s="209">
        <f>ROUND(I262*H262,2)</f>
        <v>0</v>
      </c>
      <c r="K262" s="205" t="s">
        <v>122</v>
      </c>
      <c r="L262" s="46"/>
      <c r="M262" s="210" t="s">
        <v>19</v>
      </c>
      <c r="N262" s="211" t="s">
        <v>42</v>
      </c>
      <c r="O262" s="86"/>
      <c r="P262" s="212">
        <f>O262*H262</f>
        <v>0</v>
      </c>
      <c r="Q262" s="212">
        <v>0.040000000000000001</v>
      </c>
      <c r="R262" s="212">
        <f>Q262*H262</f>
        <v>0.12</v>
      </c>
      <c r="S262" s="212">
        <v>0</v>
      </c>
      <c r="T262" s="213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4" t="s">
        <v>117</v>
      </c>
      <c r="AT262" s="214" t="s">
        <v>118</v>
      </c>
      <c r="AU262" s="214" t="s">
        <v>81</v>
      </c>
      <c r="AY262" s="19" t="s">
        <v>114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9" t="s">
        <v>76</v>
      </c>
      <c r="BK262" s="215">
        <f>ROUND(I262*H262,2)</f>
        <v>0</v>
      </c>
      <c r="BL262" s="19" t="s">
        <v>117</v>
      </c>
      <c r="BM262" s="214" t="s">
        <v>448</v>
      </c>
    </row>
    <row r="263" s="2" customFormat="1">
      <c r="A263" s="40"/>
      <c r="B263" s="41"/>
      <c r="C263" s="42"/>
      <c r="D263" s="216" t="s">
        <v>125</v>
      </c>
      <c r="E263" s="42"/>
      <c r="F263" s="217" t="s">
        <v>449</v>
      </c>
      <c r="G263" s="42"/>
      <c r="H263" s="42"/>
      <c r="I263" s="218"/>
      <c r="J263" s="42"/>
      <c r="K263" s="42"/>
      <c r="L263" s="46"/>
      <c r="M263" s="219"/>
      <c r="N263" s="220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125</v>
      </c>
      <c r="AU263" s="19" t="s">
        <v>81</v>
      </c>
    </row>
    <row r="264" s="2" customFormat="1" ht="24.15" customHeight="1">
      <c r="A264" s="40"/>
      <c r="B264" s="41"/>
      <c r="C264" s="203" t="s">
        <v>450</v>
      </c>
      <c r="D264" s="203" t="s">
        <v>118</v>
      </c>
      <c r="E264" s="204" t="s">
        <v>451</v>
      </c>
      <c r="F264" s="205" t="s">
        <v>452</v>
      </c>
      <c r="G264" s="206" t="s">
        <v>173</v>
      </c>
      <c r="H264" s="207">
        <v>1</v>
      </c>
      <c r="I264" s="208"/>
      <c r="J264" s="209">
        <f>ROUND(I264*H264,2)</f>
        <v>0</v>
      </c>
      <c r="K264" s="205" t="s">
        <v>122</v>
      </c>
      <c r="L264" s="46"/>
      <c r="M264" s="210" t="s">
        <v>19</v>
      </c>
      <c r="N264" s="211" t="s">
        <v>42</v>
      </c>
      <c r="O264" s="86"/>
      <c r="P264" s="212">
        <f>O264*H264</f>
        <v>0</v>
      </c>
      <c r="Q264" s="212">
        <v>0.01048</v>
      </c>
      <c r="R264" s="212">
        <f>Q264*H264</f>
        <v>0.01048</v>
      </c>
      <c r="S264" s="212">
        <v>0</v>
      </c>
      <c r="T264" s="213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4" t="s">
        <v>117</v>
      </c>
      <c r="AT264" s="214" t="s">
        <v>118</v>
      </c>
      <c r="AU264" s="214" t="s">
        <v>81</v>
      </c>
      <c r="AY264" s="19" t="s">
        <v>114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19" t="s">
        <v>76</v>
      </c>
      <c r="BK264" s="215">
        <f>ROUND(I264*H264,2)</f>
        <v>0</v>
      </c>
      <c r="BL264" s="19" t="s">
        <v>117</v>
      </c>
      <c r="BM264" s="214" t="s">
        <v>453</v>
      </c>
    </row>
    <row r="265" s="2" customFormat="1">
      <c r="A265" s="40"/>
      <c r="B265" s="41"/>
      <c r="C265" s="42"/>
      <c r="D265" s="216" t="s">
        <v>125</v>
      </c>
      <c r="E265" s="42"/>
      <c r="F265" s="217" t="s">
        <v>454</v>
      </c>
      <c r="G265" s="42"/>
      <c r="H265" s="42"/>
      <c r="I265" s="218"/>
      <c r="J265" s="42"/>
      <c r="K265" s="42"/>
      <c r="L265" s="46"/>
      <c r="M265" s="219"/>
      <c r="N265" s="220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125</v>
      </c>
      <c r="AU265" s="19" t="s">
        <v>81</v>
      </c>
    </row>
    <row r="266" s="2" customFormat="1" ht="24.15" customHeight="1">
      <c r="A266" s="40"/>
      <c r="B266" s="41"/>
      <c r="C266" s="203" t="s">
        <v>455</v>
      </c>
      <c r="D266" s="203" t="s">
        <v>118</v>
      </c>
      <c r="E266" s="204" t="s">
        <v>456</v>
      </c>
      <c r="F266" s="205" t="s">
        <v>457</v>
      </c>
      <c r="G266" s="206" t="s">
        <v>173</v>
      </c>
      <c r="H266" s="207">
        <v>3</v>
      </c>
      <c r="I266" s="208"/>
      <c r="J266" s="209">
        <f>ROUND(I266*H266,2)</f>
        <v>0</v>
      </c>
      <c r="K266" s="205" t="s">
        <v>122</v>
      </c>
      <c r="L266" s="46"/>
      <c r="M266" s="210" t="s">
        <v>19</v>
      </c>
      <c r="N266" s="211" t="s">
        <v>42</v>
      </c>
      <c r="O266" s="86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4" t="s">
        <v>117</v>
      </c>
      <c r="AT266" s="214" t="s">
        <v>118</v>
      </c>
      <c r="AU266" s="214" t="s">
        <v>81</v>
      </c>
      <c r="AY266" s="19" t="s">
        <v>114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9" t="s">
        <v>76</v>
      </c>
      <c r="BK266" s="215">
        <f>ROUND(I266*H266,2)</f>
        <v>0</v>
      </c>
      <c r="BL266" s="19" t="s">
        <v>117</v>
      </c>
      <c r="BM266" s="214" t="s">
        <v>458</v>
      </c>
    </row>
    <row r="267" s="2" customFormat="1">
      <c r="A267" s="40"/>
      <c r="B267" s="41"/>
      <c r="C267" s="42"/>
      <c r="D267" s="216" t="s">
        <v>125</v>
      </c>
      <c r="E267" s="42"/>
      <c r="F267" s="217" t="s">
        <v>459</v>
      </c>
      <c r="G267" s="42"/>
      <c r="H267" s="42"/>
      <c r="I267" s="218"/>
      <c r="J267" s="42"/>
      <c r="K267" s="42"/>
      <c r="L267" s="46"/>
      <c r="M267" s="219"/>
      <c r="N267" s="220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125</v>
      </c>
      <c r="AU267" s="19" t="s">
        <v>81</v>
      </c>
    </row>
    <row r="268" s="2" customFormat="1" ht="24.15" customHeight="1">
      <c r="A268" s="40"/>
      <c r="B268" s="41"/>
      <c r="C268" s="203" t="s">
        <v>460</v>
      </c>
      <c r="D268" s="203" t="s">
        <v>118</v>
      </c>
      <c r="E268" s="204" t="s">
        <v>461</v>
      </c>
      <c r="F268" s="205" t="s">
        <v>462</v>
      </c>
      <c r="G268" s="206" t="s">
        <v>173</v>
      </c>
      <c r="H268" s="207">
        <v>3</v>
      </c>
      <c r="I268" s="208"/>
      <c r="J268" s="209">
        <f>ROUND(I268*H268,2)</f>
        <v>0</v>
      </c>
      <c r="K268" s="205" t="s">
        <v>122</v>
      </c>
      <c r="L268" s="46"/>
      <c r="M268" s="210" t="s">
        <v>19</v>
      </c>
      <c r="N268" s="211" t="s">
        <v>42</v>
      </c>
      <c r="O268" s="86"/>
      <c r="P268" s="212">
        <f>O268*H268</f>
        <v>0</v>
      </c>
      <c r="Q268" s="212">
        <v>0.038379999999999997</v>
      </c>
      <c r="R268" s="212">
        <f>Q268*H268</f>
        <v>0.11513999999999999</v>
      </c>
      <c r="S268" s="212">
        <v>0</v>
      </c>
      <c r="T268" s="213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4" t="s">
        <v>117</v>
      </c>
      <c r="AT268" s="214" t="s">
        <v>118</v>
      </c>
      <c r="AU268" s="214" t="s">
        <v>81</v>
      </c>
      <c r="AY268" s="19" t="s">
        <v>114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9" t="s">
        <v>76</v>
      </c>
      <c r="BK268" s="215">
        <f>ROUND(I268*H268,2)</f>
        <v>0</v>
      </c>
      <c r="BL268" s="19" t="s">
        <v>117</v>
      </c>
      <c r="BM268" s="214" t="s">
        <v>463</v>
      </c>
    </row>
    <row r="269" s="2" customFormat="1">
      <c r="A269" s="40"/>
      <c r="B269" s="41"/>
      <c r="C269" s="42"/>
      <c r="D269" s="216" t="s">
        <v>125</v>
      </c>
      <c r="E269" s="42"/>
      <c r="F269" s="217" t="s">
        <v>464</v>
      </c>
      <c r="G269" s="42"/>
      <c r="H269" s="42"/>
      <c r="I269" s="218"/>
      <c r="J269" s="42"/>
      <c r="K269" s="42"/>
      <c r="L269" s="46"/>
      <c r="M269" s="219"/>
      <c r="N269" s="220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125</v>
      </c>
      <c r="AU269" s="19" t="s">
        <v>81</v>
      </c>
    </row>
    <row r="270" s="2" customFormat="1" ht="24.15" customHeight="1">
      <c r="A270" s="40"/>
      <c r="B270" s="41"/>
      <c r="C270" s="203" t="s">
        <v>465</v>
      </c>
      <c r="D270" s="203" t="s">
        <v>118</v>
      </c>
      <c r="E270" s="204" t="s">
        <v>466</v>
      </c>
      <c r="F270" s="205" t="s">
        <v>467</v>
      </c>
      <c r="G270" s="206" t="s">
        <v>173</v>
      </c>
      <c r="H270" s="207">
        <v>1</v>
      </c>
      <c r="I270" s="208"/>
      <c r="J270" s="209">
        <f>ROUND(I270*H270,2)</f>
        <v>0</v>
      </c>
      <c r="K270" s="205" t="s">
        <v>122</v>
      </c>
      <c r="L270" s="46"/>
      <c r="M270" s="210" t="s">
        <v>19</v>
      </c>
      <c r="N270" s="211" t="s">
        <v>42</v>
      </c>
      <c r="O270" s="86"/>
      <c r="P270" s="212">
        <f>O270*H270</f>
        <v>0</v>
      </c>
      <c r="Q270" s="212">
        <v>0.089999999999999997</v>
      </c>
      <c r="R270" s="212">
        <f>Q270*H270</f>
        <v>0.089999999999999997</v>
      </c>
      <c r="S270" s="212">
        <v>0</v>
      </c>
      <c r="T270" s="213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4" t="s">
        <v>117</v>
      </c>
      <c r="AT270" s="214" t="s">
        <v>118</v>
      </c>
      <c r="AU270" s="214" t="s">
        <v>81</v>
      </c>
      <c r="AY270" s="19" t="s">
        <v>114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9" t="s">
        <v>76</v>
      </c>
      <c r="BK270" s="215">
        <f>ROUND(I270*H270,2)</f>
        <v>0</v>
      </c>
      <c r="BL270" s="19" t="s">
        <v>117</v>
      </c>
      <c r="BM270" s="214" t="s">
        <v>468</v>
      </c>
    </row>
    <row r="271" s="2" customFormat="1">
      <c r="A271" s="40"/>
      <c r="B271" s="41"/>
      <c r="C271" s="42"/>
      <c r="D271" s="216" t="s">
        <v>125</v>
      </c>
      <c r="E271" s="42"/>
      <c r="F271" s="217" t="s">
        <v>469</v>
      </c>
      <c r="G271" s="42"/>
      <c r="H271" s="42"/>
      <c r="I271" s="218"/>
      <c r="J271" s="42"/>
      <c r="K271" s="42"/>
      <c r="L271" s="46"/>
      <c r="M271" s="219"/>
      <c r="N271" s="220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125</v>
      </c>
      <c r="AU271" s="19" t="s">
        <v>81</v>
      </c>
    </row>
    <row r="272" s="2" customFormat="1" ht="16.5" customHeight="1">
      <c r="A272" s="40"/>
      <c r="B272" s="41"/>
      <c r="C272" s="260" t="s">
        <v>470</v>
      </c>
      <c r="D272" s="260" t="s">
        <v>248</v>
      </c>
      <c r="E272" s="261" t="s">
        <v>471</v>
      </c>
      <c r="F272" s="262" t="s">
        <v>472</v>
      </c>
      <c r="G272" s="263" t="s">
        <v>173</v>
      </c>
      <c r="H272" s="264">
        <v>1</v>
      </c>
      <c r="I272" s="265"/>
      <c r="J272" s="266">
        <f>ROUND(I272*H272,2)</f>
        <v>0</v>
      </c>
      <c r="K272" s="262" t="s">
        <v>122</v>
      </c>
      <c r="L272" s="267"/>
      <c r="M272" s="268" t="s">
        <v>19</v>
      </c>
      <c r="N272" s="269" t="s">
        <v>42</v>
      </c>
      <c r="O272" s="86"/>
      <c r="P272" s="212">
        <f>O272*H272</f>
        <v>0</v>
      </c>
      <c r="Q272" s="212">
        <v>0.059999999999999998</v>
      </c>
      <c r="R272" s="212">
        <f>Q272*H272</f>
        <v>0.059999999999999998</v>
      </c>
      <c r="S272" s="212">
        <v>0</v>
      </c>
      <c r="T272" s="213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4" t="s">
        <v>221</v>
      </c>
      <c r="AT272" s="214" t="s">
        <v>248</v>
      </c>
      <c r="AU272" s="214" t="s">
        <v>81</v>
      </c>
      <c r="AY272" s="19" t="s">
        <v>114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9" t="s">
        <v>76</v>
      </c>
      <c r="BK272" s="215">
        <f>ROUND(I272*H272,2)</f>
        <v>0</v>
      </c>
      <c r="BL272" s="19" t="s">
        <v>117</v>
      </c>
      <c r="BM272" s="214" t="s">
        <v>473</v>
      </c>
    </row>
    <row r="273" s="2" customFormat="1" ht="24.15" customHeight="1">
      <c r="A273" s="40"/>
      <c r="B273" s="41"/>
      <c r="C273" s="203" t="s">
        <v>474</v>
      </c>
      <c r="D273" s="203" t="s">
        <v>118</v>
      </c>
      <c r="E273" s="204" t="s">
        <v>466</v>
      </c>
      <c r="F273" s="205" t="s">
        <v>467</v>
      </c>
      <c r="G273" s="206" t="s">
        <v>173</v>
      </c>
      <c r="H273" s="207">
        <v>1</v>
      </c>
      <c r="I273" s="208"/>
      <c r="J273" s="209">
        <f>ROUND(I273*H273,2)</f>
        <v>0</v>
      </c>
      <c r="K273" s="205" t="s">
        <v>122</v>
      </c>
      <c r="L273" s="46"/>
      <c r="M273" s="210" t="s">
        <v>19</v>
      </c>
      <c r="N273" s="211" t="s">
        <v>42</v>
      </c>
      <c r="O273" s="86"/>
      <c r="P273" s="212">
        <f>O273*H273</f>
        <v>0</v>
      </c>
      <c r="Q273" s="212">
        <v>0.089999999999999997</v>
      </c>
      <c r="R273" s="212">
        <f>Q273*H273</f>
        <v>0.089999999999999997</v>
      </c>
      <c r="S273" s="212">
        <v>0</v>
      </c>
      <c r="T273" s="213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4" t="s">
        <v>117</v>
      </c>
      <c r="AT273" s="214" t="s">
        <v>118</v>
      </c>
      <c r="AU273" s="214" t="s">
        <v>81</v>
      </c>
      <c r="AY273" s="19" t="s">
        <v>114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9" t="s">
        <v>76</v>
      </c>
      <c r="BK273" s="215">
        <f>ROUND(I273*H273,2)</f>
        <v>0</v>
      </c>
      <c r="BL273" s="19" t="s">
        <v>117</v>
      </c>
      <c r="BM273" s="214" t="s">
        <v>475</v>
      </c>
    </row>
    <row r="274" s="2" customFormat="1">
      <c r="A274" s="40"/>
      <c r="B274" s="41"/>
      <c r="C274" s="42"/>
      <c r="D274" s="216" t="s">
        <v>125</v>
      </c>
      <c r="E274" s="42"/>
      <c r="F274" s="217" t="s">
        <v>469</v>
      </c>
      <c r="G274" s="42"/>
      <c r="H274" s="42"/>
      <c r="I274" s="218"/>
      <c r="J274" s="42"/>
      <c r="K274" s="42"/>
      <c r="L274" s="46"/>
      <c r="M274" s="219"/>
      <c r="N274" s="220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125</v>
      </c>
      <c r="AU274" s="19" t="s">
        <v>81</v>
      </c>
    </row>
    <row r="275" s="2" customFormat="1" ht="16.5" customHeight="1">
      <c r="A275" s="40"/>
      <c r="B275" s="41"/>
      <c r="C275" s="260" t="s">
        <v>476</v>
      </c>
      <c r="D275" s="260" t="s">
        <v>248</v>
      </c>
      <c r="E275" s="261" t="s">
        <v>471</v>
      </c>
      <c r="F275" s="262" t="s">
        <v>472</v>
      </c>
      <c r="G275" s="263" t="s">
        <v>173</v>
      </c>
      <c r="H275" s="264">
        <v>1</v>
      </c>
      <c r="I275" s="265"/>
      <c r="J275" s="266">
        <f>ROUND(I275*H275,2)</f>
        <v>0</v>
      </c>
      <c r="K275" s="262" t="s">
        <v>122</v>
      </c>
      <c r="L275" s="267"/>
      <c r="M275" s="268" t="s">
        <v>19</v>
      </c>
      <c r="N275" s="269" t="s">
        <v>42</v>
      </c>
      <c r="O275" s="86"/>
      <c r="P275" s="212">
        <f>O275*H275</f>
        <v>0</v>
      </c>
      <c r="Q275" s="212">
        <v>0.059999999999999998</v>
      </c>
      <c r="R275" s="212">
        <f>Q275*H275</f>
        <v>0.059999999999999998</v>
      </c>
      <c r="S275" s="212">
        <v>0</v>
      </c>
      <c r="T275" s="213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4" t="s">
        <v>221</v>
      </c>
      <c r="AT275" s="214" t="s">
        <v>248</v>
      </c>
      <c r="AU275" s="214" t="s">
        <v>81</v>
      </c>
      <c r="AY275" s="19" t="s">
        <v>114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9" t="s">
        <v>76</v>
      </c>
      <c r="BK275" s="215">
        <f>ROUND(I275*H275,2)</f>
        <v>0</v>
      </c>
      <c r="BL275" s="19" t="s">
        <v>117</v>
      </c>
      <c r="BM275" s="214" t="s">
        <v>477</v>
      </c>
    </row>
    <row r="276" s="12" customFormat="1" ht="22.8" customHeight="1">
      <c r="A276" s="12"/>
      <c r="B276" s="187"/>
      <c r="C276" s="188"/>
      <c r="D276" s="189" t="s">
        <v>70</v>
      </c>
      <c r="E276" s="201" t="s">
        <v>478</v>
      </c>
      <c r="F276" s="201" t="s">
        <v>479</v>
      </c>
      <c r="G276" s="188"/>
      <c r="H276" s="188"/>
      <c r="I276" s="191"/>
      <c r="J276" s="202">
        <f>BK276</f>
        <v>0</v>
      </c>
      <c r="K276" s="188"/>
      <c r="L276" s="193"/>
      <c r="M276" s="194"/>
      <c r="N276" s="195"/>
      <c r="O276" s="195"/>
      <c r="P276" s="196">
        <f>SUM(P277:P280)</f>
        <v>0</v>
      </c>
      <c r="Q276" s="195"/>
      <c r="R276" s="196">
        <f>SUM(R277:R280)</f>
        <v>0.038607000000000002</v>
      </c>
      <c r="S276" s="195"/>
      <c r="T276" s="197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98" t="s">
        <v>76</v>
      </c>
      <c r="AT276" s="199" t="s">
        <v>70</v>
      </c>
      <c r="AU276" s="199" t="s">
        <v>76</v>
      </c>
      <c r="AY276" s="198" t="s">
        <v>114</v>
      </c>
      <c r="BK276" s="200">
        <f>SUM(BK277:BK280)</f>
        <v>0</v>
      </c>
    </row>
    <row r="277" s="2" customFormat="1" ht="16.5" customHeight="1">
      <c r="A277" s="40"/>
      <c r="B277" s="41"/>
      <c r="C277" s="203" t="s">
        <v>480</v>
      </c>
      <c r="D277" s="203" t="s">
        <v>118</v>
      </c>
      <c r="E277" s="204" t="s">
        <v>481</v>
      </c>
      <c r="F277" s="205" t="s">
        <v>482</v>
      </c>
      <c r="G277" s="206" t="s">
        <v>191</v>
      </c>
      <c r="H277" s="207">
        <v>37.850000000000001</v>
      </c>
      <c r="I277" s="208"/>
      <c r="J277" s="209">
        <f>ROUND(I277*H277,2)</f>
        <v>0</v>
      </c>
      <c r="K277" s="205" t="s">
        <v>122</v>
      </c>
      <c r="L277" s="46"/>
      <c r="M277" s="210" t="s">
        <v>19</v>
      </c>
      <c r="N277" s="211" t="s">
        <v>42</v>
      </c>
      <c r="O277" s="86"/>
      <c r="P277" s="212">
        <f>O277*H277</f>
        <v>0</v>
      </c>
      <c r="Q277" s="212">
        <v>0</v>
      </c>
      <c r="R277" s="212">
        <f>Q277*H277</f>
        <v>0</v>
      </c>
      <c r="S277" s="212">
        <v>0</v>
      </c>
      <c r="T277" s="213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4" t="s">
        <v>117</v>
      </c>
      <c r="AT277" s="214" t="s">
        <v>118</v>
      </c>
      <c r="AU277" s="214" t="s">
        <v>81</v>
      </c>
      <c r="AY277" s="19" t="s">
        <v>114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19" t="s">
        <v>76</v>
      </c>
      <c r="BK277" s="215">
        <f>ROUND(I277*H277,2)</f>
        <v>0</v>
      </c>
      <c r="BL277" s="19" t="s">
        <v>117</v>
      </c>
      <c r="BM277" s="214" t="s">
        <v>483</v>
      </c>
    </row>
    <row r="278" s="2" customFormat="1">
      <c r="A278" s="40"/>
      <c r="B278" s="41"/>
      <c r="C278" s="42"/>
      <c r="D278" s="216" t="s">
        <v>125</v>
      </c>
      <c r="E278" s="42"/>
      <c r="F278" s="217" t="s">
        <v>484</v>
      </c>
      <c r="G278" s="42"/>
      <c r="H278" s="42"/>
      <c r="I278" s="218"/>
      <c r="J278" s="42"/>
      <c r="K278" s="42"/>
      <c r="L278" s="46"/>
      <c r="M278" s="219"/>
      <c r="N278" s="220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125</v>
      </c>
      <c r="AU278" s="19" t="s">
        <v>81</v>
      </c>
    </row>
    <row r="279" s="2" customFormat="1" ht="16.5" customHeight="1">
      <c r="A279" s="40"/>
      <c r="B279" s="41"/>
      <c r="C279" s="260" t="s">
        <v>485</v>
      </c>
      <c r="D279" s="260" t="s">
        <v>248</v>
      </c>
      <c r="E279" s="261" t="s">
        <v>486</v>
      </c>
      <c r="F279" s="262" t="s">
        <v>487</v>
      </c>
      <c r="G279" s="263" t="s">
        <v>191</v>
      </c>
      <c r="H279" s="264">
        <v>38.606999999999999</v>
      </c>
      <c r="I279" s="265"/>
      <c r="J279" s="266">
        <f>ROUND(I279*H279,2)</f>
        <v>0</v>
      </c>
      <c r="K279" s="262" t="s">
        <v>122</v>
      </c>
      <c r="L279" s="267"/>
      <c r="M279" s="268" t="s">
        <v>19</v>
      </c>
      <c r="N279" s="269" t="s">
        <v>42</v>
      </c>
      <c r="O279" s="86"/>
      <c r="P279" s="212">
        <f>O279*H279</f>
        <v>0</v>
      </c>
      <c r="Q279" s="212">
        <v>0.001</v>
      </c>
      <c r="R279" s="212">
        <f>Q279*H279</f>
        <v>0.038607000000000002</v>
      </c>
      <c r="S279" s="212">
        <v>0</v>
      </c>
      <c r="T279" s="213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4" t="s">
        <v>221</v>
      </c>
      <c r="AT279" s="214" t="s">
        <v>248</v>
      </c>
      <c r="AU279" s="214" t="s">
        <v>81</v>
      </c>
      <c r="AY279" s="19" t="s">
        <v>114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9" t="s">
        <v>76</v>
      </c>
      <c r="BK279" s="215">
        <f>ROUND(I279*H279,2)</f>
        <v>0</v>
      </c>
      <c r="BL279" s="19" t="s">
        <v>117</v>
      </c>
      <c r="BM279" s="214" t="s">
        <v>488</v>
      </c>
    </row>
    <row r="280" s="13" customFormat="1">
      <c r="A280" s="13"/>
      <c r="B280" s="227"/>
      <c r="C280" s="228"/>
      <c r="D280" s="229" t="s">
        <v>194</v>
      </c>
      <c r="E280" s="228"/>
      <c r="F280" s="231" t="s">
        <v>489</v>
      </c>
      <c r="G280" s="228"/>
      <c r="H280" s="232">
        <v>38.606999999999999</v>
      </c>
      <c r="I280" s="233"/>
      <c r="J280" s="228"/>
      <c r="K280" s="228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194</v>
      </c>
      <c r="AU280" s="238" t="s">
        <v>81</v>
      </c>
      <c r="AV280" s="13" t="s">
        <v>81</v>
      </c>
      <c r="AW280" s="13" t="s">
        <v>4</v>
      </c>
      <c r="AX280" s="13" t="s">
        <v>76</v>
      </c>
      <c r="AY280" s="238" t="s">
        <v>114</v>
      </c>
    </row>
    <row r="281" s="12" customFormat="1" ht="22.8" customHeight="1">
      <c r="A281" s="12"/>
      <c r="B281" s="187"/>
      <c r="C281" s="188"/>
      <c r="D281" s="189" t="s">
        <v>70</v>
      </c>
      <c r="E281" s="201" t="s">
        <v>490</v>
      </c>
      <c r="F281" s="201" t="s">
        <v>491</v>
      </c>
      <c r="G281" s="188"/>
      <c r="H281" s="188"/>
      <c r="I281" s="191"/>
      <c r="J281" s="202">
        <f>BK281</f>
        <v>0</v>
      </c>
      <c r="K281" s="188"/>
      <c r="L281" s="193"/>
      <c r="M281" s="194"/>
      <c r="N281" s="195"/>
      <c r="O281" s="195"/>
      <c r="P281" s="196">
        <f>SUM(P282:P283)</f>
        <v>0</v>
      </c>
      <c r="Q281" s="195"/>
      <c r="R281" s="196">
        <f>SUM(R282:R283)</f>
        <v>0</v>
      </c>
      <c r="S281" s="195"/>
      <c r="T281" s="197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8" t="s">
        <v>76</v>
      </c>
      <c r="AT281" s="199" t="s">
        <v>70</v>
      </c>
      <c r="AU281" s="199" t="s">
        <v>76</v>
      </c>
      <c r="AY281" s="198" t="s">
        <v>114</v>
      </c>
      <c r="BK281" s="200">
        <f>SUM(BK282:BK283)</f>
        <v>0</v>
      </c>
    </row>
    <row r="282" s="2" customFormat="1" ht="24.15" customHeight="1">
      <c r="A282" s="40"/>
      <c r="B282" s="41"/>
      <c r="C282" s="203" t="s">
        <v>492</v>
      </c>
      <c r="D282" s="203" t="s">
        <v>118</v>
      </c>
      <c r="E282" s="204" t="s">
        <v>493</v>
      </c>
      <c r="F282" s="205" t="s">
        <v>494</v>
      </c>
      <c r="G282" s="206" t="s">
        <v>386</v>
      </c>
      <c r="H282" s="207">
        <v>290.23700000000002</v>
      </c>
      <c r="I282" s="208"/>
      <c r="J282" s="209">
        <f>ROUND(I282*H282,2)</f>
        <v>0</v>
      </c>
      <c r="K282" s="205" t="s">
        <v>122</v>
      </c>
      <c r="L282" s="46"/>
      <c r="M282" s="210" t="s">
        <v>19</v>
      </c>
      <c r="N282" s="211" t="s">
        <v>42</v>
      </c>
      <c r="O282" s="86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4" t="s">
        <v>117</v>
      </c>
      <c r="AT282" s="214" t="s">
        <v>118</v>
      </c>
      <c r="AU282" s="214" t="s">
        <v>81</v>
      </c>
      <c r="AY282" s="19" t="s">
        <v>114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9" t="s">
        <v>76</v>
      </c>
      <c r="BK282" s="215">
        <f>ROUND(I282*H282,2)</f>
        <v>0</v>
      </c>
      <c r="BL282" s="19" t="s">
        <v>117</v>
      </c>
      <c r="BM282" s="214" t="s">
        <v>495</v>
      </c>
    </row>
    <row r="283" s="2" customFormat="1">
      <c r="A283" s="40"/>
      <c r="B283" s="41"/>
      <c r="C283" s="42"/>
      <c r="D283" s="216" t="s">
        <v>125</v>
      </c>
      <c r="E283" s="42"/>
      <c r="F283" s="217" t="s">
        <v>496</v>
      </c>
      <c r="G283" s="42"/>
      <c r="H283" s="42"/>
      <c r="I283" s="218"/>
      <c r="J283" s="42"/>
      <c r="K283" s="42"/>
      <c r="L283" s="46"/>
      <c r="M283" s="219"/>
      <c r="N283" s="220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125</v>
      </c>
      <c r="AU283" s="19" t="s">
        <v>81</v>
      </c>
    </row>
    <row r="284" s="12" customFormat="1" ht="25.92" customHeight="1">
      <c r="A284" s="12"/>
      <c r="B284" s="187"/>
      <c r="C284" s="188"/>
      <c r="D284" s="189" t="s">
        <v>70</v>
      </c>
      <c r="E284" s="190" t="s">
        <v>497</v>
      </c>
      <c r="F284" s="190" t="s">
        <v>498</v>
      </c>
      <c r="G284" s="188"/>
      <c r="H284" s="188"/>
      <c r="I284" s="191"/>
      <c r="J284" s="192">
        <f>BK284</f>
        <v>0</v>
      </c>
      <c r="K284" s="188"/>
      <c r="L284" s="193"/>
      <c r="M284" s="194"/>
      <c r="N284" s="195"/>
      <c r="O284" s="195"/>
      <c r="P284" s="196">
        <f>P285+P287+P289+P314+P326+P344</f>
        <v>0</v>
      </c>
      <c r="Q284" s="195"/>
      <c r="R284" s="196">
        <f>R285+R287+R289+R314+R326+R344</f>
        <v>4.2256781500000002</v>
      </c>
      <c r="S284" s="195"/>
      <c r="T284" s="197">
        <f>T285+T287+T289+T314+T326+T344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8" t="s">
        <v>81</v>
      </c>
      <c r="AT284" s="199" t="s">
        <v>70</v>
      </c>
      <c r="AU284" s="199" t="s">
        <v>71</v>
      </c>
      <c r="AY284" s="198" t="s">
        <v>114</v>
      </c>
      <c r="BK284" s="200">
        <f>BK285+BK287+BK289+BK314+BK326+BK344</f>
        <v>0</v>
      </c>
    </row>
    <row r="285" s="12" customFormat="1" ht="22.8" customHeight="1">
      <c r="A285" s="12"/>
      <c r="B285" s="187"/>
      <c r="C285" s="188"/>
      <c r="D285" s="189" t="s">
        <v>70</v>
      </c>
      <c r="E285" s="201" t="s">
        <v>499</v>
      </c>
      <c r="F285" s="201" t="s">
        <v>500</v>
      </c>
      <c r="G285" s="188"/>
      <c r="H285" s="188"/>
      <c r="I285" s="191"/>
      <c r="J285" s="202">
        <f>BK285</f>
        <v>0</v>
      </c>
      <c r="K285" s="188"/>
      <c r="L285" s="193"/>
      <c r="M285" s="194"/>
      <c r="N285" s="195"/>
      <c r="O285" s="195"/>
      <c r="P285" s="196">
        <f>P286</f>
        <v>0</v>
      </c>
      <c r="Q285" s="195"/>
      <c r="R285" s="196">
        <f>R286</f>
        <v>0</v>
      </c>
      <c r="S285" s="195"/>
      <c r="T285" s="197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8" t="s">
        <v>81</v>
      </c>
      <c r="AT285" s="199" t="s">
        <v>70</v>
      </c>
      <c r="AU285" s="199" t="s">
        <v>76</v>
      </c>
      <c r="AY285" s="198" t="s">
        <v>114</v>
      </c>
      <c r="BK285" s="200">
        <f>BK286</f>
        <v>0</v>
      </c>
    </row>
    <row r="286" s="2" customFormat="1" ht="24.15" customHeight="1">
      <c r="A286" s="40"/>
      <c r="B286" s="41"/>
      <c r="C286" s="203" t="s">
        <v>501</v>
      </c>
      <c r="D286" s="203" t="s">
        <v>118</v>
      </c>
      <c r="E286" s="204" t="s">
        <v>502</v>
      </c>
      <c r="F286" s="205" t="s">
        <v>503</v>
      </c>
      <c r="G286" s="206" t="s">
        <v>173</v>
      </c>
      <c r="H286" s="207">
        <v>1</v>
      </c>
      <c r="I286" s="208"/>
      <c r="J286" s="209">
        <f>ROUND(I286*H286,2)</f>
        <v>0</v>
      </c>
      <c r="K286" s="205" t="s">
        <v>19</v>
      </c>
      <c r="L286" s="46"/>
      <c r="M286" s="210" t="s">
        <v>19</v>
      </c>
      <c r="N286" s="211" t="s">
        <v>42</v>
      </c>
      <c r="O286" s="86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4" t="s">
        <v>259</v>
      </c>
      <c r="AT286" s="214" t="s">
        <v>118</v>
      </c>
      <c r="AU286" s="214" t="s">
        <v>81</v>
      </c>
      <c r="AY286" s="19" t="s">
        <v>114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19" t="s">
        <v>76</v>
      </c>
      <c r="BK286" s="215">
        <f>ROUND(I286*H286,2)</f>
        <v>0</v>
      </c>
      <c r="BL286" s="19" t="s">
        <v>259</v>
      </c>
      <c r="BM286" s="214" t="s">
        <v>504</v>
      </c>
    </row>
    <row r="287" s="12" customFormat="1" ht="22.8" customHeight="1">
      <c r="A287" s="12"/>
      <c r="B287" s="187"/>
      <c r="C287" s="188"/>
      <c r="D287" s="189" t="s">
        <v>70</v>
      </c>
      <c r="E287" s="201" t="s">
        <v>505</v>
      </c>
      <c r="F287" s="201" t="s">
        <v>506</v>
      </c>
      <c r="G287" s="188"/>
      <c r="H287" s="188"/>
      <c r="I287" s="191"/>
      <c r="J287" s="202">
        <f>BK287</f>
        <v>0</v>
      </c>
      <c r="K287" s="188"/>
      <c r="L287" s="193"/>
      <c r="M287" s="194"/>
      <c r="N287" s="195"/>
      <c r="O287" s="195"/>
      <c r="P287" s="196">
        <f>P288</f>
        <v>0</v>
      </c>
      <c r="Q287" s="195"/>
      <c r="R287" s="196">
        <f>R288</f>
        <v>0</v>
      </c>
      <c r="S287" s="195"/>
      <c r="T287" s="197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8" t="s">
        <v>81</v>
      </c>
      <c r="AT287" s="199" t="s">
        <v>70</v>
      </c>
      <c r="AU287" s="199" t="s">
        <v>76</v>
      </c>
      <c r="AY287" s="198" t="s">
        <v>114</v>
      </c>
      <c r="BK287" s="200">
        <f>BK288</f>
        <v>0</v>
      </c>
    </row>
    <row r="288" s="2" customFormat="1" ht="21.75" customHeight="1">
      <c r="A288" s="40"/>
      <c r="B288" s="41"/>
      <c r="C288" s="203" t="s">
        <v>507</v>
      </c>
      <c r="D288" s="203" t="s">
        <v>118</v>
      </c>
      <c r="E288" s="204" t="s">
        <v>508</v>
      </c>
      <c r="F288" s="205" t="s">
        <v>509</v>
      </c>
      <c r="G288" s="206" t="s">
        <v>173</v>
      </c>
      <c r="H288" s="207">
        <v>1</v>
      </c>
      <c r="I288" s="208"/>
      <c r="J288" s="209">
        <f>ROUND(I288*H288,2)</f>
        <v>0</v>
      </c>
      <c r="K288" s="205" t="s">
        <v>19</v>
      </c>
      <c r="L288" s="46"/>
      <c r="M288" s="210" t="s">
        <v>19</v>
      </c>
      <c r="N288" s="211" t="s">
        <v>42</v>
      </c>
      <c r="O288" s="86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4" t="s">
        <v>259</v>
      </c>
      <c r="AT288" s="214" t="s">
        <v>118</v>
      </c>
      <c r="AU288" s="214" t="s">
        <v>81</v>
      </c>
      <c r="AY288" s="19" t="s">
        <v>114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9" t="s">
        <v>76</v>
      </c>
      <c r="BK288" s="215">
        <f>ROUND(I288*H288,2)</f>
        <v>0</v>
      </c>
      <c r="BL288" s="19" t="s">
        <v>259</v>
      </c>
      <c r="BM288" s="214" t="s">
        <v>510</v>
      </c>
    </row>
    <row r="289" s="12" customFormat="1" ht="22.8" customHeight="1">
      <c r="A289" s="12"/>
      <c r="B289" s="187"/>
      <c r="C289" s="188"/>
      <c r="D289" s="189" t="s">
        <v>70</v>
      </c>
      <c r="E289" s="201" t="s">
        <v>511</v>
      </c>
      <c r="F289" s="201" t="s">
        <v>512</v>
      </c>
      <c r="G289" s="188"/>
      <c r="H289" s="188"/>
      <c r="I289" s="191"/>
      <c r="J289" s="202">
        <f>BK289</f>
        <v>0</v>
      </c>
      <c r="K289" s="188"/>
      <c r="L289" s="193"/>
      <c r="M289" s="194"/>
      <c r="N289" s="195"/>
      <c r="O289" s="195"/>
      <c r="P289" s="196">
        <f>SUM(P290:P313)</f>
        <v>0</v>
      </c>
      <c r="Q289" s="195"/>
      <c r="R289" s="196">
        <f>SUM(R290:R313)</f>
        <v>0.041613199999999996</v>
      </c>
      <c r="S289" s="195"/>
      <c r="T289" s="197">
        <f>SUM(T290:T313)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8" t="s">
        <v>81</v>
      </c>
      <c r="AT289" s="199" t="s">
        <v>70</v>
      </c>
      <c r="AU289" s="199" t="s">
        <v>76</v>
      </c>
      <c r="AY289" s="198" t="s">
        <v>114</v>
      </c>
      <c r="BK289" s="200">
        <f>SUM(BK290:BK313)</f>
        <v>0</v>
      </c>
    </row>
    <row r="290" s="2" customFormat="1" ht="24.15" customHeight="1">
      <c r="A290" s="40"/>
      <c r="B290" s="41"/>
      <c r="C290" s="203" t="s">
        <v>513</v>
      </c>
      <c r="D290" s="203" t="s">
        <v>118</v>
      </c>
      <c r="E290" s="204" t="s">
        <v>514</v>
      </c>
      <c r="F290" s="205" t="s">
        <v>515</v>
      </c>
      <c r="G290" s="206" t="s">
        <v>191</v>
      </c>
      <c r="H290" s="207">
        <v>24</v>
      </c>
      <c r="I290" s="208"/>
      <c r="J290" s="209">
        <f>ROUND(I290*H290,2)</f>
        <v>0</v>
      </c>
      <c r="K290" s="205" t="s">
        <v>122</v>
      </c>
      <c r="L290" s="46"/>
      <c r="M290" s="210" t="s">
        <v>19</v>
      </c>
      <c r="N290" s="211" t="s">
        <v>42</v>
      </c>
      <c r="O290" s="86"/>
      <c r="P290" s="212">
        <f>O290*H290</f>
        <v>0</v>
      </c>
      <c r="Q290" s="212">
        <v>0</v>
      </c>
      <c r="R290" s="212">
        <f>Q290*H290</f>
        <v>0</v>
      </c>
      <c r="S290" s="212">
        <v>0</v>
      </c>
      <c r="T290" s="213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4" t="s">
        <v>259</v>
      </c>
      <c r="AT290" s="214" t="s">
        <v>118</v>
      </c>
      <c r="AU290" s="214" t="s">
        <v>81</v>
      </c>
      <c r="AY290" s="19" t="s">
        <v>114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9" t="s">
        <v>76</v>
      </c>
      <c r="BK290" s="215">
        <f>ROUND(I290*H290,2)</f>
        <v>0</v>
      </c>
      <c r="BL290" s="19" t="s">
        <v>259</v>
      </c>
      <c r="BM290" s="214" t="s">
        <v>516</v>
      </c>
    </row>
    <row r="291" s="2" customFormat="1">
      <c r="A291" s="40"/>
      <c r="B291" s="41"/>
      <c r="C291" s="42"/>
      <c r="D291" s="216" t="s">
        <v>125</v>
      </c>
      <c r="E291" s="42"/>
      <c r="F291" s="217" t="s">
        <v>517</v>
      </c>
      <c r="G291" s="42"/>
      <c r="H291" s="42"/>
      <c r="I291" s="218"/>
      <c r="J291" s="42"/>
      <c r="K291" s="42"/>
      <c r="L291" s="46"/>
      <c r="M291" s="219"/>
      <c r="N291" s="220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125</v>
      </c>
      <c r="AU291" s="19" t="s">
        <v>81</v>
      </c>
    </row>
    <row r="292" s="2" customFormat="1" ht="16.5" customHeight="1">
      <c r="A292" s="40"/>
      <c r="B292" s="41"/>
      <c r="C292" s="260" t="s">
        <v>518</v>
      </c>
      <c r="D292" s="260" t="s">
        <v>248</v>
      </c>
      <c r="E292" s="261" t="s">
        <v>519</v>
      </c>
      <c r="F292" s="262" t="s">
        <v>520</v>
      </c>
      <c r="G292" s="263" t="s">
        <v>191</v>
      </c>
      <c r="H292" s="264">
        <v>27.600000000000001</v>
      </c>
      <c r="I292" s="265"/>
      <c r="J292" s="266">
        <f>ROUND(I292*H292,2)</f>
        <v>0</v>
      </c>
      <c r="K292" s="262" t="s">
        <v>122</v>
      </c>
      <c r="L292" s="267"/>
      <c r="M292" s="268" t="s">
        <v>19</v>
      </c>
      <c r="N292" s="269" t="s">
        <v>42</v>
      </c>
      <c r="O292" s="86"/>
      <c r="P292" s="212">
        <f>O292*H292</f>
        <v>0</v>
      </c>
      <c r="Q292" s="212">
        <v>0.00017000000000000001</v>
      </c>
      <c r="R292" s="212">
        <f>Q292*H292</f>
        <v>0.0046920000000000009</v>
      </c>
      <c r="S292" s="212">
        <v>0</v>
      </c>
      <c r="T292" s="213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4" t="s">
        <v>350</v>
      </c>
      <c r="AT292" s="214" t="s">
        <v>248</v>
      </c>
      <c r="AU292" s="214" t="s">
        <v>81</v>
      </c>
      <c r="AY292" s="19" t="s">
        <v>114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9" t="s">
        <v>76</v>
      </c>
      <c r="BK292" s="215">
        <f>ROUND(I292*H292,2)</f>
        <v>0</v>
      </c>
      <c r="BL292" s="19" t="s">
        <v>259</v>
      </c>
      <c r="BM292" s="214" t="s">
        <v>521</v>
      </c>
    </row>
    <row r="293" s="13" customFormat="1">
      <c r="A293" s="13"/>
      <c r="B293" s="227"/>
      <c r="C293" s="228"/>
      <c r="D293" s="229" t="s">
        <v>194</v>
      </c>
      <c r="E293" s="228"/>
      <c r="F293" s="231" t="s">
        <v>522</v>
      </c>
      <c r="G293" s="228"/>
      <c r="H293" s="232">
        <v>27.600000000000001</v>
      </c>
      <c r="I293" s="233"/>
      <c r="J293" s="228"/>
      <c r="K293" s="228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194</v>
      </c>
      <c r="AU293" s="238" t="s">
        <v>81</v>
      </c>
      <c r="AV293" s="13" t="s">
        <v>81</v>
      </c>
      <c r="AW293" s="13" t="s">
        <v>4</v>
      </c>
      <c r="AX293" s="13" t="s">
        <v>76</v>
      </c>
      <c r="AY293" s="238" t="s">
        <v>114</v>
      </c>
    </row>
    <row r="294" s="2" customFormat="1" ht="16.5" customHeight="1">
      <c r="A294" s="40"/>
      <c r="B294" s="41"/>
      <c r="C294" s="203" t="s">
        <v>523</v>
      </c>
      <c r="D294" s="203" t="s">
        <v>118</v>
      </c>
      <c r="E294" s="204" t="s">
        <v>524</v>
      </c>
      <c r="F294" s="205" t="s">
        <v>525</v>
      </c>
      <c r="G294" s="206" t="s">
        <v>173</v>
      </c>
      <c r="H294" s="207">
        <v>1</v>
      </c>
      <c r="I294" s="208"/>
      <c r="J294" s="209">
        <f>ROUND(I294*H294,2)</f>
        <v>0</v>
      </c>
      <c r="K294" s="205" t="s">
        <v>122</v>
      </c>
      <c r="L294" s="46"/>
      <c r="M294" s="210" t="s">
        <v>19</v>
      </c>
      <c r="N294" s="211" t="s">
        <v>42</v>
      </c>
      <c r="O294" s="86"/>
      <c r="P294" s="212">
        <f>O294*H294</f>
        <v>0</v>
      </c>
      <c r="Q294" s="212">
        <v>0</v>
      </c>
      <c r="R294" s="212">
        <f>Q294*H294</f>
        <v>0</v>
      </c>
      <c r="S294" s="212">
        <v>0</v>
      </c>
      <c r="T294" s="213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4" t="s">
        <v>259</v>
      </c>
      <c r="AT294" s="214" t="s">
        <v>118</v>
      </c>
      <c r="AU294" s="214" t="s">
        <v>81</v>
      </c>
      <c r="AY294" s="19" t="s">
        <v>114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9" t="s">
        <v>76</v>
      </c>
      <c r="BK294" s="215">
        <f>ROUND(I294*H294,2)</f>
        <v>0</v>
      </c>
      <c r="BL294" s="19" t="s">
        <v>259</v>
      </c>
      <c r="BM294" s="214" t="s">
        <v>526</v>
      </c>
    </row>
    <row r="295" s="2" customFormat="1">
      <c r="A295" s="40"/>
      <c r="B295" s="41"/>
      <c r="C295" s="42"/>
      <c r="D295" s="216" t="s">
        <v>125</v>
      </c>
      <c r="E295" s="42"/>
      <c r="F295" s="217" t="s">
        <v>527</v>
      </c>
      <c r="G295" s="42"/>
      <c r="H295" s="42"/>
      <c r="I295" s="218"/>
      <c r="J295" s="42"/>
      <c r="K295" s="42"/>
      <c r="L295" s="46"/>
      <c r="M295" s="219"/>
      <c r="N295" s="220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125</v>
      </c>
      <c r="AU295" s="19" t="s">
        <v>81</v>
      </c>
    </row>
    <row r="296" s="2" customFormat="1" ht="21.75" customHeight="1">
      <c r="A296" s="40"/>
      <c r="B296" s="41"/>
      <c r="C296" s="260" t="s">
        <v>528</v>
      </c>
      <c r="D296" s="260" t="s">
        <v>248</v>
      </c>
      <c r="E296" s="261" t="s">
        <v>529</v>
      </c>
      <c r="F296" s="262" t="s">
        <v>530</v>
      </c>
      <c r="G296" s="263" t="s">
        <v>173</v>
      </c>
      <c r="H296" s="264">
        <v>1</v>
      </c>
      <c r="I296" s="265"/>
      <c r="J296" s="266">
        <f>ROUND(I296*H296,2)</f>
        <v>0</v>
      </c>
      <c r="K296" s="262" t="s">
        <v>122</v>
      </c>
      <c r="L296" s="267"/>
      <c r="M296" s="268" t="s">
        <v>19</v>
      </c>
      <c r="N296" s="269" t="s">
        <v>42</v>
      </c>
      <c r="O296" s="86"/>
      <c r="P296" s="212">
        <f>O296*H296</f>
        <v>0</v>
      </c>
      <c r="Q296" s="212">
        <v>0.0050000000000000001</v>
      </c>
      <c r="R296" s="212">
        <f>Q296*H296</f>
        <v>0.0050000000000000001</v>
      </c>
      <c r="S296" s="212">
        <v>0</v>
      </c>
      <c r="T296" s="213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4" t="s">
        <v>350</v>
      </c>
      <c r="AT296" s="214" t="s">
        <v>248</v>
      </c>
      <c r="AU296" s="214" t="s">
        <v>81</v>
      </c>
      <c r="AY296" s="19" t="s">
        <v>114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9" t="s">
        <v>76</v>
      </c>
      <c r="BK296" s="215">
        <f>ROUND(I296*H296,2)</f>
        <v>0</v>
      </c>
      <c r="BL296" s="19" t="s">
        <v>259</v>
      </c>
      <c r="BM296" s="214" t="s">
        <v>531</v>
      </c>
    </row>
    <row r="297" s="2" customFormat="1" ht="24.15" customHeight="1">
      <c r="A297" s="40"/>
      <c r="B297" s="41"/>
      <c r="C297" s="203" t="s">
        <v>532</v>
      </c>
      <c r="D297" s="203" t="s">
        <v>118</v>
      </c>
      <c r="E297" s="204" t="s">
        <v>533</v>
      </c>
      <c r="F297" s="205" t="s">
        <v>534</v>
      </c>
      <c r="G297" s="206" t="s">
        <v>173</v>
      </c>
      <c r="H297" s="207">
        <v>2</v>
      </c>
      <c r="I297" s="208"/>
      <c r="J297" s="209">
        <f>ROUND(I297*H297,2)</f>
        <v>0</v>
      </c>
      <c r="K297" s="205" t="s">
        <v>122</v>
      </c>
      <c r="L297" s="46"/>
      <c r="M297" s="210" t="s">
        <v>19</v>
      </c>
      <c r="N297" s="211" t="s">
        <v>42</v>
      </c>
      <c r="O297" s="86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4" t="s">
        <v>259</v>
      </c>
      <c r="AT297" s="214" t="s">
        <v>118</v>
      </c>
      <c r="AU297" s="214" t="s">
        <v>81</v>
      </c>
      <c r="AY297" s="19" t="s">
        <v>114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9" t="s">
        <v>76</v>
      </c>
      <c r="BK297" s="215">
        <f>ROUND(I297*H297,2)</f>
        <v>0</v>
      </c>
      <c r="BL297" s="19" t="s">
        <v>259</v>
      </c>
      <c r="BM297" s="214" t="s">
        <v>535</v>
      </c>
    </row>
    <row r="298" s="2" customFormat="1">
      <c r="A298" s="40"/>
      <c r="B298" s="41"/>
      <c r="C298" s="42"/>
      <c r="D298" s="216" t="s">
        <v>125</v>
      </c>
      <c r="E298" s="42"/>
      <c r="F298" s="217" t="s">
        <v>536</v>
      </c>
      <c r="G298" s="42"/>
      <c r="H298" s="42"/>
      <c r="I298" s="218"/>
      <c r="J298" s="42"/>
      <c r="K298" s="42"/>
      <c r="L298" s="46"/>
      <c r="M298" s="219"/>
      <c r="N298" s="220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125</v>
      </c>
      <c r="AU298" s="19" t="s">
        <v>81</v>
      </c>
    </row>
    <row r="299" s="2" customFormat="1" ht="16.5" customHeight="1">
      <c r="A299" s="40"/>
      <c r="B299" s="41"/>
      <c r="C299" s="260" t="s">
        <v>537</v>
      </c>
      <c r="D299" s="260" t="s">
        <v>248</v>
      </c>
      <c r="E299" s="261" t="s">
        <v>538</v>
      </c>
      <c r="F299" s="262" t="s">
        <v>539</v>
      </c>
      <c r="G299" s="263" t="s">
        <v>173</v>
      </c>
      <c r="H299" s="264">
        <v>2</v>
      </c>
      <c r="I299" s="265"/>
      <c r="J299" s="266">
        <f>ROUND(I299*H299,2)</f>
        <v>0</v>
      </c>
      <c r="K299" s="262" t="s">
        <v>122</v>
      </c>
      <c r="L299" s="267"/>
      <c r="M299" s="268" t="s">
        <v>19</v>
      </c>
      <c r="N299" s="269" t="s">
        <v>42</v>
      </c>
      <c r="O299" s="86"/>
      <c r="P299" s="212">
        <f>O299*H299</f>
        <v>0</v>
      </c>
      <c r="Q299" s="212">
        <v>0.00010000000000000001</v>
      </c>
      <c r="R299" s="212">
        <f>Q299*H299</f>
        <v>0.00020000000000000001</v>
      </c>
      <c r="S299" s="212">
        <v>0</v>
      </c>
      <c r="T299" s="213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4" t="s">
        <v>350</v>
      </c>
      <c r="AT299" s="214" t="s">
        <v>248</v>
      </c>
      <c r="AU299" s="214" t="s">
        <v>81</v>
      </c>
      <c r="AY299" s="19" t="s">
        <v>114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9" t="s">
        <v>76</v>
      </c>
      <c r="BK299" s="215">
        <f>ROUND(I299*H299,2)</f>
        <v>0</v>
      </c>
      <c r="BL299" s="19" t="s">
        <v>259</v>
      </c>
      <c r="BM299" s="214" t="s">
        <v>540</v>
      </c>
    </row>
    <row r="300" s="2" customFormat="1" ht="16.5" customHeight="1">
      <c r="A300" s="40"/>
      <c r="B300" s="41"/>
      <c r="C300" s="203" t="s">
        <v>541</v>
      </c>
      <c r="D300" s="203" t="s">
        <v>118</v>
      </c>
      <c r="E300" s="204" t="s">
        <v>542</v>
      </c>
      <c r="F300" s="205" t="s">
        <v>543</v>
      </c>
      <c r="G300" s="206" t="s">
        <v>173</v>
      </c>
      <c r="H300" s="207">
        <v>3</v>
      </c>
      <c r="I300" s="208"/>
      <c r="J300" s="209">
        <f>ROUND(I300*H300,2)</f>
        <v>0</v>
      </c>
      <c r="K300" s="205" t="s">
        <v>122</v>
      </c>
      <c r="L300" s="46"/>
      <c r="M300" s="210" t="s">
        <v>19</v>
      </c>
      <c r="N300" s="211" t="s">
        <v>42</v>
      </c>
      <c r="O300" s="86"/>
      <c r="P300" s="212">
        <f>O300*H300</f>
        <v>0</v>
      </c>
      <c r="Q300" s="212">
        <v>0</v>
      </c>
      <c r="R300" s="212">
        <f>Q300*H300</f>
        <v>0</v>
      </c>
      <c r="S300" s="212">
        <v>0</v>
      </c>
      <c r="T300" s="213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4" t="s">
        <v>259</v>
      </c>
      <c r="AT300" s="214" t="s">
        <v>118</v>
      </c>
      <c r="AU300" s="214" t="s">
        <v>81</v>
      </c>
      <c r="AY300" s="19" t="s">
        <v>114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19" t="s">
        <v>76</v>
      </c>
      <c r="BK300" s="215">
        <f>ROUND(I300*H300,2)</f>
        <v>0</v>
      </c>
      <c r="BL300" s="19" t="s">
        <v>259</v>
      </c>
      <c r="BM300" s="214" t="s">
        <v>544</v>
      </c>
    </row>
    <row r="301" s="2" customFormat="1">
      <c r="A301" s="40"/>
      <c r="B301" s="41"/>
      <c r="C301" s="42"/>
      <c r="D301" s="216" t="s">
        <v>125</v>
      </c>
      <c r="E301" s="42"/>
      <c r="F301" s="217" t="s">
        <v>545</v>
      </c>
      <c r="G301" s="42"/>
      <c r="H301" s="42"/>
      <c r="I301" s="218"/>
      <c r="J301" s="42"/>
      <c r="K301" s="42"/>
      <c r="L301" s="46"/>
      <c r="M301" s="219"/>
      <c r="N301" s="220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125</v>
      </c>
      <c r="AU301" s="19" t="s">
        <v>81</v>
      </c>
    </row>
    <row r="302" s="2" customFormat="1" ht="16.5" customHeight="1">
      <c r="A302" s="40"/>
      <c r="B302" s="41"/>
      <c r="C302" s="260" t="s">
        <v>546</v>
      </c>
      <c r="D302" s="260" t="s">
        <v>248</v>
      </c>
      <c r="E302" s="261" t="s">
        <v>547</v>
      </c>
      <c r="F302" s="262" t="s">
        <v>548</v>
      </c>
      <c r="G302" s="263" t="s">
        <v>173</v>
      </c>
      <c r="H302" s="264">
        <v>1</v>
      </c>
      <c r="I302" s="265"/>
      <c r="J302" s="266">
        <f>ROUND(I302*H302,2)</f>
        <v>0</v>
      </c>
      <c r="K302" s="262" t="s">
        <v>122</v>
      </c>
      <c r="L302" s="267"/>
      <c r="M302" s="268" t="s">
        <v>19</v>
      </c>
      <c r="N302" s="269" t="s">
        <v>42</v>
      </c>
      <c r="O302" s="86"/>
      <c r="P302" s="212">
        <f>O302*H302</f>
        <v>0</v>
      </c>
      <c r="Q302" s="212">
        <v>0.00040000000000000002</v>
      </c>
      <c r="R302" s="212">
        <f>Q302*H302</f>
        <v>0.00040000000000000002</v>
      </c>
      <c r="S302" s="212">
        <v>0</v>
      </c>
      <c r="T302" s="213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4" t="s">
        <v>350</v>
      </c>
      <c r="AT302" s="214" t="s">
        <v>248</v>
      </c>
      <c r="AU302" s="214" t="s">
        <v>81</v>
      </c>
      <c r="AY302" s="19" t="s">
        <v>114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9" t="s">
        <v>76</v>
      </c>
      <c r="BK302" s="215">
        <f>ROUND(I302*H302,2)</f>
        <v>0</v>
      </c>
      <c r="BL302" s="19" t="s">
        <v>259</v>
      </c>
      <c r="BM302" s="214" t="s">
        <v>549</v>
      </c>
    </row>
    <row r="303" s="2" customFormat="1" ht="16.5" customHeight="1">
      <c r="A303" s="40"/>
      <c r="B303" s="41"/>
      <c r="C303" s="260" t="s">
        <v>550</v>
      </c>
      <c r="D303" s="260" t="s">
        <v>248</v>
      </c>
      <c r="E303" s="261" t="s">
        <v>551</v>
      </c>
      <c r="F303" s="262" t="s">
        <v>552</v>
      </c>
      <c r="G303" s="263" t="s">
        <v>173</v>
      </c>
      <c r="H303" s="264">
        <v>2</v>
      </c>
      <c r="I303" s="265"/>
      <c r="J303" s="266">
        <f>ROUND(I303*H303,2)</f>
        <v>0</v>
      </c>
      <c r="K303" s="262" t="s">
        <v>122</v>
      </c>
      <c r="L303" s="267"/>
      <c r="M303" s="268" t="s">
        <v>19</v>
      </c>
      <c r="N303" s="269" t="s">
        <v>42</v>
      </c>
      <c r="O303" s="86"/>
      <c r="P303" s="212">
        <f>O303*H303</f>
        <v>0</v>
      </c>
      <c r="Q303" s="212">
        <v>0.00040000000000000002</v>
      </c>
      <c r="R303" s="212">
        <f>Q303*H303</f>
        <v>0.00080000000000000004</v>
      </c>
      <c r="S303" s="212">
        <v>0</v>
      </c>
      <c r="T303" s="213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4" t="s">
        <v>350</v>
      </c>
      <c r="AT303" s="214" t="s">
        <v>248</v>
      </c>
      <c r="AU303" s="214" t="s">
        <v>81</v>
      </c>
      <c r="AY303" s="19" t="s">
        <v>114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9" t="s">
        <v>76</v>
      </c>
      <c r="BK303" s="215">
        <f>ROUND(I303*H303,2)</f>
        <v>0</v>
      </c>
      <c r="BL303" s="19" t="s">
        <v>259</v>
      </c>
      <c r="BM303" s="214" t="s">
        <v>553</v>
      </c>
    </row>
    <row r="304" s="2" customFormat="1" ht="16.5" customHeight="1">
      <c r="A304" s="40"/>
      <c r="B304" s="41"/>
      <c r="C304" s="203" t="s">
        <v>554</v>
      </c>
      <c r="D304" s="203" t="s">
        <v>118</v>
      </c>
      <c r="E304" s="204" t="s">
        <v>555</v>
      </c>
      <c r="F304" s="205" t="s">
        <v>556</v>
      </c>
      <c r="G304" s="206" t="s">
        <v>173</v>
      </c>
      <c r="H304" s="207">
        <v>3</v>
      </c>
      <c r="I304" s="208"/>
      <c r="J304" s="209">
        <f>ROUND(I304*H304,2)</f>
        <v>0</v>
      </c>
      <c r="K304" s="205" t="s">
        <v>122</v>
      </c>
      <c r="L304" s="46"/>
      <c r="M304" s="210" t="s">
        <v>19</v>
      </c>
      <c r="N304" s="211" t="s">
        <v>42</v>
      </c>
      <c r="O304" s="86"/>
      <c r="P304" s="212">
        <f>O304*H304</f>
        <v>0</v>
      </c>
      <c r="Q304" s="212">
        <v>0</v>
      </c>
      <c r="R304" s="212">
        <f>Q304*H304</f>
        <v>0</v>
      </c>
      <c r="S304" s="212">
        <v>0</v>
      </c>
      <c r="T304" s="213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4" t="s">
        <v>259</v>
      </c>
      <c r="AT304" s="214" t="s">
        <v>118</v>
      </c>
      <c r="AU304" s="214" t="s">
        <v>81</v>
      </c>
      <c r="AY304" s="19" t="s">
        <v>114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9" t="s">
        <v>76</v>
      </c>
      <c r="BK304" s="215">
        <f>ROUND(I304*H304,2)</f>
        <v>0</v>
      </c>
      <c r="BL304" s="19" t="s">
        <v>259</v>
      </c>
      <c r="BM304" s="214" t="s">
        <v>557</v>
      </c>
    </row>
    <row r="305" s="2" customFormat="1">
      <c r="A305" s="40"/>
      <c r="B305" s="41"/>
      <c r="C305" s="42"/>
      <c r="D305" s="216" t="s">
        <v>125</v>
      </c>
      <c r="E305" s="42"/>
      <c r="F305" s="217" t="s">
        <v>558</v>
      </c>
      <c r="G305" s="42"/>
      <c r="H305" s="42"/>
      <c r="I305" s="218"/>
      <c r="J305" s="42"/>
      <c r="K305" s="42"/>
      <c r="L305" s="46"/>
      <c r="M305" s="219"/>
      <c r="N305" s="220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125</v>
      </c>
      <c r="AU305" s="19" t="s">
        <v>81</v>
      </c>
    </row>
    <row r="306" s="2" customFormat="1" ht="16.5" customHeight="1">
      <c r="A306" s="40"/>
      <c r="B306" s="41"/>
      <c r="C306" s="260" t="s">
        <v>559</v>
      </c>
      <c r="D306" s="260" t="s">
        <v>248</v>
      </c>
      <c r="E306" s="261" t="s">
        <v>560</v>
      </c>
      <c r="F306" s="262" t="s">
        <v>561</v>
      </c>
      <c r="G306" s="263" t="s">
        <v>173</v>
      </c>
      <c r="H306" s="264">
        <v>3</v>
      </c>
      <c r="I306" s="265"/>
      <c r="J306" s="266">
        <f>ROUND(I306*H306,2)</f>
        <v>0</v>
      </c>
      <c r="K306" s="262" t="s">
        <v>122</v>
      </c>
      <c r="L306" s="267"/>
      <c r="M306" s="268" t="s">
        <v>19</v>
      </c>
      <c r="N306" s="269" t="s">
        <v>42</v>
      </c>
      <c r="O306" s="86"/>
      <c r="P306" s="212">
        <f>O306*H306</f>
        <v>0</v>
      </c>
      <c r="Q306" s="212">
        <v>0.00025000000000000001</v>
      </c>
      <c r="R306" s="212">
        <f>Q306*H306</f>
        <v>0.00075000000000000002</v>
      </c>
      <c r="S306" s="212">
        <v>0</v>
      </c>
      <c r="T306" s="213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4" t="s">
        <v>350</v>
      </c>
      <c r="AT306" s="214" t="s">
        <v>248</v>
      </c>
      <c r="AU306" s="214" t="s">
        <v>81</v>
      </c>
      <c r="AY306" s="19" t="s">
        <v>114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19" t="s">
        <v>76</v>
      </c>
      <c r="BK306" s="215">
        <f>ROUND(I306*H306,2)</f>
        <v>0</v>
      </c>
      <c r="BL306" s="19" t="s">
        <v>259</v>
      </c>
      <c r="BM306" s="214" t="s">
        <v>562</v>
      </c>
    </row>
    <row r="307" s="2" customFormat="1" ht="24.15" customHeight="1">
      <c r="A307" s="40"/>
      <c r="B307" s="41"/>
      <c r="C307" s="203" t="s">
        <v>563</v>
      </c>
      <c r="D307" s="203" t="s">
        <v>118</v>
      </c>
      <c r="E307" s="204" t="s">
        <v>564</v>
      </c>
      <c r="F307" s="205" t="s">
        <v>565</v>
      </c>
      <c r="G307" s="206" t="s">
        <v>191</v>
      </c>
      <c r="H307" s="207">
        <v>68.915000000000006</v>
      </c>
      <c r="I307" s="208"/>
      <c r="J307" s="209">
        <f>ROUND(I307*H307,2)</f>
        <v>0</v>
      </c>
      <c r="K307" s="205" t="s">
        <v>122</v>
      </c>
      <c r="L307" s="46"/>
      <c r="M307" s="210" t="s">
        <v>19</v>
      </c>
      <c r="N307" s="211" t="s">
        <v>42</v>
      </c>
      <c r="O307" s="86"/>
      <c r="P307" s="212">
        <f>O307*H307</f>
        <v>0</v>
      </c>
      <c r="Q307" s="212">
        <v>0</v>
      </c>
      <c r="R307" s="212">
        <f>Q307*H307</f>
        <v>0</v>
      </c>
      <c r="S307" s="212">
        <v>0</v>
      </c>
      <c r="T307" s="213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4" t="s">
        <v>259</v>
      </c>
      <c r="AT307" s="214" t="s">
        <v>118</v>
      </c>
      <c r="AU307" s="214" t="s">
        <v>81</v>
      </c>
      <c r="AY307" s="19" t="s">
        <v>114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9" t="s">
        <v>76</v>
      </c>
      <c r="BK307" s="215">
        <f>ROUND(I307*H307,2)</f>
        <v>0</v>
      </c>
      <c r="BL307" s="19" t="s">
        <v>259</v>
      </c>
      <c r="BM307" s="214" t="s">
        <v>566</v>
      </c>
    </row>
    <row r="308" s="2" customFormat="1">
      <c r="A308" s="40"/>
      <c r="B308" s="41"/>
      <c r="C308" s="42"/>
      <c r="D308" s="216" t="s">
        <v>125</v>
      </c>
      <c r="E308" s="42"/>
      <c r="F308" s="217" t="s">
        <v>567</v>
      </c>
      <c r="G308" s="42"/>
      <c r="H308" s="42"/>
      <c r="I308" s="218"/>
      <c r="J308" s="42"/>
      <c r="K308" s="42"/>
      <c r="L308" s="46"/>
      <c r="M308" s="219"/>
      <c r="N308" s="220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125</v>
      </c>
      <c r="AU308" s="19" t="s">
        <v>81</v>
      </c>
    </row>
    <row r="309" s="13" customFormat="1">
      <c r="A309" s="13"/>
      <c r="B309" s="227"/>
      <c r="C309" s="228"/>
      <c r="D309" s="229" t="s">
        <v>194</v>
      </c>
      <c r="E309" s="230" t="s">
        <v>19</v>
      </c>
      <c r="F309" s="231" t="s">
        <v>568</v>
      </c>
      <c r="G309" s="228"/>
      <c r="H309" s="232">
        <v>68.915000000000006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194</v>
      </c>
      <c r="AU309" s="238" t="s">
        <v>81</v>
      </c>
      <c r="AV309" s="13" t="s">
        <v>81</v>
      </c>
      <c r="AW309" s="13" t="s">
        <v>33</v>
      </c>
      <c r="AX309" s="13" t="s">
        <v>76</v>
      </c>
      <c r="AY309" s="238" t="s">
        <v>114</v>
      </c>
    </row>
    <row r="310" s="2" customFormat="1" ht="16.5" customHeight="1">
      <c r="A310" s="40"/>
      <c r="B310" s="41"/>
      <c r="C310" s="260" t="s">
        <v>569</v>
      </c>
      <c r="D310" s="260" t="s">
        <v>248</v>
      </c>
      <c r="E310" s="261" t="s">
        <v>570</v>
      </c>
      <c r="F310" s="262" t="s">
        <v>571</v>
      </c>
      <c r="G310" s="263" t="s">
        <v>191</v>
      </c>
      <c r="H310" s="264">
        <v>74.427999999999997</v>
      </c>
      <c r="I310" s="265"/>
      <c r="J310" s="266">
        <f>ROUND(I310*H310,2)</f>
        <v>0</v>
      </c>
      <c r="K310" s="262" t="s">
        <v>122</v>
      </c>
      <c r="L310" s="267"/>
      <c r="M310" s="268" t="s">
        <v>19</v>
      </c>
      <c r="N310" s="269" t="s">
        <v>42</v>
      </c>
      <c r="O310" s="86"/>
      <c r="P310" s="212">
        <f>O310*H310</f>
        <v>0</v>
      </c>
      <c r="Q310" s="212">
        <v>0.00014999999999999999</v>
      </c>
      <c r="R310" s="212">
        <f>Q310*H310</f>
        <v>0.011164199999999999</v>
      </c>
      <c r="S310" s="212">
        <v>0</v>
      </c>
      <c r="T310" s="213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4" t="s">
        <v>350</v>
      </c>
      <c r="AT310" s="214" t="s">
        <v>248</v>
      </c>
      <c r="AU310" s="214" t="s">
        <v>81</v>
      </c>
      <c r="AY310" s="19" t="s">
        <v>114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9" t="s">
        <v>76</v>
      </c>
      <c r="BK310" s="215">
        <f>ROUND(I310*H310,2)</f>
        <v>0</v>
      </c>
      <c r="BL310" s="19" t="s">
        <v>259</v>
      </c>
      <c r="BM310" s="214" t="s">
        <v>572</v>
      </c>
    </row>
    <row r="311" s="13" customFormat="1">
      <c r="A311" s="13"/>
      <c r="B311" s="227"/>
      <c r="C311" s="228"/>
      <c r="D311" s="229" t="s">
        <v>194</v>
      </c>
      <c r="E311" s="228"/>
      <c r="F311" s="231" t="s">
        <v>573</v>
      </c>
      <c r="G311" s="228"/>
      <c r="H311" s="232">
        <v>74.427999999999997</v>
      </c>
      <c r="I311" s="233"/>
      <c r="J311" s="228"/>
      <c r="K311" s="228"/>
      <c r="L311" s="234"/>
      <c r="M311" s="235"/>
      <c r="N311" s="236"/>
      <c r="O311" s="236"/>
      <c r="P311" s="236"/>
      <c r="Q311" s="236"/>
      <c r="R311" s="236"/>
      <c r="S311" s="236"/>
      <c r="T311" s="23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194</v>
      </c>
      <c r="AU311" s="238" t="s">
        <v>81</v>
      </c>
      <c r="AV311" s="13" t="s">
        <v>81</v>
      </c>
      <c r="AW311" s="13" t="s">
        <v>4</v>
      </c>
      <c r="AX311" s="13" t="s">
        <v>76</v>
      </c>
      <c r="AY311" s="238" t="s">
        <v>114</v>
      </c>
    </row>
    <row r="312" s="2" customFormat="1" ht="16.5" customHeight="1">
      <c r="A312" s="40"/>
      <c r="B312" s="41"/>
      <c r="C312" s="260" t="s">
        <v>574</v>
      </c>
      <c r="D312" s="260" t="s">
        <v>248</v>
      </c>
      <c r="E312" s="261" t="s">
        <v>575</v>
      </c>
      <c r="F312" s="262" t="s">
        <v>576</v>
      </c>
      <c r="G312" s="263" t="s">
        <v>173</v>
      </c>
      <c r="H312" s="264">
        <v>74.427999999999997</v>
      </c>
      <c r="I312" s="265"/>
      <c r="J312" s="266">
        <f>ROUND(I312*H312,2)</f>
        <v>0</v>
      </c>
      <c r="K312" s="262" t="s">
        <v>122</v>
      </c>
      <c r="L312" s="267"/>
      <c r="M312" s="268" t="s">
        <v>19</v>
      </c>
      <c r="N312" s="269" t="s">
        <v>42</v>
      </c>
      <c r="O312" s="86"/>
      <c r="P312" s="212">
        <f>O312*H312</f>
        <v>0</v>
      </c>
      <c r="Q312" s="212">
        <v>0.00025000000000000001</v>
      </c>
      <c r="R312" s="212">
        <f>Q312*H312</f>
        <v>0.018606999999999999</v>
      </c>
      <c r="S312" s="212">
        <v>0</v>
      </c>
      <c r="T312" s="213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4" t="s">
        <v>350</v>
      </c>
      <c r="AT312" s="214" t="s">
        <v>248</v>
      </c>
      <c r="AU312" s="214" t="s">
        <v>81</v>
      </c>
      <c r="AY312" s="19" t="s">
        <v>114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19" t="s">
        <v>76</v>
      </c>
      <c r="BK312" s="215">
        <f>ROUND(I312*H312,2)</f>
        <v>0</v>
      </c>
      <c r="BL312" s="19" t="s">
        <v>259</v>
      </c>
      <c r="BM312" s="214" t="s">
        <v>577</v>
      </c>
    </row>
    <row r="313" s="13" customFormat="1">
      <c r="A313" s="13"/>
      <c r="B313" s="227"/>
      <c r="C313" s="228"/>
      <c r="D313" s="229" t="s">
        <v>194</v>
      </c>
      <c r="E313" s="228"/>
      <c r="F313" s="231" t="s">
        <v>573</v>
      </c>
      <c r="G313" s="228"/>
      <c r="H313" s="232">
        <v>74.427999999999997</v>
      </c>
      <c r="I313" s="233"/>
      <c r="J313" s="228"/>
      <c r="K313" s="228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194</v>
      </c>
      <c r="AU313" s="238" t="s">
        <v>81</v>
      </c>
      <c r="AV313" s="13" t="s">
        <v>81</v>
      </c>
      <c r="AW313" s="13" t="s">
        <v>4</v>
      </c>
      <c r="AX313" s="13" t="s">
        <v>76</v>
      </c>
      <c r="AY313" s="238" t="s">
        <v>114</v>
      </c>
    </row>
    <row r="314" s="12" customFormat="1" ht="22.8" customHeight="1">
      <c r="A314" s="12"/>
      <c r="B314" s="187"/>
      <c r="C314" s="188"/>
      <c r="D314" s="189" t="s">
        <v>70</v>
      </c>
      <c r="E314" s="201" t="s">
        <v>578</v>
      </c>
      <c r="F314" s="201" t="s">
        <v>579</v>
      </c>
      <c r="G314" s="188"/>
      <c r="H314" s="188"/>
      <c r="I314" s="191"/>
      <c r="J314" s="202">
        <f>BK314</f>
        <v>0</v>
      </c>
      <c r="K314" s="188"/>
      <c r="L314" s="193"/>
      <c r="M314" s="194"/>
      <c r="N314" s="195"/>
      <c r="O314" s="195"/>
      <c r="P314" s="196">
        <f>SUM(P315:P325)</f>
        <v>0</v>
      </c>
      <c r="Q314" s="195"/>
      <c r="R314" s="196">
        <f>SUM(R315:R325)</f>
        <v>2.0322757500000002</v>
      </c>
      <c r="S314" s="195"/>
      <c r="T314" s="197">
        <f>SUM(T315:T325)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98" t="s">
        <v>81</v>
      </c>
      <c r="AT314" s="199" t="s">
        <v>70</v>
      </c>
      <c r="AU314" s="199" t="s">
        <v>76</v>
      </c>
      <c r="AY314" s="198" t="s">
        <v>114</v>
      </c>
      <c r="BK314" s="200">
        <f>SUM(BK315:BK325)</f>
        <v>0</v>
      </c>
    </row>
    <row r="315" s="2" customFormat="1" ht="16.5" customHeight="1">
      <c r="A315" s="40"/>
      <c r="B315" s="41"/>
      <c r="C315" s="203" t="s">
        <v>580</v>
      </c>
      <c r="D315" s="203" t="s">
        <v>118</v>
      </c>
      <c r="E315" s="204" t="s">
        <v>581</v>
      </c>
      <c r="F315" s="205" t="s">
        <v>582</v>
      </c>
      <c r="G315" s="206" t="s">
        <v>251</v>
      </c>
      <c r="H315" s="207">
        <v>2145.5149999999999</v>
      </c>
      <c r="I315" s="208"/>
      <c r="J315" s="209">
        <f>ROUND(I315*H315,2)</f>
        <v>0</v>
      </c>
      <c r="K315" s="205" t="s">
        <v>122</v>
      </c>
      <c r="L315" s="46"/>
      <c r="M315" s="210" t="s">
        <v>19</v>
      </c>
      <c r="N315" s="211" t="s">
        <v>42</v>
      </c>
      <c r="O315" s="86"/>
      <c r="P315" s="212">
        <f>O315*H315</f>
        <v>0</v>
      </c>
      <c r="Q315" s="212">
        <v>5.0000000000000002E-05</v>
      </c>
      <c r="R315" s="212">
        <f>Q315*H315</f>
        <v>0.10727575</v>
      </c>
      <c r="S315" s="212">
        <v>0</v>
      </c>
      <c r="T315" s="213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4" t="s">
        <v>259</v>
      </c>
      <c r="AT315" s="214" t="s">
        <v>118</v>
      </c>
      <c r="AU315" s="214" t="s">
        <v>81</v>
      </c>
      <c r="AY315" s="19" t="s">
        <v>114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9" t="s">
        <v>76</v>
      </c>
      <c r="BK315" s="215">
        <f>ROUND(I315*H315,2)</f>
        <v>0</v>
      </c>
      <c r="BL315" s="19" t="s">
        <v>259</v>
      </c>
      <c r="BM315" s="214" t="s">
        <v>583</v>
      </c>
    </row>
    <row r="316" s="2" customFormat="1">
      <c r="A316" s="40"/>
      <c r="B316" s="41"/>
      <c r="C316" s="42"/>
      <c r="D316" s="216" t="s">
        <v>125</v>
      </c>
      <c r="E316" s="42"/>
      <c r="F316" s="217" t="s">
        <v>584</v>
      </c>
      <c r="G316" s="42"/>
      <c r="H316" s="42"/>
      <c r="I316" s="218"/>
      <c r="J316" s="42"/>
      <c r="K316" s="42"/>
      <c r="L316" s="46"/>
      <c r="M316" s="219"/>
      <c r="N316" s="220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125</v>
      </c>
      <c r="AU316" s="19" t="s">
        <v>81</v>
      </c>
    </row>
    <row r="317" s="14" customFormat="1">
      <c r="A317" s="14"/>
      <c r="B317" s="239"/>
      <c r="C317" s="240"/>
      <c r="D317" s="229" t="s">
        <v>194</v>
      </c>
      <c r="E317" s="241" t="s">
        <v>19</v>
      </c>
      <c r="F317" s="242" t="s">
        <v>585</v>
      </c>
      <c r="G317" s="240"/>
      <c r="H317" s="241" t="s">
        <v>19</v>
      </c>
      <c r="I317" s="243"/>
      <c r="J317" s="240"/>
      <c r="K317" s="240"/>
      <c r="L317" s="244"/>
      <c r="M317" s="245"/>
      <c r="N317" s="246"/>
      <c r="O317" s="246"/>
      <c r="P317" s="246"/>
      <c r="Q317" s="246"/>
      <c r="R317" s="246"/>
      <c r="S317" s="246"/>
      <c r="T317" s="24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8" t="s">
        <v>194</v>
      </c>
      <c r="AU317" s="248" t="s">
        <v>81</v>
      </c>
      <c r="AV317" s="14" t="s">
        <v>76</v>
      </c>
      <c r="AW317" s="14" t="s">
        <v>33</v>
      </c>
      <c r="AX317" s="14" t="s">
        <v>71</v>
      </c>
      <c r="AY317" s="248" t="s">
        <v>114</v>
      </c>
    </row>
    <row r="318" s="13" customFormat="1">
      <c r="A318" s="13"/>
      <c r="B318" s="227"/>
      <c r="C318" s="228"/>
      <c r="D318" s="229" t="s">
        <v>194</v>
      </c>
      <c r="E318" s="230" t="s">
        <v>19</v>
      </c>
      <c r="F318" s="231" t="s">
        <v>586</v>
      </c>
      <c r="G318" s="228"/>
      <c r="H318" s="232">
        <v>192.40000000000001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194</v>
      </c>
      <c r="AU318" s="238" t="s">
        <v>81</v>
      </c>
      <c r="AV318" s="13" t="s">
        <v>81</v>
      </c>
      <c r="AW318" s="13" t="s">
        <v>33</v>
      </c>
      <c r="AX318" s="13" t="s">
        <v>71</v>
      </c>
      <c r="AY318" s="238" t="s">
        <v>114</v>
      </c>
    </row>
    <row r="319" s="14" customFormat="1">
      <c r="A319" s="14"/>
      <c r="B319" s="239"/>
      <c r="C319" s="240"/>
      <c r="D319" s="229" t="s">
        <v>194</v>
      </c>
      <c r="E319" s="241" t="s">
        <v>19</v>
      </c>
      <c r="F319" s="242" t="s">
        <v>587</v>
      </c>
      <c r="G319" s="240"/>
      <c r="H319" s="241" t="s">
        <v>19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194</v>
      </c>
      <c r="AU319" s="248" t="s">
        <v>81</v>
      </c>
      <c r="AV319" s="14" t="s">
        <v>76</v>
      </c>
      <c r="AW319" s="14" t="s">
        <v>33</v>
      </c>
      <c r="AX319" s="14" t="s">
        <v>71</v>
      </c>
      <c r="AY319" s="248" t="s">
        <v>114</v>
      </c>
    </row>
    <row r="320" s="13" customFormat="1">
      <c r="A320" s="13"/>
      <c r="B320" s="227"/>
      <c r="C320" s="228"/>
      <c r="D320" s="229" t="s">
        <v>194</v>
      </c>
      <c r="E320" s="230" t="s">
        <v>19</v>
      </c>
      <c r="F320" s="231" t="s">
        <v>588</v>
      </c>
      <c r="G320" s="228"/>
      <c r="H320" s="232">
        <v>1953.115</v>
      </c>
      <c r="I320" s="233"/>
      <c r="J320" s="228"/>
      <c r="K320" s="228"/>
      <c r="L320" s="234"/>
      <c r="M320" s="235"/>
      <c r="N320" s="236"/>
      <c r="O320" s="236"/>
      <c r="P320" s="236"/>
      <c r="Q320" s="236"/>
      <c r="R320" s="236"/>
      <c r="S320" s="236"/>
      <c r="T320" s="23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8" t="s">
        <v>194</v>
      </c>
      <c r="AU320" s="238" t="s">
        <v>81</v>
      </c>
      <c r="AV320" s="13" t="s">
        <v>81</v>
      </c>
      <c r="AW320" s="13" t="s">
        <v>33</v>
      </c>
      <c r="AX320" s="13" t="s">
        <v>71</v>
      </c>
      <c r="AY320" s="238" t="s">
        <v>114</v>
      </c>
    </row>
    <row r="321" s="15" customFormat="1">
      <c r="A321" s="15"/>
      <c r="B321" s="249"/>
      <c r="C321" s="250"/>
      <c r="D321" s="229" t="s">
        <v>194</v>
      </c>
      <c r="E321" s="251" t="s">
        <v>19</v>
      </c>
      <c r="F321" s="252" t="s">
        <v>205</v>
      </c>
      <c r="G321" s="250"/>
      <c r="H321" s="253">
        <v>2145.5149999999999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9" t="s">
        <v>194</v>
      </c>
      <c r="AU321" s="259" t="s">
        <v>81</v>
      </c>
      <c r="AV321" s="15" t="s">
        <v>117</v>
      </c>
      <c r="AW321" s="15" t="s">
        <v>33</v>
      </c>
      <c r="AX321" s="15" t="s">
        <v>76</v>
      </c>
      <c r="AY321" s="259" t="s">
        <v>114</v>
      </c>
    </row>
    <row r="322" s="2" customFormat="1" ht="16.5" customHeight="1">
      <c r="A322" s="40"/>
      <c r="B322" s="41"/>
      <c r="C322" s="260" t="s">
        <v>589</v>
      </c>
      <c r="D322" s="260" t="s">
        <v>248</v>
      </c>
      <c r="E322" s="261" t="s">
        <v>590</v>
      </c>
      <c r="F322" s="262" t="s">
        <v>591</v>
      </c>
      <c r="G322" s="263" t="s">
        <v>386</v>
      </c>
      <c r="H322" s="264">
        <v>1.74</v>
      </c>
      <c r="I322" s="265"/>
      <c r="J322" s="266">
        <f>ROUND(I322*H322,2)</f>
        <v>0</v>
      </c>
      <c r="K322" s="262" t="s">
        <v>122</v>
      </c>
      <c r="L322" s="267"/>
      <c r="M322" s="268" t="s">
        <v>19</v>
      </c>
      <c r="N322" s="269" t="s">
        <v>42</v>
      </c>
      <c r="O322" s="86"/>
      <c r="P322" s="212">
        <f>O322*H322</f>
        <v>0</v>
      </c>
      <c r="Q322" s="212">
        <v>1</v>
      </c>
      <c r="R322" s="212">
        <f>Q322*H322</f>
        <v>1.74</v>
      </c>
      <c r="S322" s="212">
        <v>0</v>
      </c>
      <c r="T322" s="213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4" t="s">
        <v>350</v>
      </c>
      <c r="AT322" s="214" t="s">
        <v>248</v>
      </c>
      <c r="AU322" s="214" t="s">
        <v>81</v>
      </c>
      <c r="AY322" s="19" t="s">
        <v>114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9" t="s">
        <v>76</v>
      </c>
      <c r="BK322" s="215">
        <f>ROUND(I322*H322,2)</f>
        <v>0</v>
      </c>
      <c r="BL322" s="19" t="s">
        <v>259</v>
      </c>
      <c r="BM322" s="214" t="s">
        <v>592</v>
      </c>
    </row>
    <row r="323" s="13" customFormat="1">
      <c r="A323" s="13"/>
      <c r="B323" s="227"/>
      <c r="C323" s="228"/>
      <c r="D323" s="229" t="s">
        <v>194</v>
      </c>
      <c r="E323" s="230" t="s">
        <v>19</v>
      </c>
      <c r="F323" s="231" t="s">
        <v>593</v>
      </c>
      <c r="G323" s="228"/>
      <c r="H323" s="232">
        <v>1.74</v>
      </c>
      <c r="I323" s="233"/>
      <c r="J323" s="228"/>
      <c r="K323" s="228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194</v>
      </c>
      <c r="AU323" s="238" t="s">
        <v>81</v>
      </c>
      <c r="AV323" s="13" t="s">
        <v>81</v>
      </c>
      <c r="AW323" s="13" t="s">
        <v>33</v>
      </c>
      <c r="AX323" s="13" t="s">
        <v>76</v>
      </c>
      <c r="AY323" s="238" t="s">
        <v>114</v>
      </c>
    </row>
    <row r="324" s="2" customFormat="1" ht="16.5" customHeight="1">
      <c r="A324" s="40"/>
      <c r="B324" s="41"/>
      <c r="C324" s="260" t="s">
        <v>594</v>
      </c>
      <c r="D324" s="260" t="s">
        <v>248</v>
      </c>
      <c r="E324" s="261" t="s">
        <v>595</v>
      </c>
      <c r="F324" s="262" t="s">
        <v>596</v>
      </c>
      <c r="G324" s="263" t="s">
        <v>386</v>
      </c>
      <c r="H324" s="264">
        <v>0.185</v>
      </c>
      <c r="I324" s="265"/>
      <c r="J324" s="266">
        <f>ROUND(I324*H324,2)</f>
        <v>0</v>
      </c>
      <c r="K324" s="262" t="s">
        <v>122</v>
      </c>
      <c r="L324" s="267"/>
      <c r="M324" s="268" t="s">
        <v>19</v>
      </c>
      <c r="N324" s="269" t="s">
        <v>42</v>
      </c>
      <c r="O324" s="86"/>
      <c r="P324" s="212">
        <f>O324*H324</f>
        <v>0</v>
      </c>
      <c r="Q324" s="212">
        <v>1</v>
      </c>
      <c r="R324" s="212">
        <f>Q324*H324</f>
        <v>0.185</v>
      </c>
      <c r="S324" s="212">
        <v>0</v>
      </c>
      <c r="T324" s="213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4" t="s">
        <v>350</v>
      </c>
      <c r="AT324" s="214" t="s">
        <v>248</v>
      </c>
      <c r="AU324" s="214" t="s">
        <v>81</v>
      </c>
      <c r="AY324" s="19" t="s">
        <v>114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9" t="s">
        <v>76</v>
      </c>
      <c r="BK324" s="215">
        <f>ROUND(I324*H324,2)</f>
        <v>0</v>
      </c>
      <c r="BL324" s="19" t="s">
        <v>259</v>
      </c>
      <c r="BM324" s="214" t="s">
        <v>597</v>
      </c>
    </row>
    <row r="325" s="13" customFormat="1">
      <c r="A325" s="13"/>
      <c r="B325" s="227"/>
      <c r="C325" s="228"/>
      <c r="D325" s="229" t="s">
        <v>194</v>
      </c>
      <c r="E325" s="230" t="s">
        <v>19</v>
      </c>
      <c r="F325" s="231" t="s">
        <v>598</v>
      </c>
      <c r="G325" s="228"/>
      <c r="H325" s="232">
        <v>0.185</v>
      </c>
      <c r="I325" s="233"/>
      <c r="J325" s="228"/>
      <c r="K325" s="228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194</v>
      </c>
      <c r="AU325" s="238" t="s">
        <v>81</v>
      </c>
      <c r="AV325" s="13" t="s">
        <v>81</v>
      </c>
      <c r="AW325" s="13" t="s">
        <v>33</v>
      </c>
      <c r="AX325" s="13" t="s">
        <v>76</v>
      </c>
      <c r="AY325" s="238" t="s">
        <v>114</v>
      </c>
    </row>
    <row r="326" s="12" customFormat="1" ht="22.8" customHeight="1">
      <c r="A326" s="12"/>
      <c r="B326" s="187"/>
      <c r="C326" s="188"/>
      <c r="D326" s="189" t="s">
        <v>70</v>
      </c>
      <c r="E326" s="201" t="s">
        <v>599</v>
      </c>
      <c r="F326" s="201" t="s">
        <v>600</v>
      </c>
      <c r="G326" s="188"/>
      <c r="H326" s="188"/>
      <c r="I326" s="191"/>
      <c r="J326" s="202">
        <f>BK326</f>
        <v>0</v>
      </c>
      <c r="K326" s="188"/>
      <c r="L326" s="193"/>
      <c r="M326" s="194"/>
      <c r="N326" s="195"/>
      <c r="O326" s="195"/>
      <c r="P326" s="196">
        <f>SUM(P327:P343)</f>
        <v>0</v>
      </c>
      <c r="Q326" s="195"/>
      <c r="R326" s="196">
        <f>SUM(R327:R343)</f>
        <v>2.118798</v>
      </c>
      <c r="S326" s="195"/>
      <c r="T326" s="197">
        <f>SUM(T327:T343)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8" t="s">
        <v>81</v>
      </c>
      <c r="AT326" s="199" t="s">
        <v>70</v>
      </c>
      <c r="AU326" s="199" t="s">
        <v>76</v>
      </c>
      <c r="AY326" s="198" t="s">
        <v>114</v>
      </c>
      <c r="BK326" s="200">
        <f>SUM(BK327:BK343)</f>
        <v>0</v>
      </c>
    </row>
    <row r="327" s="2" customFormat="1" ht="16.5" customHeight="1">
      <c r="A327" s="40"/>
      <c r="B327" s="41"/>
      <c r="C327" s="203" t="s">
        <v>601</v>
      </c>
      <c r="D327" s="203" t="s">
        <v>118</v>
      </c>
      <c r="E327" s="204" t="s">
        <v>602</v>
      </c>
      <c r="F327" s="205" t="s">
        <v>603</v>
      </c>
      <c r="G327" s="206" t="s">
        <v>182</v>
      </c>
      <c r="H327" s="207">
        <v>59.399999999999999</v>
      </c>
      <c r="I327" s="208"/>
      <c r="J327" s="209">
        <f>ROUND(I327*H327,2)</f>
        <v>0</v>
      </c>
      <c r="K327" s="205" t="s">
        <v>122</v>
      </c>
      <c r="L327" s="46"/>
      <c r="M327" s="210" t="s">
        <v>19</v>
      </c>
      <c r="N327" s="211" t="s">
        <v>42</v>
      </c>
      <c r="O327" s="86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4" t="s">
        <v>259</v>
      </c>
      <c r="AT327" s="214" t="s">
        <v>118</v>
      </c>
      <c r="AU327" s="214" t="s">
        <v>81</v>
      </c>
      <c r="AY327" s="19" t="s">
        <v>114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19" t="s">
        <v>76</v>
      </c>
      <c r="BK327" s="215">
        <f>ROUND(I327*H327,2)</f>
        <v>0</v>
      </c>
      <c r="BL327" s="19" t="s">
        <v>259</v>
      </c>
      <c r="BM327" s="214" t="s">
        <v>604</v>
      </c>
    </row>
    <row r="328" s="2" customFormat="1">
      <c r="A328" s="40"/>
      <c r="B328" s="41"/>
      <c r="C328" s="42"/>
      <c r="D328" s="216" t="s">
        <v>125</v>
      </c>
      <c r="E328" s="42"/>
      <c r="F328" s="217" t="s">
        <v>605</v>
      </c>
      <c r="G328" s="42"/>
      <c r="H328" s="42"/>
      <c r="I328" s="218"/>
      <c r="J328" s="42"/>
      <c r="K328" s="42"/>
      <c r="L328" s="46"/>
      <c r="M328" s="219"/>
      <c r="N328" s="220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125</v>
      </c>
      <c r="AU328" s="19" t="s">
        <v>81</v>
      </c>
    </row>
    <row r="329" s="13" customFormat="1">
      <c r="A329" s="13"/>
      <c r="B329" s="227"/>
      <c r="C329" s="228"/>
      <c r="D329" s="229" t="s">
        <v>194</v>
      </c>
      <c r="E329" s="230" t="s">
        <v>19</v>
      </c>
      <c r="F329" s="231" t="s">
        <v>606</v>
      </c>
      <c r="G329" s="228"/>
      <c r="H329" s="232">
        <v>59.399999999999999</v>
      </c>
      <c r="I329" s="233"/>
      <c r="J329" s="228"/>
      <c r="K329" s="228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194</v>
      </c>
      <c r="AU329" s="238" t="s">
        <v>81</v>
      </c>
      <c r="AV329" s="13" t="s">
        <v>81</v>
      </c>
      <c r="AW329" s="13" t="s">
        <v>33</v>
      </c>
      <c r="AX329" s="13" t="s">
        <v>76</v>
      </c>
      <c r="AY329" s="238" t="s">
        <v>114</v>
      </c>
    </row>
    <row r="330" s="2" customFormat="1" ht="16.5" customHeight="1">
      <c r="A330" s="40"/>
      <c r="B330" s="41"/>
      <c r="C330" s="203" t="s">
        <v>607</v>
      </c>
      <c r="D330" s="203" t="s">
        <v>118</v>
      </c>
      <c r="E330" s="204" t="s">
        <v>608</v>
      </c>
      <c r="F330" s="205" t="s">
        <v>609</v>
      </c>
      <c r="G330" s="206" t="s">
        <v>182</v>
      </c>
      <c r="H330" s="207">
        <v>59.399999999999999</v>
      </c>
      <c r="I330" s="208"/>
      <c r="J330" s="209">
        <f>ROUND(I330*H330,2)</f>
        <v>0</v>
      </c>
      <c r="K330" s="205" t="s">
        <v>122</v>
      </c>
      <c r="L330" s="46"/>
      <c r="M330" s="210" t="s">
        <v>19</v>
      </c>
      <c r="N330" s="211" t="s">
        <v>42</v>
      </c>
      <c r="O330" s="86"/>
      <c r="P330" s="212">
        <f>O330*H330</f>
        <v>0</v>
      </c>
      <c r="Q330" s="212">
        <v>0.00029999999999999997</v>
      </c>
      <c r="R330" s="212">
        <f>Q330*H330</f>
        <v>0.017819999999999999</v>
      </c>
      <c r="S330" s="212">
        <v>0</v>
      </c>
      <c r="T330" s="213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4" t="s">
        <v>259</v>
      </c>
      <c r="AT330" s="214" t="s">
        <v>118</v>
      </c>
      <c r="AU330" s="214" t="s">
        <v>81</v>
      </c>
      <c r="AY330" s="19" t="s">
        <v>114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19" t="s">
        <v>76</v>
      </c>
      <c r="BK330" s="215">
        <f>ROUND(I330*H330,2)</f>
        <v>0</v>
      </c>
      <c r="BL330" s="19" t="s">
        <v>259</v>
      </c>
      <c r="BM330" s="214" t="s">
        <v>610</v>
      </c>
    </row>
    <row r="331" s="2" customFormat="1">
      <c r="A331" s="40"/>
      <c r="B331" s="41"/>
      <c r="C331" s="42"/>
      <c r="D331" s="216" t="s">
        <v>125</v>
      </c>
      <c r="E331" s="42"/>
      <c r="F331" s="217" t="s">
        <v>611</v>
      </c>
      <c r="G331" s="42"/>
      <c r="H331" s="42"/>
      <c r="I331" s="218"/>
      <c r="J331" s="42"/>
      <c r="K331" s="42"/>
      <c r="L331" s="46"/>
      <c r="M331" s="219"/>
      <c r="N331" s="220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125</v>
      </c>
      <c r="AU331" s="19" t="s">
        <v>81</v>
      </c>
    </row>
    <row r="332" s="2" customFormat="1" ht="24.15" customHeight="1">
      <c r="A332" s="40"/>
      <c r="B332" s="41"/>
      <c r="C332" s="203" t="s">
        <v>612</v>
      </c>
      <c r="D332" s="203" t="s">
        <v>118</v>
      </c>
      <c r="E332" s="204" t="s">
        <v>613</v>
      </c>
      <c r="F332" s="205" t="s">
        <v>614</v>
      </c>
      <c r="G332" s="206" t="s">
        <v>182</v>
      </c>
      <c r="H332" s="207">
        <v>59.399999999999999</v>
      </c>
      <c r="I332" s="208"/>
      <c r="J332" s="209">
        <f>ROUND(I332*H332,2)</f>
        <v>0</v>
      </c>
      <c r="K332" s="205" t="s">
        <v>122</v>
      </c>
      <c r="L332" s="46"/>
      <c r="M332" s="210" t="s">
        <v>19</v>
      </c>
      <c r="N332" s="211" t="s">
        <v>42</v>
      </c>
      <c r="O332" s="86"/>
      <c r="P332" s="212">
        <f>O332*H332</f>
        <v>0</v>
      </c>
      <c r="Q332" s="212">
        <v>0</v>
      </c>
      <c r="R332" s="212">
        <f>Q332*H332</f>
        <v>0</v>
      </c>
      <c r="S332" s="212">
        <v>0</v>
      </c>
      <c r="T332" s="213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4" t="s">
        <v>259</v>
      </c>
      <c r="AT332" s="214" t="s">
        <v>118</v>
      </c>
      <c r="AU332" s="214" t="s">
        <v>81</v>
      </c>
      <c r="AY332" s="19" t="s">
        <v>114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19" t="s">
        <v>76</v>
      </c>
      <c r="BK332" s="215">
        <f>ROUND(I332*H332,2)</f>
        <v>0</v>
      </c>
      <c r="BL332" s="19" t="s">
        <v>259</v>
      </c>
      <c r="BM332" s="214" t="s">
        <v>615</v>
      </c>
    </row>
    <row r="333" s="2" customFormat="1">
      <c r="A333" s="40"/>
      <c r="B333" s="41"/>
      <c r="C333" s="42"/>
      <c r="D333" s="216" t="s">
        <v>125</v>
      </c>
      <c r="E333" s="42"/>
      <c r="F333" s="217" t="s">
        <v>616</v>
      </c>
      <c r="G333" s="42"/>
      <c r="H333" s="42"/>
      <c r="I333" s="218"/>
      <c r="J333" s="42"/>
      <c r="K333" s="42"/>
      <c r="L333" s="46"/>
      <c r="M333" s="219"/>
      <c r="N333" s="220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125</v>
      </c>
      <c r="AU333" s="19" t="s">
        <v>81</v>
      </c>
    </row>
    <row r="334" s="2" customFormat="1" ht="24.15" customHeight="1">
      <c r="A334" s="40"/>
      <c r="B334" s="41"/>
      <c r="C334" s="203" t="s">
        <v>617</v>
      </c>
      <c r="D334" s="203" t="s">
        <v>118</v>
      </c>
      <c r="E334" s="204" t="s">
        <v>618</v>
      </c>
      <c r="F334" s="205" t="s">
        <v>619</v>
      </c>
      <c r="G334" s="206" t="s">
        <v>191</v>
      </c>
      <c r="H334" s="207">
        <v>9.9000000000000004</v>
      </c>
      <c r="I334" s="208"/>
      <c r="J334" s="209">
        <f>ROUND(I334*H334,2)</f>
        <v>0</v>
      </c>
      <c r="K334" s="205" t="s">
        <v>122</v>
      </c>
      <c r="L334" s="46"/>
      <c r="M334" s="210" t="s">
        <v>19</v>
      </c>
      <c r="N334" s="211" t="s">
        <v>42</v>
      </c>
      <c r="O334" s="86"/>
      <c r="P334" s="212">
        <f>O334*H334</f>
        <v>0</v>
      </c>
      <c r="Q334" s="212">
        <v>0.00073999999999999999</v>
      </c>
      <c r="R334" s="212">
        <f>Q334*H334</f>
        <v>0.007326</v>
      </c>
      <c r="S334" s="212">
        <v>0</v>
      </c>
      <c r="T334" s="213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4" t="s">
        <v>259</v>
      </c>
      <c r="AT334" s="214" t="s">
        <v>118</v>
      </c>
      <c r="AU334" s="214" t="s">
        <v>81</v>
      </c>
      <c r="AY334" s="19" t="s">
        <v>114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19" t="s">
        <v>76</v>
      </c>
      <c r="BK334" s="215">
        <f>ROUND(I334*H334,2)</f>
        <v>0</v>
      </c>
      <c r="BL334" s="19" t="s">
        <v>259</v>
      </c>
      <c r="BM334" s="214" t="s">
        <v>620</v>
      </c>
    </row>
    <row r="335" s="2" customFormat="1">
      <c r="A335" s="40"/>
      <c r="B335" s="41"/>
      <c r="C335" s="42"/>
      <c r="D335" s="216" t="s">
        <v>125</v>
      </c>
      <c r="E335" s="42"/>
      <c r="F335" s="217" t="s">
        <v>621</v>
      </c>
      <c r="G335" s="42"/>
      <c r="H335" s="42"/>
      <c r="I335" s="218"/>
      <c r="J335" s="42"/>
      <c r="K335" s="42"/>
      <c r="L335" s="46"/>
      <c r="M335" s="219"/>
      <c r="N335" s="220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125</v>
      </c>
      <c r="AU335" s="19" t="s">
        <v>81</v>
      </c>
    </row>
    <row r="336" s="2" customFormat="1" ht="16.5" customHeight="1">
      <c r="A336" s="40"/>
      <c r="B336" s="41"/>
      <c r="C336" s="260" t="s">
        <v>622</v>
      </c>
      <c r="D336" s="260" t="s">
        <v>248</v>
      </c>
      <c r="E336" s="261" t="s">
        <v>623</v>
      </c>
      <c r="F336" s="262" t="s">
        <v>624</v>
      </c>
      <c r="G336" s="263" t="s">
        <v>182</v>
      </c>
      <c r="H336" s="264">
        <v>2.4750000000000001</v>
      </c>
      <c r="I336" s="265"/>
      <c r="J336" s="266">
        <f>ROUND(I336*H336,2)</f>
        <v>0</v>
      </c>
      <c r="K336" s="262" t="s">
        <v>19</v>
      </c>
      <c r="L336" s="267"/>
      <c r="M336" s="268" t="s">
        <v>19</v>
      </c>
      <c r="N336" s="269" t="s">
        <v>42</v>
      </c>
      <c r="O336" s="86"/>
      <c r="P336" s="212">
        <f>O336*H336</f>
        <v>0</v>
      </c>
      <c r="Q336" s="212">
        <v>0.021999999999999999</v>
      </c>
      <c r="R336" s="212">
        <f>Q336*H336</f>
        <v>0.054449999999999998</v>
      </c>
      <c r="S336" s="212">
        <v>0</v>
      </c>
      <c r="T336" s="213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4" t="s">
        <v>350</v>
      </c>
      <c r="AT336" s="214" t="s">
        <v>248</v>
      </c>
      <c r="AU336" s="214" t="s">
        <v>81</v>
      </c>
      <c r="AY336" s="19" t="s">
        <v>114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19" t="s">
        <v>76</v>
      </c>
      <c r="BK336" s="215">
        <f>ROUND(I336*H336,2)</f>
        <v>0</v>
      </c>
      <c r="BL336" s="19" t="s">
        <v>259</v>
      </c>
      <c r="BM336" s="214" t="s">
        <v>625</v>
      </c>
    </row>
    <row r="337" s="13" customFormat="1">
      <c r="A337" s="13"/>
      <c r="B337" s="227"/>
      <c r="C337" s="228"/>
      <c r="D337" s="229" t="s">
        <v>194</v>
      </c>
      <c r="E337" s="228"/>
      <c r="F337" s="231" t="s">
        <v>626</v>
      </c>
      <c r="G337" s="228"/>
      <c r="H337" s="232">
        <v>2.4750000000000001</v>
      </c>
      <c r="I337" s="233"/>
      <c r="J337" s="228"/>
      <c r="K337" s="228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194</v>
      </c>
      <c r="AU337" s="238" t="s">
        <v>81</v>
      </c>
      <c r="AV337" s="13" t="s">
        <v>81</v>
      </c>
      <c r="AW337" s="13" t="s">
        <v>4</v>
      </c>
      <c r="AX337" s="13" t="s">
        <v>76</v>
      </c>
      <c r="AY337" s="238" t="s">
        <v>114</v>
      </c>
    </row>
    <row r="338" s="2" customFormat="1" ht="24.15" customHeight="1">
      <c r="A338" s="40"/>
      <c r="B338" s="41"/>
      <c r="C338" s="203" t="s">
        <v>627</v>
      </c>
      <c r="D338" s="203" t="s">
        <v>118</v>
      </c>
      <c r="E338" s="204" t="s">
        <v>628</v>
      </c>
      <c r="F338" s="205" t="s">
        <v>629</v>
      </c>
      <c r="G338" s="206" t="s">
        <v>182</v>
      </c>
      <c r="H338" s="207">
        <v>59.399999999999999</v>
      </c>
      <c r="I338" s="208"/>
      <c r="J338" s="209">
        <f>ROUND(I338*H338,2)</f>
        <v>0</v>
      </c>
      <c r="K338" s="205" t="s">
        <v>122</v>
      </c>
      <c r="L338" s="46"/>
      <c r="M338" s="210" t="s">
        <v>19</v>
      </c>
      <c r="N338" s="211" t="s">
        <v>42</v>
      </c>
      <c r="O338" s="86"/>
      <c r="P338" s="212">
        <f>O338*H338</f>
        <v>0</v>
      </c>
      <c r="Q338" s="212">
        <v>0.0090299999999999998</v>
      </c>
      <c r="R338" s="212">
        <f>Q338*H338</f>
        <v>0.53638200000000003</v>
      </c>
      <c r="S338" s="212">
        <v>0</v>
      </c>
      <c r="T338" s="213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4" t="s">
        <v>259</v>
      </c>
      <c r="AT338" s="214" t="s">
        <v>118</v>
      </c>
      <c r="AU338" s="214" t="s">
        <v>81</v>
      </c>
      <c r="AY338" s="19" t="s">
        <v>114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9" t="s">
        <v>76</v>
      </c>
      <c r="BK338" s="215">
        <f>ROUND(I338*H338,2)</f>
        <v>0</v>
      </c>
      <c r="BL338" s="19" t="s">
        <v>259</v>
      </c>
      <c r="BM338" s="214" t="s">
        <v>630</v>
      </c>
    </row>
    <row r="339" s="2" customFormat="1">
      <c r="A339" s="40"/>
      <c r="B339" s="41"/>
      <c r="C339" s="42"/>
      <c r="D339" s="216" t="s">
        <v>125</v>
      </c>
      <c r="E339" s="42"/>
      <c r="F339" s="217" t="s">
        <v>631</v>
      </c>
      <c r="G339" s="42"/>
      <c r="H339" s="42"/>
      <c r="I339" s="218"/>
      <c r="J339" s="42"/>
      <c r="K339" s="42"/>
      <c r="L339" s="46"/>
      <c r="M339" s="219"/>
      <c r="N339" s="220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125</v>
      </c>
      <c r="AU339" s="19" t="s">
        <v>81</v>
      </c>
    </row>
    <row r="340" s="2" customFormat="1" ht="16.5" customHeight="1">
      <c r="A340" s="40"/>
      <c r="B340" s="41"/>
      <c r="C340" s="260" t="s">
        <v>632</v>
      </c>
      <c r="D340" s="260" t="s">
        <v>248</v>
      </c>
      <c r="E340" s="261" t="s">
        <v>633</v>
      </c>
      <c r="F340" s="262" t="s">
        <v>634</v>
      </c>
      <c r="G340" s="263" t="s">
        <v>182</v>
      </c>
      <c r="H340" s="264">
        <v>68.310000000000002</v>
      </c>
      <c r="I340" s="265"/>
      <c r="J340" s="266">
        <f>ROUND(I340*H340,2)</f>
        <v>0</v>
      </c>
      <c r="K340" s="262" t="s">
        <v>19</v>
      </c>
      <c r="L340" s="267"/>
      <c r="M340" s="268" t="s">
        <v>19</v>
      </c>
      <c r="N340" s="269" t="s">
        <v>42</v>
      </c>
      <c r="O340" s="86"/>
      <c r="P340" s="212">
        <f>O340*H340</f>
        <v>0</v>
      </c>
      <c r="Q340" s="212">
        <v>0.021999999999999999</v>
      </c>
      <c r="R340" s="212">
        <f>Q340*H340</f>
        <v>1.50282</v>
      </c>
      <c r="S340" s="212">
        <v>0</v>
      </c>
      <c r="T340" s="213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4" t="s">
        <v>350</v>
      </c>
      <c r="AT340" s="214" t="s">
        <v>248</v>
      </c>
      <c r="AU340" s="214" t="s">
        <v>81</v>
      </c>
      <c r="AY340" s="19" t="s">
        <v>114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19" t="s">
        <v>76</v>
      </c>
      <c r="BK340" s="215">
        <f>ROUND(I340*H340,2)</f>
        <v>0</v>
      </c>
      <c r="BL340" s="19" t="s">
        <v>259</v>
      </c>
      <c r="BM340" s="214" t="s">
        <v>635</v>
      </c>
    </row>
    <row r="341" s="13" customFormat="1">
      <c r="A341" s="13"/>
      <c r="B341" s="227"/>
      <c r="C341" s="228"/>
      <c r="D341" s="229" t="s">
        <v>194</v>
      </c>
      <c r="E341" s="228"/>
      <c r="F341" s="231" t="s">
        <v>636</v>
      </c>
      <c r="G341" s="228"/>
      <c r="H341" s="232">
        <v>68.310000000000002</v>
      </c>
      <c r="I341" s="233"/>
      <c r="J341" s="228"/>
      <c r="K341" s="228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194</v>
      </c>
      <c r="AU341" s="238" t="s">
        <v>81</v>
      </c>
      <c r="AV341" s="13" t="s">
        <v>81</v>
      </c>
      <c r="AW341" s="13" t="s">
        <v>4</v>
      </c>
      <c r="AX341" s="13" t="s">
        <v>76</v>
      </c>
      <c r="AY341" s="238" t="s">
        <v>114</v>
      </c>
    </row>
    <row r="342" s="2" customFormat="1" ht="24.15" customHeight="1">
      <c r="A342" s="40"/>
      <c r="B342" s="41"/>
      <c r="C342" s="203" t="s">
        <v>637</v>
      </c>
      <c r="D342" s="203" t="s">
        <v>118</v>
      </c>
      <c r="E342" s="204" t="s">
        <v>638</v>
      </c>
      <c r="F342" s="205" t="s">
        <v>639</v>
      </c>
      <c r="G342" s="206" t="s">
        <v>386</v>
      </c>
      <c r="H342" s="207">
        <v>2.1190000000000002</v>
      </c>
      <c r="I342" s="208"/>
      <c r="J342" s="209">
        <f>ROUND(I342*H342,2)</f>
        <v>0</v>
      </c>
      <c r="K342" s="205" t="s">
        <v>122</v>
      </c>
      <c r="L342" s="46"/>
      <c r="M342" s="210" t="s">
        <v>19</v>
      </c>
      <c r="N342" s="211" t="s">
        <v>42</v>
      </c>
      <c r="O342" s="86"/>
      <c r="P342" s="212">
        <f>O342*H342</f>
        <v>0</v>
      </c>
      <c r="Q342" s="212">
        <v>0</v>
      </c>
      <c r="R342" s="212">
        <f>Q342*H342</f>
        <v>0</v>
      </c>
      <c r="S342" s="212">
        <v>0</v>
      </c>
      <c r="T342" s="213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4" t="s">
        <v>259</v>
      </c>
      <c r="AT342" s="214" t="s">
        <v>118</v>
      </c>
      <c r="AU342" s="214" t="s">
        <v>81</v>
      </c>
      <c r="AY342" s="19" t="s">
        <v>114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19" t="s">
        <v>76</v>
      </c>
      <c r="BK342" s="215">
        <f>ROUND(I342*H342,2)</f>
        <v>0</v>
      </c>
      <c r="BL342" s="19" t="s">
        <v>259</v>
      </c>
      <c r="BM342" s="214" t="s">
        <v>640</v>
      </c>
    </row>
    <row r="343" s="2" customFormat="1">
      <c r="A343" s="40"/>
      <c r="B343" s="41"/>
      <c r="C343" s="42"/>
      <c r="D343" s="216" t="s">
        <v>125</v>
      </c>
      <c r="E343" s="42"/>
      <c r="F343" s="217" t="s">
        <v>641</v>
      </c>
      <c r="G343" s="42"/>
      <c r="H343" s="42"/>
      <c r="I343" s="218"/>
      <c r="J343" s="42"/>
      <c r="K343" s="42"/>
      <c r="L343" s="46"/>
      <c r="M343" s="219"/>
      <c r="N343" s="220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125</v>
      </c>
      <c r="AU343" s="19" t="s">
        <v>81</v>
      </c>
    </row>
    <row r="344" s="12" customFormat="1" ht="22.8" customHeight="1">
      <c r="A344" s="12"/>
      <c r="B344" s="187"/>
      <c r="C344" s="188"/>
      <c r="D344" s="189" t="s">
        <v>70</v>
      </c>
      <c r="E344" s="201" t="s">
        <v>642</v>
      </c>
      <c r="F344" s="201" t="s">
        <v>643</v>
      </c>
      <c r="G344" s="188"/>
      <c r="H344" s="188"/>
      <c r="I344" s="191"/>
      <c r="J344" s="202">
        <f>BK344</f>
        <v>0</v>
      </c>
      <c r="K344" s="188"/>
      <c r="L344" s="193"/>
      <c r="M344" s="194"/>
      <c r="N344" s="195"/>
      <c r="O344" s="195"/>
      <c r="P344" s="196">
        <f>SUM(P345:P357)</f>
        <v>0</v>
      </c>
      <c r="Q344" s="195"/>
      <c r="R344" s="196">
        <f>SUM(R345:R357)</f>
        <v>0.032991199999999998</v>
      </c>
      <c r="S344" s="195"/>
      <c r="T344" s="197">
        <f>SUM(T345:T357)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98" t="s">
        <v>81</v>
      </c>
      <c r="AT344" s="199" t="s">
        <v>70</v>
      </c>
      <c r="AU344" s="199" t="s">
        <v>76</v>
      </c>
      <c r="AY344" s="198" t="s">
        <v>114</v>
      </c>
      <c r="BK344" s="200">
        <f>SUM(BK345:BK357)</f>
        <v>0</v>
      </c>
    </row>
    <row r="345" s="2" customFormat="1" ht="24.15" customHeight="1">
      <c r="A345" s="40"/>
      <c r="B345" s="41"/>
      <c r="C345" s="203" t="s">
        <v>644</v>
      </c>
      <c r="D345" s="203" t="s">
        <v>118</v>
      </c>
      <c r="E345" s="204" t="s">
        <v>645</v>
      </c>
      <c r="F345" s="205" t="s">
        <v>646</v>
      </c>
      <c r="G345" s="206" t="s">
        <v>182</v>
      </c>
      <c r="H345" s="207">
        <v>71.719999999999999</v>
      </c>
      <c r="I345" s="208"/>
      <c r="J345" s="209">
        <f>ROUND(I345*H345,2)</f>
        <v>0</v>
      </c>
      <c r="K345" s="205" t="s">
        <v>122</v>
      </c>
      <c r="L345" s="46"/>
      <c r="M345" s="210" t="s">
        <v>19</v>
      </c>
      <c r="N345" s="211" t="s">
        <v>42</v>
      </c>
      <c r="O345" s="86"/>
      <c r="P345" s="212">
        <f>O345*H345</f>
        <v>0</v>
      </c>
      <c r="Q345" s="212">
        <v>8.0000000000000007E-05</v>
      </c>
      <c r="R345" s="212">
        <f>Q345*H345</f>
        <v>0.0057376000000000007</v>
      </c>
      <c r="S345" s="212">
        <v>0</v>
      </c>
      <c r="T345" s="213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4" t="s">
        <v>259</v>
      </c>
      <c r="AT345" s="214" t="s">
        <v>118</v>
      </c>
      <c r="AU345" s="214" t="s">
        <v>81</v>
      </c>
      <c r="AY345" s="19" t="s">
        <v>114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19" t="s">
        <v>76</v>
      </c>
      <c r="BK345" s="215">
        <f>ROUND(I345*H345,2)</f>
        <v>0</v>
      </c>
      <c r="BL345" s="19" t="s">
        <v>259</v>
      </c>
      <c r="BM345" s="214" t="s">
        <v>647</v>
      </c>
    </row>
    <row r="346" s="2" customFormat="1">
      <c r="A346" s="40"/>
      <c r="B346" s="41"/>
      <c r="C346" s="42"/>
      <c r="D346" s="216" t="s">
        <v>125</v>
      </c>
      <c r="E346" s="42"/>
      <c r="F346" s="217" t="s">
        <v>648</v>
      </c>
      <c r="G346" s="42"/>
      <c r="H346" s="42"/>
      <c r="I346" s="218"/>
      <c r="J346" s="42"/>
      <c r="K346" s="42"/>
      <c r="L346" s="46"/>
      <c r="M346" s="219"/>
      <c r="N346" s="220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125</v>
      </c>
      <c r="AU346" s="19" t="s">
        <v>81</v>
      </c>
    </row>
    <row r="347" s="14" customFormat="1">
      <c r="A347" s="14"/>
      <c r="B347" s="239"/>
      <c r="C347" s="240"/>
      <c r="D347" s="229" t="s">
        <v>194</v>
      </c>
      <c r="E347" s="241" t="s">
        <v>19</v>
      </c>
      <c r="F347" s="242" t="s">
        <v>649</v>
      </c>
      <c r="G347" s="240"/>
      <c r="H347" s="241" t="s">
        <v>19</v>
      </c>
      <c r="I347" s="243"/>
      <c r="J347" s="240"/>
      <c r="K347" s="240"/>
      <c r="L347" s="244"/>
      <c r="M347" s="245"/>
      <c r="N347" s="246"/>
      <c r="O347" s="246"/>
      <c r="P347" s="246"/>
      <c r="Q347" s="246"/>
      <c r="R347" s="246"/>
      <c r="S347" s="246"/>
      <c r="T347" s="24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8" t="s">
        <v>194</v>
      </c>
      <c r="AU347" s="248" t="s">
        <v>81</v>
      </c>
      <c r="AV347" s="14" t="s">
        <v>76</v>
      </c>
      <c r="AW347" s="14" t="s">
        <v>33</v>
      </c>
      <c r="AX347" s="14" t="s">
        <v>71</v>
      </c>
      <c r="AY347" s="248" t="s">
        <v>114</v>
      </c>
    </row>
    <row r="348" s="13" customFormat="1">
      <c r="A348" s="13"/>
      <c r="B348" s="227"/>
      <c r="C348" s="228"/>
      <c r="D348" s="229" t="s">
        <v>194</v>
      </c>
      <c r="E348" s="230" t="s">
        <v>19</v>
      </c>
      <c r="F348" s="231" t="s">
        <v>650</v>
      </c>
      <c r="G348" s="228"/>
      <c r="H348" s="232">
        <v>63.920000000000002</v>
      </c>
      <c r="I348" s="233"/>
      <c r="J348" s="228"/>
      <c r="K348" s="228"/>
      <c r="L348" s="234"/>
      <c r="M348" s="235"/>
      <c r="N348" s="236"/>
      <c r="O348" s="236"/>
      <c r="P348" s="236"/>
      <c r="Q348" s="236"/>
      <c r="R348" s="236"/>
      <c r="S348" s="236"/>
      <c r="T348" s="23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8" t="s">
        <v>194</v>
      </c>
      <c r="AU348" s="238" t="s">
        <v>81</v>
      </c>
      <c r="AV348" s="13" t="s">
        <v>81</v>
      </c>
      <c r="AW348" s="13" t="s">
        <v>33</v>
      </c>
      <c r="AX348" s="13" t="s">
        <v>71</v>
      </c>
      <c r="AY348" s="238" t="s">
        <v>114</v>
      </c>
    </row>
    <row r="349" s="14" customFormat="1">
      <c r="A349" s="14"/>
      <c r="B349" s="239"/>
      <c r="C349" s="240"/>
      <c r="D349" s="229" t="s">
        <v>194</v>
      </c>
      <c r="E349" s="241" t="s">
        <v>19</v>
      </c>
      <c r="F349" s="242" t="s">
        <v>651</v>
      </c>
      <c r="G349" s="240"/>
      <c r="H349" s="241" t="s">
        <v>19</v>
      </c>
      <c r="I349" s="243"/>
      <c r="J349" s="240"/>
      <c r="K349" s="240"/>
      <c r="L349" s="244"/>
      <c r="M349" s="245"/>
      <c r="N349" s="246"/>
      <c r="O349" s="246"/>
      <c r="P349" s="246"/>
      <c r="Q349" s="246"/>
      <c r="R349" s="246"/>
      <c r="S349" s="246"/>
      <c r="T349" s="24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8" t="s">
        <v>194</v>
      </c>
      <c r="AU349" s="248" t="s">
        <v>81</v>
      </c>
      <c r="AV349" s="14" t="s">
        <v>76</v>
      </c>
      <c r="AW349" s="14" t="s">
        <v>33</v>
      </c>
      <c r="AX349" s="14" t="s">
        <v>71</v>
      </c>
      <c r="AY349" s="248" t="s">
        <v>114</v>
      </c>
    </row>
    <row r="350" s="13" customFormat="1">
      <c r="A350" s="13"/>
      <c r="B350" s="227"/>
      <c r="C350" s="228"/>
      <c r="D350" s="229" t="s">
        <v>194</v>
      </c>
      <c r="E350" s="230" t="s">
        <v>19</v>
      </c>
      <c r="F350" s="231" t="s">
        <v>652</v>
      </c>
      <c r="G350" s="228"/>
      <c r="H350" s="232">
        <v>7.7999999999999998</v>
      </c>
      <c r="I350" s="233"/>
      <c r="J350" s="228"/>
      <c r="K350" s="228"/>
      <c r="L350" s="234"/>
      <c r="M350" s="235"/>
      <c r="N350" s="236"/>
      <c r="O350" s="236"/>
      <c r="P350" s="236"/>
      <c r="Q350" s="236"/>
      <c r="R350" s="236"/>
      <c r="S350" s="236"/>
      <c r="T350" s="23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8" t="s">
        <v>194</v>
      </c>
      <c r="AU350" s="238" t="s">
        <v>81</v>
      </c>
      <c r="AV350" s="13" t="s">
        <v>81</v>
      </c>
      <c r="AW350" s="13" t="s">
        <v>33</v>
      </c>
      <c r="AX350" s="13" t="s">
        <v>71</v>
      </c>
      <c r="AY350" s="238" t="s">
        <v>114</v>
      </c>
    </row>
    <row r="351" s="15" customFormat="1">
      <c r="A351" s="15"/>
      <c r="B351" s="249"/>
      <c r="C351" s="250"/>
      <c r="D351" s="229" t="s">
        <v>194</v>
      </c>
      <c r="E351" s="251" t="s">
        <v>19</v>
      </c>
      <c r="F351" s="252" t="s">
        <v>205</v>
      </c>
      <c r="G351" s="250"/>
      <c r="H351" s="253">
        <v>71.719999999999999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9" t="s">
        <v>194</v>
      </c>
      <c r="AU351" s="259" t="s">
        <v>81</v>
      </c>
      <c r="AV351" s="15" t="s">
        <v>117</v>
      </c>
      <c r="AW351" s="15" t="s">
        <v>33</v>
      </c>
      <c r="AX351" s="15" t="s">
        <v>76</v>
      </c>
      <c r="AY351" s="259" t="s">
        <v>114</v>
      </c>
    </row>
    <row r="352" s="2" customFormat="1" ht="16.5" customHeight="1">
      <c r="A352" s="40"/>
      <c r="B352" s="41"/>
      <c r="C352" s="203" t="s">
        <v>653</v>
      </c>
      <c r="D352" s="203" t="s">
        <v>118</v>
      </c>
      <c r="E352" s="204" t="s">
        <v>654</v>
      </c>
      <c r="F352" s="205" t="s">
        <v>655</v>
      </c>
      <c r="G352" s="206" t="s">
        <v>182</v>
      </c>
      <c r="H352" s="207">
        <v>71.719999999999999</v>
      </c>
      <c r="I352" s="208"/>
      <c r="J352" s="209">
        <f>ROUND(I352*H352,2)</f>
        <v>0</v>
      </c>
      <c r="K352" s="205" t="s">
        <v>122</v>
      </c>
      <c r="L352" s="46"/>
      <c r="M352" s="210" t="s">
        <v>19</v>
      </c>
      <c r="N352" s="211" t="s">
        <v>42</v>
      </c>
      <c r="O352" s="86"/>
      <c r="P352" s="212">
        <f>O352*H352</f>
        <v>0</v>
      </c>
      <c r="Q352" s="212">
        <v>0.00013999999999999999</v>
      </c>
      <c r="R352" s="212">
        <f>Q352*H352</f>
        <v>0.010040799999999999</v>
      </c>
      <c r="S352" s="212">
        <v>0</v>
      </c>
      <c r="T352" s="213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4" t="s">
        <v>259</v>
      </c>
      <c r="AT352" s="214" t="s">
        <v>118</v>
      </c>
      <c r="AU352" s="214" t="s">
        <v>81</v>
      </c>
      <c r="AY352" s="19" t="s">
        <v>114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19" t="s">
        <v>76</v>
      </c>
      <c r="BK352" s="215">
        <f>ROUND(I352*H352,2)</f>
        <v>0</v>
      </c>
      <c r="BL352" s="19" t="s">
        <v>259</v>
      </c>
      <c r="BM352" s="214" t="s">
        <v>656</v>
      </c>
    </row>
    <row r="353" s="2" customFormat="1">
      <c r="A353" s="40"/>
      <c r="B353" s="41"/>
      <c r="C353" s="42"/>
      <c r="D353" s="216" t="s">
        <v>125</v>
      </c>
      <c r="E353" s="42"/>
      <c r="F353" s="217" t="s">
        <v>657</v>
      </c>
      <c r="G353" s="42"/>
      <c r="H353" s="42"/>
      <c r="I353" s="218"/>
      <c r="J353" s="42"/>
      <c r="K353" s="42"/>
      <c r="L353" s="46"/>
      <c r="M353" s="219"/>
      <c r="N353" s="220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125</v>
      </c>
      <c r="AU353" s="19" t="s">
        <v>81</v>
      </c>
    </row>
    <row r="354" s="2" customFormat="1" ht="16.5" customHeight="1">
      <c r="A354" s="40"/>
      <c r="B354" s="41"/>
      <c r="C354" s="203" t="s">
        <v>658</v>
      </c>
      <c r="D354" s="203" t="s">
        <v>118</v>
      </c>
      <c r="E354" s="204" t="s">
        <v>659</v>
      </c>
      <c r="F354" s="205" t="s">
        <v>660</v>
      </c>
      <c r="G354" s="206" t="s">
        <v>182</v>
      </c>
      <c r="H354" s="207">
        <v>71.719999999999999</v>
      </c>
      <c r="I354" s="208"/>
      <c r="J354" s="209">
        <f>ROUND(I354*H354,2)</f>
        <v>0</v>
      </c>
      <c r="K354" s="205" t="s">
        <v>122</v>
      </c>
      <c r="L354" s="46"/>
      <c r="M354" s="210" t="s">
        <v>19</v>
      </c>
      <c r="N354" s="211" t="s">
        <v>42</v>
      </c>
      <c r="O354" s="86"/>
      <c r="P354" s="212">
        <f>O354*H354</f>
        <v>0</v>
      </c>
      <c r="Q354" s="212">
        <v>0.00012</v>
      </c>
      <c r="R354" s="212">
        <f>Q354*H354</f>
        <v>0.0086064000000000002</v>
      </c>
      <c r="S354" s="212">
        <v>0</v>
      </c>
      <c r="T354" s="213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4" t="s">
        <v>259</v>
      </c>
      <c r="AT354" s="214" t="s">
        <v>118</v>
      </c>
      <c r="AU354" s="214" t="s">
        <v>81</v>
      </c>
      <c r="AY354" s="19" t="s">
        <v>114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19" t="s">
        <v>76</v>
      </c>
      <c r="BK354" s="215">
        <f>ROUND(I354*H354,2)</f>
        <v>0</v>
      </c>
      <c r="BL354" s="19" t="s">
        <v>259</v>
      </c>
      <c r="BM354" s="214" t="s">
        <v>661</v>
      </c>
    </row>
    <row r="355" s="2" customFormat="1">
      <c r="A355" s="40"/>
      <c r="B355" s="41"/>
      <c r="C355" s="42"/>
      <c r="D355" s="216" t="s">
        <v>125</v>
      </c>
      <c r="E355" s="42"/>
      <c r="F355" s="217" t="s">
        <v>662</v>
      </c>
      <c r="G355" s="42"/>
      <c r="H355" s="42"/>
      <c r="I355" s="218"/>
      <c r="J355" s="42"/>
      <c r="K355" s="42"/>
      <c r="L355" s="46"/>
      <c r="M355" s="219"/>
      <c r="N355" s="220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125</v>
      </c>
      <c r="AU355" s="19" t="s">
        <v>81</v>
      </c>
    </row>
    <row r="356" s="2" customFormat="1" ht="16.5" customHeight="1">
      <c r="A356" s="40"/>
      <c r="B356" s="41"/>
      <c r="C356" s="203" t="s">
        <v>663</v>
      </c>
      <c r="D356" s="203" t="s">
        <v>118</v>
      </c>
      <c r="E356" s="204" t="s">
        <v>664</v>
      </c>
      <c r="F356" s="205" t="s">
        <v>665</v>
      </c>
      <c r="G356" s="206" t="s">
        <v>182</v>
      </c>
      <c r="H356" s="207">
        <v>71.719999999999999</v>
      </c>
      <c r="I356" s="208"/>
      <c r="J356" s="209">
        <f>ROUND(I356*H356,2)</f>
        <v>0</v>
      </c>
      <c r="K356" s="205" t="s">
        <v>122</v>
      </c>
      <c r="L356" s="46"/>
      <c r="M356" s="210" t="s">
        <v>19</v>
      </c>
      <c r="N356" s="211" t="s">
        <v>42</v>
      </c>
      <c r="O356" s="86"/>
      <c r="P356" s="212">
        <f>O356*H356</f>
        <v>0</v>
      </c>
      <c r="Q356" s="212">
        <v>0.00012</v>
      </c>
      <c r="R356" s="212">
        <f>Q356*H356</f>
        <v>0.0086064000000000002</v>
      </c>
      <c r="S356" s="212">
        <v>0</v>
      </c>
      <c r="T356" s="213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4" t="s">
        <v>259</v>
      </c>
      <c r="AT356" s="214" t="s">
        <v>118</v>
      </c>
      <c r="AU356" s="214" t="s">
        <v>81</v>
      </c>
      <c r="AY356" s="19" t="s">
        <v>114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19" t="s">
        <v>76</v>
      </c>
      <c r="BK356" s="215">
        <f>ROUND(I356*H356,2)</f>
        <v>0</v>
      </c>
      <c r="BL356" s="19" t="s">
        <v>259</v>
      </c>
      <c r="BM356" s="214" t="s">
        <v>666</v>
      </c>
    </row>
    <row r="357" s="2" customFormat="1">
      <c r="A357" s="40"/>
      <c r="B357" s="41"/>
      <c r="C357" s="42"/>
      <c r="D357" s="216" t="s">
        <v>125</v>
      </c>
      <c r="E357" s="42"/>
      <c r="F357" s="217" t="s">
        <v>667</v>
      </c>
      <c r="G357" s="42"/>
      <c r="H357" s="42"/>
      <c r="I357" s="218"/>
      <c r="J357" s="42"/>
      <c r="K357" s="42"/>
      <c r="L357" s="46"/>
      <c r="M357" s="219"/>
      <c r="N357" s="220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125</v>
      </c>
      <c r="AU357" s="19" t="s">
        <v>81</v>
      </c>
    </row>
    <row r="358" s="12" customFormat="1" ht="25.92" customHeight="1">
      <c r="A358" s="12"/>
      <c r="B358" s="187"/>
      <c r="C358" s="188"/>
      <c r="D358" s="189" t="s">
        <v>70</v>
      </c>
      <c r="E358" s="190" t="s">
        <v>248</v>
      </c>
      <c r="F358" s="190" t="s">
        <v>668</v>
      </c>
      <c r="G358" s="188"/>
      <c r="H358" s="188"/>
      <c r="I358" s="191"/>
      <c r="J358" s="192">
        <f>BK358</f>
        <v>0</v>
      </c>
      <c r="K358" s="188"/>
      <c r="L358" s="193"/>
      <c r="M358" s="194"/>
      <c r="N358" s="195"/>
      <c r="O358" s="195"/>
      <c r="P358" s="196">
        <f>P359+P364</f>
        <v>0</v>
      </c>
      <c r="Q358" s="195"/>
      <c r="R358" s="196">
        <f>R359+R364</f>
        <v>0.0122395</v>
      </c>
      <c r="S358" s="195"/>
      <c r="T358" s="197">
        <f>T359+T364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98" t="s">
        <v>143</v>
      </c>
      <c r="AT358" s="199" t="s">
        <v>70</v>
      </c>
      <c r="AU358" s="199" t="s">
        <v>71</v>
      </c>
      <c r="AY358" s="198" t="s">
        <v>114</v>
      </c>
      <c r="BK358" s="200">
        <f>BK359+BK364</f>
        <v>0</v>
      </c>
    </row>
    <row r="359" s="12" customFormat="1" ht="22.8" customHeight="1">
      <c r="A359" s="12"/>
      <c r="B359" s="187"/>
      <c r="C359" s="188"/>
      <c r="D359" s="189" t="s">
        <v>70</v>
      </c>
      <c r="E359" s="201" t="s">
        <v>669</v>
      </c>
      <c r="F359" s="201" t="s">
        <v>670</v>
      </c>
      <c r="G359" s="188"/>
      <c r="H359" s="188"/>
      <c r="I359" s="191"/>
      <c r="J359" s="202">
        <f>BK359</f>
        <v>0</v>
      </c>
      <c r="K359" s="188"/>
      <c r="L359" s="193"/>
      <c r="M359" s="194"/>
      <c r="N359" s="195"/>
      <c r="O359" s="195"/>
      <c r="P359" s="196">
        <f>SUM(P360:P363)</f>
        <v>0</v>
      </c>
      <c r="Q359" s="195"/>
      <c r="R359" s="196">
        <f>SUM(R360:R363)</f>
        <v>0.0095795000000000012</v>
      </c>
      <c r="S359" s="195"/>
      <c r="T359" s="197">
        <f>SUM(T360:T363)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98" t="s">
        <v>143</v>
      </c>
      <c r="AT359" s="199" t="s">
        <v>70</v>
      </c>
      <c r="AU359" s="199" t="s">
        <v>76</v>
      </c>
      <c r="AY359" s="198" t="s">
        <v>114</v>
      </c>
      <c r="BK359" s="200">
        <f>SUM(BK360:BK363)</f>
        <v>0</v>
      </c>
    </row>
    <row r="360" s="2" customFormat="1" ht="24.15" customHeight="1">
      <c r="A360" s="40"/>
      <c r="B360" s="41"/>
      <c r="C360" s="203" t="s">
        <v>671</v>
      </c>
      <c r="D360" s="203" t="s">
        <v>118</v>
      </c>
      <c r="E360" s="204" t="s">
        <v>672</v>
      </c>
      <c r="F360" s="205" t="s">
        <v>673</v>
      </c>
      <c r="G360" s="206" t="s">
        <v>191</v>
      </c>
      <c r="H360" s="207">
        <v>49</v>
      </c>
      <c r="I360" s="208"/>
      <c r="J360" s="209">
        <f>ROUND(I360*H360,2)</f>
        <v>0</v>
      </c>
      <c r="K360" s="205" t="s">
        <v>122</v>
      </c>
      <c r="L360" s="46"/>
      <c r="M360" s="210" t="s">
        <v>19</v>
      </c>
      <c r="N360" s="211" t="s">
        <v>42</v>
      </c>
      <c r="O360" s="86"/>
      <c r="P360" s="212">
        <f>O360*H360</f>
        <v>0</v>
      </c>
      <c r="Q360" s="212">
        <v>0</v>
      </c>
      <c r="R360" s="212">
        <f>Q360*H360</f>
        <v>0</v>
      </c>
      <c r="S360" s="212">
        <v>0</v>
      </c>
      <c r="T360" s="213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4" t="s">
        <v>523</v>
      </c>
      <c r="AT360" s="214" t="s">
        <v>118</v>
      </c>
      <c r="AU360" s="214" t="s">
        <v>81</v>
      </c>
      <c r="AY360" s="19" t="s">
        <v>114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19" t="s">
        <v>76</v>
      </c>
      <c r="BK360" s="215">
        <f>ROUND(I360*H360,2)</f>
        <v>0</v>
      </c>
      <c r="BL360" s="19" t="s">
        <v>523</v>
      </c>
      <c r="BM360" s="214" t="s">
        <v>674</v>
      </c>
    </row>
    <row r="361" s="2" customFormat="1">
      <c r="A361" s="40"/>
      <c r="B361" s="41"/>
      <c r="C361" s="42"/>
      <c r="D361" s="216" t="s">
        <v>125</v>
      </c>
      <c r="E361" s="42"/>
      <c r="F361" s="217" t="s">
        <v>675</v>
      </c>
      <c r="G361" s="42"/>
      <c r="H361" s="42"/>
      <c r="I361" s="218"/>
      <c r="J361" s="42"/>
      <c r="K361" s="42"/>
      <c r="L361" s="46"/>
      <c r="M361" s="219"/>
      <c r="N361" s="220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125</v>
      </c>
      <c r="AU361" s="19" t="s">
        <v>81</v>
      </c>
    </row>
    <row r="362" s="2" customFormat="1" ht="16.5" customHeight="1">
      <c r="A362" s="40"/>
      <c r="B362" s="41"/>
      <c r="C362" s="260" t="s">
        <v>676</v>
      </c>
      <c r="D362" s="260" t="s">
        <v>248</v>
      </c>
      <c r="E362" s="261" t="s">
        <v>519</v>
      </c>
      <c r="F362" s="262" t="s">
        <v>520</v>
      </c>
      <c r="G362" s="263" t="s">
        <v>191</v>
      </c>
      <c r="H362" s="264">
        <v>56.350000000000001</v>
      </c>
      <c r="I362" s="265"/>
      <c r="J362" s="266">
        <f>ROUND(I362*H362,2)</f>
        <v>0</v>
      </c>
      <c r="K362" s="262" t="s">
        <v>122</v>
      </c>
      <c r="L362" s="267"/>
      <c r="M362" s="268" t="s">
        <v>19</v>
      </c>
      <c r="N362" s="269" t="s">
        <v>42</v>
      </c>
      <c r="O362" s="86"/>
      <c r="P362" s="212">
        <f>O362*H362</f>
        <v>0</v>
      </c>
      <c r="Q362" s="212">
        <v>0.00017000000000000001</v>
      </c>
      <c r="R362" s="212">
        <f>Q362*H362</f>
        <v>0.0095795000000000012</v>
      </c>
      <c r="S362" s="212">
        <v>0</v>
      </c>
      <c r="T362" s="213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4" t="s">
        <v>677</v>
      </c>
      <c r="AT362" s="214" t="s">
        <v>248</v>
      </c>
      <c r="AU362" s="214" t="s">
        <v>81</v>
      </c>
      <c r="AY362" s="19" t="s">
        <v>114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9" t="s">
        <v>76</v>
      </c>
      <c r="BK362" s="215">
        <f>ROUND(I362*H362,2)</f>
        <v>0</v>
      </c>
      <c r="BL362" s="19" t="s">
        <v>677</v>
      </c>
      <c r="BM362" s="214" t="s">
        <v>678</v>
      </c>
    </row>
    <row r="363" s="13" customFormat="1">
      <c r="A363" s="13"/>
      <c r="B363" s="227"/>
      <c r="C363" s="228"/>
      <c r="D363" s="229" t="s">
        <v>194</v>
      </c>
      <c r="E363" s="228"/>
      <c r="F363" s="231" t="s">
        <v>679</v>
      </c>
      <c r="G363" s="228"/>
      <c r="H363" s="232">
        <v>56.350000000000001</v>
      </c>
      <c r="I363" s="233"/>
      <c r="J363" s="228"/>
      <c r="K363" s="228"/>
      <c r="L363" s="234"/>
      <c r="M363" s="235"/>
      <c r="N363" s="236"/>
      <c r="O363" s="236"/>
      <c r="P363" s="236"/>
      <c r="Q363" s="236"/>
      <c r="R363" s="236"/>
      <c r="S363" s="236"/>
      <c r="T363" s="23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8" t="s">
        <v>194</v>
      </c>
      <c r="AU363" s="238" t="s">
        <v>81</v>
      </c>
      <c r="AV363" s="13" t="s">
        <v>81</v>
      </c>
      <c r="AW363" s="13" t="s">
        <v>4</v>
      </c>
      <c r="AX363" s="13" t="s">
        <v>76</v>
      </c>
      <c r="AY363" s="238" t="s">
        <v>114</v>
      </c>
    </row>
    <row r="364" s="12" customFormat="1" ht="22.8" customHeight="1">
      <c r="A364" s="12"/>
      <c r="B364" s="187"/>
      <c r="C364" s="188"/>
      <c r="D364" s="189" t="s">
        <v>70</v>
      </c>
      <c r="E364" s="201" t="s">
        <v>680</v>
      </c>
      <c r="F364" s="201" t="s">
        <v>681</v>
      </c>
      <c r="G364" s="188"/>
      <c r="H364" s="188"/>
      <c r="I364" s="191"/>
      <c r="J364" s="202">
        <f>BK364</f>
        <v>0</v>
      </c>
      <c r="K364" s="188"/>
      <c r="L364" s="193"/>
      <c r="M364" s="194"/>
      <c r="N364" s="195"/>
      <c r="O364" s="195"/>
      <c r="P364" s="196">
        <f>SUM(P365:P372)</f>
        <v>0</v>
      </c>
      <c r="Q364" s="195"/>
      <c r="R364" s="196">
        <f>SUM(R365:R372)</f>
        <v>0.0026599999999999996</v>
      </c>
      <c r="S364" s="195"/>
      <c r="T364" s="197">
        <f>SUM(T365:T372)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98" t="s">
        <v>143</v>
      </c>
      <c r="AT364" s="199" t="s">
        <v>70</v>
      </c>
      <c r="AU364" s="199" t="s">
        <v>76</v>
      </c>
      <c r="AY364" s="198" t="s">
        <v>114</v>
      </c>
      <c r="BK364" s="200">
        <f>SUM(BK365:BK372)</f>
        <v>0</v>
      </c>
    </row>
    <row r="365" s="2" customFormat="1" ht="33" customHeight="1">
      <c r="A365" s="40"/>
      <c r="B365" s="41"/>
      <c r="C365" s="203" t="s">
        <v>682</v>
      </c>
      <c r="D365" s="203" t="s">
        <v>118</v>
      </c>
      <c r="E365" s="204" t="s">
        <v>683</v>
      </c>
      <c r="F365" s="205" t="s">
        <v>684</v>
      </c>
      <c r="G365" s="206" t="s">
        <v>191</v>
      </c>
      <c r="H365" s="207">
        <v>38</v>
      </c>
      <c r="I365" s="208"/>
      <c r="J365" s="209">
        <f>ROUND(I365*H365,2)</f>
        <v>0</v>
      </c>
      <c r="K365" s="205" t="s">
        <v>122</v>
      </c>
      <c r="L365" s="46"/>
      <c r="M365" s="210" t="s">
        <v>19</v>
      </c>
      <c r="N365" s="211" t="s">
        <v>42</v>
      </c>
      <c r="O365" s="86"/>
      <c r="P365" s="212">
        <f>O365*H365</f>
        <v>0</v>
      </c>
      <c r="Q365" s="212">
        <v>0</v>
      </c>
      <c r="R365" s="212">
        <f>Q365*H365</f>
        <v>0</v>
      </c>
      <c r="S365" s="212">
        <v>0</v>
      </c>
      <c r="T365" s="213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4" t="s">
        <v>523</v>
      </c>
      <c r="AT365" s="214" t="s">
        <v>118</v>
      </c>
      <c r="AU365" s="214" t="s">
        <v>81</v>
      </c>
      <c r="AY365" s="19" t="s">
        <v>114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19" t="s">
        <v>76</v>
      </c>
      <c r="BK365" s="215">
        <f>ROUND(I365*H365,2)</f>
        <v>0</v>
      </c>
      <c r="BL365" s="19" t="s">
        <v>523</v>
      </c>
      <c r="BM365" s="214" t="s">
        <v>685</v>
      </c>
    </row>
    <row r="366" s="2" customFormat="1">
      <c r="A366" s="40"/>
      <c r="B366" s="41"/>
      <c r="C366" s="42"/>
      <c r="D366" s="216" t="s">
        <v>125</v>
      </c>
      <c r="E366" s="42"/>
      <c r="F366" s="217" t="s">
        <v>686</v>
      </c>
      <c r="G366" s="42"/>
      <c r="H366" s="42"/>
      <c r="I366" s="218"/>
      <c r="J366" s="42"/>
      <c r="K366" s="42"/>
      <c r="L366" s="46"/>
      <c r="M366" s="219"/>
      <c r="N366" s="220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125</v>
      </c>
      <c r="AU366" s="19" t="s">
        <v>81</v>
      </c>
    </row>
    <row r="367" s="2" customFormat="1" ht="33" customHeight="1">
      <c r="A367" s="40"/>
      <c r="B367" s="41"/>
      <c r="C367" s="203" t="s">
        <v>687</v>
      </c>
      <c r="D367" s="203" t="s">
        <v>118</v>
      </c>
      <c r="E367" s="204" t="s">
        <v>688</v>
      </c>
      <c r="F367" s="205" t="s">
        <v>689</v>
      </c>
      <c r="G367" s="206" t="s">
        <v>191</v>
      </c>
      <c r="H367" s="207">
        <v>38</v>
      </c>
      <c r="I367" s="208"/>
      <c r="J367" s="209">
        <f>ROUND(I367*H367,2)</f>
        <v>0</v>
      </c>
      <c r="K367" s="205" t="s">
        <v>122</v>
      </c>
      <c r="L367" s="46"/>
      <c r="M367" s="210" t="s">
        <v>19</v>
      </c>
      <c r="N367" s="211" t="s">
        <v>42</v>
      </c>
      <c r="O367" s="86"/>
      <c r="P367" s="212">
        <f>O367*H367</f>
        <v>0</v>
      </c>
      <c r="Q367" s="212">
        <v>0</v>
      </c>
      <c r="R367" s="212">
        <f>Q367*H367</f>
        <v>0</v>
      </c>
      <c r="S367" s="212">
        <v>0</v>
      </c>
      <c r="T367" s="213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4" t="s">
        <v>523</v>
      </c>
      <c r="AT367" s="214" t="s">
        <v>118</v>
      </c>
      <c r="AU367" s="214" t="s">
        <v>81</v>
      </c>
      <c r="AY367" s="19" t="s">
        <v>114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9" t="s">
        <v>76</v>
      </c>
      <c r="BK367" s="215">
        <f>ROUND(I367*H367,2)</f>
        <v>0</v>
      </c>
      <c r="BL367" s="19" t="s">
        <v>523</v>
      </c>
      <c r="BM367" s="214" t="s">
        <v>690</v>
      </c>
    </row>
    <row r="368" s="2" customFormat="1">
      <c r="A368" s="40"/>
      <c r="B368" s="41"/>
      <c r="C368" s="42"/>
      <c r="D368" s="216" t="s">
        <v>125</v>
      </c>
      <c r="E368" s="42"/>
      <c r="F368" s="217" t="s">
        <v>691</v>
      </c>
      <c r="G368" s="42"/>
      <c r="H368" s="42"/>
      <c r="I368" s="218"/>
      <c r="J368" s="42"/>
      <c r="K368" s="42"/>
      <c r="L368" s="46"/>
      <c r="M368" s="219"/>
      <c r="N368" s="220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125</v>
      </c>
      <c r="AU368" s="19" t="s">
        <v>81</v>
      </c>
    </row>
    <row r="369" s="2" customFormat="1" ht="21.75" customHeight="1">
      <c r="A369" s="40"/>
      <c r="B369" s="41"/>
      <c r="C369" s="203" t="s">
        <v>692</v>
      </c>
      <c r="D369" s="203" t="s">
        <v>118</v>
      </c>
      <c r="E369" s="204" t="s">
        <v>693</v>
      </c>
      <c r="F369" s="205" t="s">
        <v>694</v>
      </c>
      <c r="G369" s="206" t="s">
        <v>191</v>
      </c>
      <c r="H369" s="207">
        <v>38</v>
      </c>
      <c r="I369" s="208"/>
      <c r="J369" s="209">
        <f>ROUND(I369*H369,2)</f>
        <v>0</v>
      </c>
      <c r="K369" s="205" t="s">
        <v>122</v>
      </c>
      <c r="L369" s="46"/>
      <c r="M369" s="210" t="s">
        <v>19</v>
      </c>
      <c r="N369" s="211" t="s">
        <v>42</v>
      </c>
      <c r="O369" s="86"/>
      <c r="P369" s="212">
        <f>O369*H369</f>
        <v>0</v>
      </c>
      <c r="Q369" s="212">
        <v>0</v>
      </c>
      <c r="R369" s="212">
        <f>Q369*H369</f>
        <v>0</v>
      </c>
      <c r="S369" s="212">
        <v>0</v>
      </c>
      <c r="T369" s="213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4" t="s">
        <v>523</v>
      </c>
      <c r="AT369" s="214" t="s">
        <v>118</v>
      </c>
      <c r="AU369" s="214" t="s">
        <v>81</v>
      </c>
      <c r="AY369" s="19" t="s">
        <v>114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19" t="s">
        <v>76</v>
      </c>
      <c r="BK369" s="215">
        <f>ROUND(I369*H369,2)</f>
        <v>0</v>
      </c>
      <c r="BL369" s="19" t="s">
        <v>523</v>
      </c>
      <c r="BM369" s="214" t="s">
        <v>695</v>
      </c>
    </row>
    <row r="370" s="2" customFormat="1">
      <c r="A370" s="40"/>
      <c r="B370" s="41"/>
      <c r="C370" s="42"/>
      <c r="D370" s="216" t="s">
        <v>125</v>
      </c>
      <c r="E370" s="42"/>
      <c r="F370" s="217" t="s">
        <v>696</v>
      </c>
      <c r="G370" s="42"/>
      <c r="H370" s="42"/>
      <c r="I370" s="218"/>
      <c r="J370" s="42"/>
      <c r="K370" s="42"/>
      <c r="L370" s="46"/>
      <c r="M370" s="219"/>
      <c r="N370" s="220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125</v>
      </c>
      <c r="AU370" s="19" t="s">
        <v>81</v>
      </c>
    </row>
    <row r="371" s="2" customFormat="1" ht="21.75" customHeight="1">
      <c r="A371" s="40"/>
      <c r="B371" s="41"/>
      <c r="C371" s="203" t="s">
        <v>697</v>
      </c>
      <c r="D371" s="203" t="s">
        <v>118</v>
      </c>
      <c r="E371" s="204" t="s">
        <v>698</v>
      </c>
      <c r="F371" s="205" t="s">
        <v>699</v>
      </c>
      <c r="G371" s="206" t="s">
        <v>191</v>
      </c>
      <c r="H371" s="207">
        <v>38</v>
      </c>
      <c r="I371" s="208"/>
      <c r="J371" s="209">
        <f>ROUND(I371*H371,2)</f>
        <v>0</v>
      </c>
      <c r="K371" s="205" t="s">
        <v>122</v>
      </c>
      <c r="L371" s="46"/>
      <c r="M371" s="210" t="s">
        <v>19</v>
      </c>
      <c r="N371" s="211" t="s">
        <v>42</v>
      </c>
      <c r="O371" s="86"/>
      <c r="P371" s="212">
        <f>O371*H371</f>
        <v>0</v>
      </c>
      <c r="Q371" s="212">
        <v>6.9999999999999994E-05</v>
      </c>
      <c r="R371" s="212">
        <f>Q371*H371</f>
        <v>0.0026599999999999996</v>
      </c>
      <c r="S371" s="212">
        <v>0</v>
      </c>
      <c r="T371" s="213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4" t="s">
        <v>523</v>
      </c>
      <c r="AT371" s="214" t="s">
        <v>118</v>
      </c>
      <c r="AU371" s="214" t="s">
        <v>81</v>
      </c>
      <c r="AY371" s="19" t="s">
        <v>114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19" t="s">
        <v>76</v>
      </c>
      <c r="BK371" s="215">
        <f>ROUND(I371*H371,2)</f>
        <v>0</v>
      </c>
      <c r="BL371" s="19" t="s">
        <v>523</v>
      </c>
      <c r="BM371" s="214" t="s">
        <v>700</v>
      </c>
    </row>
    <row r="372" s="2" customFormat="1">
      <c r="A372" s="40"/>
      <c r="B372" s="41"/>
      <c r="C372" s="42"/>
      <c r="D372" s="216" t="s">
        <v>125</v>
      </c>
      <c r="E372" s="42"/>
      <c r="F372" s="217" t="s">
        <v>701</v>
      </c>
      <c r="G372" s="42"/>
      <c r="H372" s="42"/>
      <c r="I372" s="218"/>
      <c r="J372" s="42"/>
      <c r="K372" s="42"/>
      <c r="L372" s="46"/>
      <c r="M372" s="221"/>
      <c r="N372" s="222"/>
      <c r="O372" s="223"/>
      <c r="P372" s="223"/>
      <c r="Q372" s="223"/>
      <c r="R372" s="223"/>
      <c r="S372" s="223"/>
      <c r="T372" s="22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125</v>
      </c>
      <c r="AU372" s="19" t="s">
        <v>81</v>
      </c>
    </row>
    <row r="373" s="2" customFormat="1" ht="6.96" customHeight="1">
      <c r="A373" s="40"/>
      <c r="B373" s="61"/>
      <c r="C373" s="62"/>
      <c r="D373" s="62"/>
      <c r="E373" s="62"/>
      <c r="F373" s="62"/>
      <c r="G373" s="62"/>
      <c r="H373" s="62"/>
      <c r="I373" s="62"/>
      <c r="J373" s="62"/>
      <c r="K373" s="62"/>
      <c r="L373" s="46"/>
      <c r="M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</sheetData>
  <sheetProtection sheet="1" autoFilter="0" formatColumns="0" formatRows="0" objects="1" scenarios="1" spinCount="100000" saltValue="NHyI+s644XtpFYFs/RG57i52kMzEZAP1w8L6P9itCixAofVHICEGoeCMxzrqxRDCSk3uz2qdQ4NfXQklE1+b4Q==" hashValue="/NF2RIS1R7Hyt/RfSulgiiLUc/ilG7xfM5FpFvjlxpDu3T8F8TiYXtwSHjR1zJP2uYptJXtTWZEksW5QVRxoRg==" algorithmName="SHA-512" password="CC35"/>
  <autoFilter ref="C97:K372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5_01/112101122"/>
    <hyperlink ref="F104" r:id="rId2" display="https://podminky.urs.cz/item/CS_URS_2025_01/112251102"/>
    <hyperlink ref="F106" r:id="rId3" display="https://podminky.urs.cz/item/CS_URS_2025_01/113106123"/>
    <hyperlink ref="F108" r:id="rId4" display="https://podminky.urs.cz/item/CS_URS_2025_01/113107112"/>
    <hyperlink ref="F110" r:id="rId5" display="https://podminky.urs.cz/item/CS_URS_2025_01/113201111"/>
    <hyperlink ref="F113" r:id="rId6" display="https://podminky.urs.cz/item/CS_URS_2025_01/121151113"/>
    <hyperlink ref="F120" r:id="rId7" display="https://podminky.urs.cz/item/CS_URS_2025_01/122551104"/>
    <hyperlink ref="F133" r:id="rId8" display="https://podminky.urs.cz/item/CS_URS_2025_01/132412131"/>
    <hyperlink ref="F140" r:id="rId9" display="https://podminky.urs.cz/item/CS_URS_2025_01/162351143"/>
    <hyperlink ref="F143" r:id="rId10" display="https://podminky.urs.cz/item/CS_URS_2025_01/181351103"/>
    <hyperlink ref="F148" r:id="rId11" display="https://podminky.urs.cz/item/CS_URS_2025_01/181411121"/>
    <hyperlink ref="F153" r:id="rId12" display="https://podminky.urs.cz/item/CS_URS_2025_01/181411141"/>
    <hyperlink ref="F158" r:id="rId13" display="https://podminky.urs.cz/item/CS_URS_2025_01/181951116"/>
    <hyperlink ref="F161" r:id="rId14" display="https://podminky.urs.cz/item/CS_URS_2025_01/274313711"/>
    <hyperlink ref="F169" r:id="rId15" display="https://podminky.urs.cz/item/CS_URS_2025_01/274351121"/>
    <hyperlink ref="F172" r:id="rId16" display="https://podminky.urs.cz/item/CS_URS_2025_01/275313711"/>
    <hyperlink ref="F179" r:id="rId17" display="https://podminky.urs.cz/item/CS_URS_2025_01/275351121"/>
    <hyperlink ref="F185" r:id="rId18" display="https://podminky.urs.cz/item/CS_URS_2025_01/327122111"/>
    <hyperlink ref="F187" r:id="rId19" display="https://podminky.urs.cz/item/CS_URS_2025_01/327122112"/>
    <hyperlink ref="F189" r:id="rId20" display="https://podminky.urs.cz/item/CS_URS_2025_01/327122113"/>
    <hyperlink ref="F191" r:id="rId21" display="https://podminky.urs.cz/item/CS_URS_2025_01/327122114"/>
    <hyperlink ref="F193" r:id="rId22" display="https://podminky.urs.cz/item/CS_URS_2025_01/327122212"/>
    <hyperlink ref="F196" r:id="rId23" display="https://podminky.urs.cz/item/CS_URS_2025_01/564851111"/>
    <hyperlink ref="F200" r:id="rId24" display="https://podminky.urs.cz/item/CS_URS_2025_01/597961111"/>
    <hyperlink ref="F204" r:id="rId25" display="https://podminky.urs.cz/item/CS_URS_2025_01/631311214"/>
    <hyperlink ref="F208" r:id="rId26" display="https://podminky.urs.cz/item/CS_URS_2025_01/631311224"/>
    <hyperlink ref="F215" r:id="rId27" display="https://podminky.urs.cz/item/CS_URS_2025_01/631319022"/>
    <hyperlink ref="F217" r:id="rId28" display="https://podminky.urs.cz/item/CS_URS_2025_01/631319173"/>
    <hyperlink ref="F219" r:id="rId29" display="https://podminky.urs.cz/item/CS_URS_2025_01/631351101"/>
    <hyperlink ref="F226" r:id="rId30" display="https://podminky.urs.cz/item/CS_URS_2025_01/631351102"/>
    <hyperlink ref="F234" r:id="rId31" display="https://podminky.urs.cz/item/CS_URS_2025_01/631362021"/>
    <hyperlink ref="F243" r:id="rId32" display="https://podminky.urs.cz/item/CS_URS_2025_01/632450133"/>
    <hyperlink ref="F245" r:id="rId33" display="https://podminky.urs.cz/item/CS_URS_2025_01/634611111"/>
    <hyperlink ref="F248" r:id="rId34" display="https://podminky.urs.cz/item/CS_URS_2025_01/871313120"/>
    <hyperlink ref="F254" r:id="rId35" display="https://podminky.urs.cz/item/CS_URS_2025_01/894201121"/>
    <hyperlink ref="F257" r:id="rId36" display="https://podminky.urs.cz/item/CS_URS_2025_01/894201221"/>
    <hyperlink ref="F260" r:id="rId37" display="https://podminky.urs.cz/item/CS_URS_2025_01/894201293"/>
    <hyperlink ref="F263" r:id="rId38" display="https://podminky.urs.cz/item/CS_URS_2025_01/894812111"/>
    <hyperlink ref="F265" r:id="rId39" display="https://podminky.urs.cz/item/CS_URS_2025_01/894812132"/>
    <hyperlink ref="F267" r:id="rId40" display="https://podminky.urs.cz/item/CS_URS_2025_01/894812149"/>
    <hyperlink ref="F269" r:id="rId41" display="https://podminky.urs.cz/item/CS_URS_2025_01/894812171"/>
    <hyperlink ref="F271" r:id="rId42" display="https://podminky.urs.cz/item/CS_URS_2025_01/899102112"/>
    <hyperlink ref="F274" r:id="rId43" display="https://podminky.urs.cz/item/CS_URS_2025_01/899102112"/>
    <hyperlink ref="F278" r:id="rId44" display="https://podminky.urs.cz/item/CS_URS_2025_01/916371215"/>
    <hyperlink ref="F283" r:id="rId45" display="https://podminky.urs.cz/item/CS_URS_2025_01/998276101"/>
    <hyperlink ref="F291" r:id="rId46" display="https://podminky.urs.cz/item/CS_URS_2025_01/741122016"/>
    <hyperlink ref="F295" r:id="rId47" display="https://podminky.urs.cz/item/CS_URS_2025_01/741311002"/>
    <hyperlink ref="F298" r:id="rId48" display="https://podminky.urs.cz/item/CS_URS_2025_01/741313083"/>
    <hyperlink ref="F301" r:id="rId49" display="https://podminky.urs.cz/item/CS_URS_2025_01/741320101"/>
    <hyperlink ref="F305" r:id="rId50" display="https://podminky.urs.cz/item/CS_URS_2025_01/741321003"/>
    <hyperlink ref="F308" r:id="rId51" display="https://podminky.urs.cz/item/CS_URS_2025_01/741372065"/>
    <hyperlink ref="F316" r:id="rId52" display="https://podminky.urs.cz/item/CS_URS_2025_01/767995114"/>
    <hyperlink ref="F328" r:id="rId53" display="https://podminky.urs.cz/item/CS_URS_2025_01/771111011"/>
    <hyperlink ref="F331" r:id="rId54" display="https://podminky.urs.cz/item/CS_URS_2025_01/771121011"/>
    <hyperlink ref="F333" r:id="rId55" display="https://podminky.urs.cz/item/CS_URS_2025_01/771121027"/>
    <hyperlink ref="F335" r:id="rId56" display="https://podminky.urs.cz/item/CS_URS_2025_01/771474114"/>
    <hyperlink ref="F339" r:id="rId57" display="https://podminky.urs.cz/item/CS_URS_2025_01/771574413"/>
    <hyperlink ref="F343" r:id="rId58" display="https://podminky.urs.cz/item/CS_URS_2025_01/998771101"/>
    <hyperlink ref="F346" r:id="rId59" display="https://podminky.urs.cz/item/CS_URS_2025_01/783301311"/>
    <hyperlink ref="F353" r:id="rId60" display="https://podminky.urs.cz/item/CS_URS_2025_01/783314101"/>
    <hyperlink ref="F355" r:id="rId61" display="https://podminky.urs.cz/item/CS_URS_2025_01/783315101"/>
    <hyperlink ref="F357" r:id="rId62" display="https://podminky.urs.cz/item/CS_URS_2025_01/783317101"/>
    <hyperlink ref="F361" r:id="rId63" display="https://podminky.urs.cz/item/CS_URS_2025_01/210812011"/>
    <hyperlink ref="F366" r:id="rId64" display="https://podminky.urs.cz/item/CS_URS_2025_01/460171115"/>
    <hyperlink ref="F368" r:id="rId65" display="https://podminky.urs.cz/item/CS_URS_2025_01/460451124"/>
    <hyperlink ref="F370" r:id="rId66" display="https://podminky.urs.cz/item/CS_URS_2025_01/460661111"/>
    <hyperlink ref="F372" r:id="rId67" display="https://podminky.urs.cz/item/CS_URS_2025_01/46067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81</v>
      </c>
    </row>
    <row r="4" s="1" customFormat="1" ht="24.96" customHeight="1">
      <c r="B4" s="22"/>
      <c r="D4" s="131" t="s">
        <v>88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3" t="s">
        <v>16</v>
      </c>
      <c r="L6" s="22"/>
    </row>
    <row r="7" s="1" customFormat="1" ht="16.5" customHeight="1">
      <c r="B7" s="22"/>
      <c r="E7" s="225" t="str">
        <f>'Rekapitulace stavby'!K6</f>
        <v>Přístavba recepce a úpravy atria</v>
      </c>
      <c r="F7" s="133"/>
      <c r="G7" s="133"/>
      <c r="H7" s="133"/>
      <c r="L7" s="22"/>
    </row>
    <row r="8" s="2" customFormat="1" ht="12" customHeight="1">
      <c r="A8" s="40"/>
      <c r="B8" s="46"/>
      <c r="C8" s="40"/>
      <c r="D8" s="133" t="s">
        <v>147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702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19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21</v>
      </c>
      <c r="E12" s="40"/>
      <c r="F12" s="136" t="s">
        <v>22</v>
      </c>
      <c r="G12" s="40"/>
      <c r="H12" s="40"/>
      <c r="I12" s="133" t="s">
        <v>23</v>
      </c>
      <c r="J12" s="137" t="str">
        <f>'Rekapitulace stavby'!AN8</f>
        <v>16. 3. 2025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25</v>
      </c>
      <c r="E14" s="40"/>
      <c r="F14" s="40"/>
      <c r="G14" s="40"/>
      <c r="H14" s="40"/>
      <c r="I14" s="133" t="s">
        <v>26</v>
      </c>
      <c r="J14" s="136" t="s">
        <v>19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27</v>
      </c>
      <c r="F15" s="40"/>
      <c r="G15" s="40"/>
      <c r="H15" s="40"/>
      <c r="I15" s="133" t="s">
        <v>28</v>
      </c>
      <c r="J15" s="136" t="s">
        <v>19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29</v>
      </c>
      <c r="E17" s="40"/>
      <c r="F17" s="40"/>
      <c r="G17" s="40"/>
      <c r="H17" s="40"/>
      <c r="I17" s="133" t="s">
        <v>26</v>
      </c>
      <c r="J17" s="35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6"/>
      <c r="G18" s="136"/>
      <c r="H18" s="136"/>
      <c r="I18" s="133" t="s">
        <v>28</v>
      </c>
      <c r="J18" s="35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31</v>
      </c>
      <c r="E20" s="40"/>
      <c r="F20" s="40"/>
      <c r="G20" s="40"/>
      <c r="H20" s="40"/>
      <c r="I20" s="133" t="s">
        <v>26</v>
      </c>
      <c r="J20" s="136" t="s">
        <v>19</v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">
        <v>32</v>
      </c>
      <c r="F21" s="40"/>
      <c r="G21" s="40"/>
      <c r="H21" s="40"/>
      <c r="I21" s="133" t="s">
        <v>28</v>
      </c>
      <c r="J21" s="136" t="s">
        <v>19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34</v>
      </c>
      <c r="E23" s="40"/>
      <c r="F23" s="40"/>
      <c r="G23" s="40"/>
      <c r="H23" s="40"/>
      <c r="I23" s="133" t="s">
        <v>26</v>
      </c>
      <c r="J23" s="136" t="s">
        <v>19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32</v>
      </c>
      <c r="F24" s="40"/>
      <c r="G24" s="40"/>
      <c r="H24" s="40"/>
      <c r="I24" s="133" t="s">
        <v>28</v>
      </c>
      <c r="J24" s="136" t="s">
        <v>19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35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3" t="s">
        <v>37</v>
      </c>
      <c r="E30" s="40"/>
      <c r="F30" s="40"/>
      <c r="G30" s="40"/>
      <c r="H30" s="40"/>
      <c r="I30" s="40"/>
      <c r="J30" s="144">
        <f>ROUND(J102,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5" t="s">
        <v>39</v>
      </c>
      <c r="G32" s="40"/>
      <c r="H32" s="40"/>
      <c r="I32" s="145" t="s">
        <v>38</v>
      </c>
      <c r="J32" s="145" t="s">
        <v>40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6" t="s">
        <v>41</v>
      </c>
      <c r="E33" s="133" t="s">
        <v>42</v>
      </c>
      <c r="F33" s="147">
        <f>ROUND((SUM(BE102:BE433)),  2)</f>
        <v>0</v>
      </c>
      <c r="G33" s="40"/>
      <c r="H33" s="40"/>
      <c r="I33" s="148">
        <v>0.20999999999999999</v>
      </c>
      <c r="J33" s="147">
        <f>ROUND(((SUM(BE102:BE433))*I33),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43</v>
      </c>
      <c r="F34" s="147">
        <f>ROUND((SUM(BF102:BF433)),  2)</f>
        <v>0</v>
      </c>
      <c r="G34" s="40"/>
      <c r="H34" s="40"/>
      <c r="I34" s="148">
        <v>0.12</v>
      </c>
      <c r="J34" s="147">
        <f>ROUND(((SUM(BF102:BF433))*I34),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44</v>
      </c>
      <c r="F35" s="147">
        <f>ROUND((SUM(BG102:BG433)),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45</v>
      </c>
      <c r="F36" s="147">
        <f>ROUND((SUM(BH102:BH433)),  2)</f>
        <v>0</v>
      </c>
      <c r="G36" s="40"/>
      <c r="H36" s="40"/>
      <c r="I36" s="148">
        <v>0.12</v>
      </c>
      <c r="J36" s="147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46</v>
      </c>
      <c r="F37" s="147">
        <f>ROUND((SUM(BI102:BI433)),  2)</f>
        <v>0</v>
      </c>
      <c r="G37" s="40"/>
      <c r="H37" s="40"/>
      <c r="I37" s="148">
        <v>0</v>
      </c>
      <c r="J37" s="147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26" t="str">
        <f>E7</f>
        <v>Přístavba recepce a úpravy atria</v>
      </c>
      <c r="F48" s="34"/>
      <c r="G48" s="34"/>
      <c r="H48" s="34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147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113-25/02 - Vstup, recepce - INVESTIČNÍ NÁKLADY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Březno</v>
      </c>
      <c r="G52" s="42"/>
      <c r="H52" s="42"/>
      <c r="I52" s="34" t="s">
        <v>23</v>
      </c>
      <c r="J52" s="74" t="str">
        <f>IF(J12="","",J12)</f>
        <v>16. 3. 2025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Domov Velké Březno</v>
      </c>
      <c r="G54" s="42"/>
      <c r="H54" s="42"/>
      <c r="I54" s="34" t="s">
        <v>31</v>
      </c>
      <c r="J54" s="38" t="str">
        <f>E21</f>
        <v>Ing.arch. Daniel Zygula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Ing.arch. Daniel Zygula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69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4"/>
      <c r="C60" s="165"/>
      <c r="D60" s="166" t="s">
        <v>149</v>
      </c>
      <c r="E60" s="167"/>
      <c r="F60" s="167"/>
      <c r="G60" s="167"/>
      <c r="H60" s="167"/>
      <c r="I60" s="167"/>
      <c r="J60" s="168">
        <f>J103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150</v>
      </c>
      <c r="E61" s="173"/>
      <c r="F61" s="173"/>
      <c r="G61" s="173"/>
      <c r="H61" s="173"/>
      <c r="I61" s="173"/>
      <c r="J61" s="174">
        <f>J104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151</v>
      </c>
      <c r="E62" s="173"/>
      <c r="F62" s="173"/>
      <c r="G62" s="173"/>
      <c r="H62" s="173"/>
      <c r="I62" s="173"/>
      <c r="J62" s="174">
        <f>J119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152</v>
      </c>
      <c r="E63" s="173"/>
      <c r="F63" s="173"/>
      <c r="G63" s="173"/>
      <c r="H63" s="173"/>
      <c r="I63" s="173"/>
      <c r="J63" s="174">
        <f>J163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703</v>
      </c>
      <c r="E64" s="173"/>
      <c r="F64" s="173"/>
      <c r="G64" s="173"/>
      <c r="H64" s="173"/>
      <c r="I64" s="173"/>
      <c r="J64" s="174">
        <f>J199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154</v>
      </c>
      <c r="E65" s="173"/>
      <c r="F65" s="173"/>
      <c r="G65" s="173"/>
      <c r="H65" s="173"/>
      <c r="I65" s="173"/>
      <c r="J65" s="174">
        <f>J219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0"/>
      <c r="C66" s="171"/>
      <c r="D66" s="172" t="s">
        <v>704</v>
      </c>
      <c r="E66" s="173"/>
      <c r="F66" s="173"/>
      <c r="G66" s="173"/>
      <c r="H66" s="173"/>
      <c r="I66" s="173"/>
      <c r="J66" s="174">
        <f>J240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156</v>
      </c>
      <c r="E67" s="173"/>
      <c r="F67" s="173"/>
      <c r="G67" s="173"/>
      <c r="H67" s="173"/>
      <c r="I67" s="173"/>
      <c r="J67" s="174">
        <f>J245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705</v>
      </c>
      <c r="E68" s="173"/>
      <c r="F68" s="173"/>
      <c r="G68" s="173"/>
      <c r="H68" s="173"/>
      <c r="I68" s="173"/>
      <c r="J68" s="174">
        <f>J258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4"/>
      <c r="C69" s="165"/>
      <c r="D69" s="166" t="s">
        <v>158</v>
      </c>
      <c r="E69" s="167"/>
      <c r="F69" s="167"/>
      <c r="G69" s="167"/>
      <c r="H69" s="167"/>
      <c r="I69" s="167"/>
      <c r="J69" s="168">
        <f>J268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0"/>
      <c r="C70" s="171"/>
      <c r="D70" s="172" t="s">
        <v>159</v>
      </c>
      <c r="E70" s="173"/>
      <c r="F70" s="173"/>
      <c r="G70" s="173"/>
      <c r="H70" s="173"/>
      <c r="I70" s="173"/>
      <c r="J70" s="174">
        <f>J269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160</v>
      </c>
      <c r="E71" s="173"/>
      <c r="F71" s="173"/>
      <c r="G71" s="173"/>
      <c r="H71" s="173"/>
      <c r="I71" s="173"/>
      <c r="J71" s="174">
        <f>J271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706</v>
      </c>
      <c r="E72" s="173"/>
      <c r="F72" s="173"/>
      <c r="G72" s="173"/>
      <c r="H72" s="173"/>
      <c r="I72" s="173"/>
      <c r="J72" s="174">
        <f>J273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707</v>
      </c>
      <c r="E73" s="173"/>
      <c r="F73" s="173"/>
      <c r="G73" s="173"/>
      <c r="H73" s="173"/>
      <c r="I73" s="173"/>
      <c r="J73" s="174">
        <f>J288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708</v>
      </c>
      <c r="E74" s="173"/>
      <c r="F74" s="173"/>
      <c r="G74" s="173"/>
      <c r="H74" s="173"/>
      <c r="I74" s="173"/>
      <c r="J74" s="174">
        <f>J291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161</v>
      </c>
      <c r="E75" s="173"/>
      <c r="F75" s="173"/>
      <c r="G75" s="173"/>
      <c r="H75" s="173"/>
      <c r="I75" s="173"/>
      <c r="J75" s="174">
        <f>J293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709</v>
      </c>
      <c r="E76" s="173"/>
      <c r="F76" s="173"/>
      <c r="G76" s="173"/>
      <c r="H76" s="173"/>
      <c r="I76" s="173"/>
      <c r="J76" s="174">
        <f>J327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710</v>
      </c>
      <c r="E77" s="173"/>
      <c r="F77" s="173"/>
      <c r="G77" s="173"/>
      <c r="H77" s="173"/>
      <c r="I77" s="173"/>
      <c r="J77" s="174">
        <f>J332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711</v>
      </c>
      <c r="E78" s="173"/>
      <c r="F78" s="173"/>
      <c r="G78" s="173"/>
      <c r="H78" s="173"/>
      <c r="I78" s="173"/>
      <c r="J78" s="174">
        <f>J348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162</v>
      </c>
      <c r="E79" s="173"/>
      <c r="F79" s="173"/>
      <c r="G79" s="173"/>
      <c r="H79" s="173"/>
      <c r="I79" s="173"/>
      <c r="J79" s="174">
        <f>J353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163</v>
      </c>
      <c r="E80" s="173"/>
      <c r="F80" s="173"/>
      <c r="G80" s="173"/>
      <c r="H80" s="173"/>
      <c r="I80" s="173"/>
      <c r="J80" s="174">
        <f>J361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0"/>
      <c r="C81" s="171"/>
      <c r="D81" s="172" t="s">
        <v>164</v>
      </c>
      <c r="E81" s="173"/>
      <c r="F81" s="173"/>
      <c r="G81" s="173"/>
      <c r="H81" s="173"/>
      <c r="I81" s="173"/>
      <c r="J81" s="174">
        <f>J398</f>
        <v>0</v>
      </c>
      <c r="K81" s="171"/>
      <c r="L81" s="17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0"/>
      <c r="C82" s="171"/>
      <c r="D82" s="172" t="s">
        <v>712</v>
      </c>
      <c r="E82" s="173"/>
      <c r="F82" s="173"/>
      <c r="G82" s="173"/>
      <c r="H82" s="173"/>
      <c r="I82" s="173"/>
      <c r="J82" s="174">
        <f>J405</f>
        <v>0</v>
      </c>
      <c r="K82" s="171"/>
      <c r="L82" s="17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4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4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4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98</v>
      </c>
      <c r="D89" s="42"/>
      <c r="E89" s="42"/>
      <c r="F89" s="42"/>
      <c r="G89" s="42"/>
      <c r="H89" s="42"/>
      <c r="I89" s="42"/>
      <c r="J89" s="42"/>
      <c r="K89" s="42"/>
      <c r="L89" s="134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4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34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226" t="str">
        <f>E7</f>
        <v>Přístavba recepce a úpravy atria</v>
      </c>
      <c r="F92" s="34"/>
      <c r="G92" s="34"/>
      <c r="H92" s="34"/>
      <c r="I92" s="42"/>
      <c r="J92" s="42"/>
      <c r="K92" s="42"/>
      <c r="L92" s="134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147</v>
      </c>
      <c r="D93" s="42"/>
      <c r="E93" s="42"/>
      <c r="F93" s="42"/>
      <c r="G93" s="42"/>
      <c r="H93" s="42"/>
      <c r="I93" s="42"/>
      <c r="J93" s="42"/>
      <c r="K93" s="42"/>
      <c r="L93" s="134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113-25/02 - Vstup, recepce - INVESTIČNÍ NÁKLADY</v>
      </c>
      <c r="F94" s="42"/>
      <c r="G94" s="42"/>
      <c r="H94" s="42"/>
      <c r="I94" s="42"/>
      <c r="J94" s="42"/>
      <c r="K94" s="42"/>
      <c r="L94" s="134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4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Velké Březno</v>
      </c>
      <c r="G96" s="42"/>
      <c r="H96" s="42"/>
      <c r="I96" s="34" t="s">
        <v>23</v>
      </c>
      <c r="J96" s="74" t="str">
        <f>IF(J12="","",J12)</f>
        <v>16. 3. 2025</v>
      </c>
      <c r="K96" s="42"/>
      <c r="L96" s="134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4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25</v>
      </c>
      <c r="D98" s="42"/>
      <c r="E98" s="42"/>
      <c r="F98" s="29" t="str">
        <f>E15</f>
        <v>Domov Velké Březno</v>
      </c>
      <c r="G98" s="42"/>
      <c r="H98" s="42"/>
      <c r="I98" s="34" t="s">
        <v>31</v>
      </c>
      <c r="J98" s="38" t="str">
        <f>E21</f>
        <v>Ing.arch. Daniel Zygula</v>
      </c>
      <c r="K98" s="42"/>
      <c r="L98" s="134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34</v>
      </c>
      <c r="J99" s="38" t="str">
        <f>E24</f>
        <v>Ing.arch. Daniel Zygula</v>
      </c>
      <c r="K99" s="42"/>
      <c r="L99" s="134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4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76"/>
      <c r="B101" s="177"/>
      <c r="C101" s="178" t="s">
        <v>99</v>
      </c>
      <c r="D101" s="179" t="s">
        <v>56</v>
      </c>
      <c r="E101" s="179" t="s">
        <v>52</v>
      </c>
      <c r="F101" s="179" t="s">
        <v>53</v>
      </c>
      <c r="G101" s="179" t="s">
        <v>100</v>
      </c>
      <c r="H101" s="179" t="s">
        <v>101</v>
      </c>
      <c r="I101" s="179" t="s">
        <v>102</v>
      </c>
      <c r="J101" s="179" t="s">
        <v>91</v>
      </c>
      <c r="K101" s="180" t="s">
        <v>103</v>
      </c>
      <c r="L101" s="181"/>
      <c r="M101" s="94" t="s">
        <v>19</v>
      </c>
      <c r="N101" s="95" t="s">
        <v>41</v>
      </c>
      <c r="O101" s="95" t="s">
        <v>104</v>
      </c>
      <c r="P101" s="95" t="s">
        <v>105</v>
      </c>
      <c r="Q101" s="95" t="s">
        <v>106</v>
      </c>
      <c r="R101" s="95" t="s">
        <v>107</v>
      </c>
      <c r="S101" s="95" t="s">
        <v>108</v>
      </c>
      <c r="T101" s="96" t="s">
        <v>109</v>
      </c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</row>
    <row r="102" s="2" customFormat="1" ht="22.8" customHeight="1">
      <c r="A102" s="40"/>
      <c r="B102" s="41"/>
      <c r="C102" s="101" t="s">
        <v>110</v>
      </c>
      <c r="D102" s="42"/>
      <c r="E102" s="42"/>
      <c r="F102" s="42"/>
      <c r="G102" s="42"/>
      <c r="H102" s="42"/>
      <c r="I102" s="42"/>
      <c r="J102" s="182">
        <f>BK102</f>
        <v>0</v>
      </c>
      <c r="K102" s="42"/>
      <c r="L102" s="46"/>
      <c r="M102" s="97"/>
      <c r="N102" s="183"/>
      <c r="O102" s="98"/>
      <c r="P102" s="184">
        <f>P103+P268</f>
        <v>0</v>
      </c>
      <c r="Q102" s="98"/>
      <c r="R102" s="184">
        <f>R103+R268</f>
        <v>39.524878819999998</v>
      </c>
      <c r="S102" s="98"/>
      <c r="T102" s="185">
        <f>T103+T268</f>
        <v>0.46450049999999998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70</v>
      </c>
      <c r="AU102" s="19" t="s">
        <v>92</v>
      </c>
      <c r="BK102" s="186">
        <f>BK103+BK268</f>
        <v>0</v>
      </c>
    </row>
    <row r="103" s="12" customFormat="1" ht="25.92" customHeight="1">
      <c r="A103" s="12"/>
      <c r="B103" s="187"/>
      <c r="C103" s="188"/>
      <c r="D103" s="189" t="s">
        <v>70</v>
      </c>
      <c r="E103" s="190" t="s">
        <v>168</v>
      </c>
      <c r="F103" s="190" t="s">
        <v>169</v>
      </c>
      <c r="G103" s="188"/>
      <c r="H103" s="188"/>
      <c r="I103" s="191"/>
      <c r="J103" s="192">
        <f>BK103</f>
        <v>0</v>
      </c>
      <c r="K103" s="188"/>
      <c r="L103" s="193"/>
      <c r="M103" s="194"/>
      <c r="N103" s="195"/>
      <c r="O103" s="195"/>
      <c r="P103" s="196">
        <f>P104+P119+P163+P199+P219+P245+P258</f>
        <v>0</v>
      </c>
      <c r="Q103" s="195"/>
      <c r="R103" s="196">
        <f>R104+R119+R163+R199+R219+R245+R258</f>
        <v>37.388735309999994</v>
      </c>
      <c r="S103" s="195"/>
      <c r="T103" s="197">
        <f>T104+T119+T163+T199+T219+T245+T258</f>
        <v>0.409248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8" t="s">
        <v>76</v>
      </c>
      <c r="AT103" s="199" t="s">
        <v>70</v>
      </c>
      <c r="AU103" s="199" t="s">
        <v>71</v>
      </c>
      <c r="AY103" s="198" t="s">
        <v>114</v>
      </c>
      <c r="BK103" s="200">
        <f>BK104+BK119+BK163+BK199+BK219+BK245+BK258</f>
        <v>0</v>
      </c>
    </row>
    <row r="104" s="12" customFormat="1" ht="22.8" customHeight="1">
      <c r="A104" s="12"/>
      <c r="B104" s="187"/>
      <c r="C104" s="188"/>
      <c r="D104" s="189" t="s">
        <v>70</v>
      </c>
      <c r="E104" s="201" t="s">
        <v>76</v>
      </c>
      <c r="F104" s="201" t="s">
        <v>170</v>
      </c>
      <c r="G104" s="188"/>
      <c r="H104" s="188"/>
      <c r="I104" s="191"/>
      <c r="J104" s="202">
        <f>BK104</f>
        <v>0</v>
      </c>
      <c r="K104" s="188"/>
      <c r="L104" s="193"/>
      <c r="M104" s="194"/>
      <c r="N104" s="195"/>
      <c r="O104" s="195"/>
      <c r="P104" s="196">
        <f>SUM(P105:P118)</f>
        <v>0</v>
      </c>
      <c r="Q104" s="195"/>
      <c r="R104" s="196">
        <f>SUM(R105:R118)</f>
        <v>0</v>
      </c>
      <c r="S104" s="195"/>
      <c r="T104" s="197">
        <f>SUM(T105:T118)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8" t="s">
        <v>76</v>
      </c>
      <c r="AT104" s="199" t="s">
        <v>70</v>
      </c>
      <c r="AU104" s="199" t="s">
        <v>76</v>
      </c>
      <c r="AY104" s="198" t="s">
        <v>114</v>
      </c>
      <c r="BK104" s="200">
        <f>SUM(BK105:BK118)</f>
        <v>0</v>
      </c>
    </row>
    <row r="105" s="2" customFormat="1" ht="16.5" customHeight="1">
      <c r="A105" s="40"/>
      <c r="B105" s="41"/>
      <c r="C105" s="203" t="s">
        <v>76</v>
      </c>
      <c r="D105" s="203" t="s">
        <v>118</v>
      </c>
      <c r="E105" s="204" t="s">
        <v>713</v>
      </c>
      <c r="F105" s="205" t="s">
        <v>714</v>
      </c>
      <c r="G105" s="206" t="s">
        <v>182</v>
      </c>
      <c r="H105" s="207">
        <v>23.199999999999999</v>
      </c>
      <c r="I105" s="208"/>
      <c r="J105" s="209">
        <f>ROUND(I105*H105,2)</f>
        <v>0</v>
      </c>
      <c r="K105" s="205" t="s">
        <v>122</v>
      </c>
      <c r="L105" s="46"/>
      <c r="M105" s="210" t="s">
        <v>19</v>
      </c>
      <c r="N105" s="211" t="s">
        <v>42</v>
      </c>
      <c r="O105" s="86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4" t="s">
        <v>117</v>
      </c>
      <c r="AT105" s="214" t="s">
        <v>118</v>
      </c>
      <c r="AU105" s="214" t="s">
        <v>81</v>
      </c>
      <c r="AY105" s="19" t="s">
        <v>114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9" t="s">
        <v>76</v>
      </c>
      <c r="BK105" s="215">
        <f>ROUND(I105*H105,2)</f>
        <v>0</v>
      </c>
      <c r="BL105" s="19" t="s">
        <v>117</v>
      </c>
      <c r="BM105" s="214" t="s">
        <v>715</v>
      </c>
    </row>
    <row r="106" s="2" customFormat="1">
      <c r="A106" s="40"/>
      <c r="B106" s="41"/>
      <c r="C106" s="42"/>
      <c r="D106" s="216" t="s">
        <v>125</v>
      </c>
      <c r="E106" s="42"/>
      <c r="F106" s="217" t="s">
        <v>716</v>
      </c>
      <c r="G106" s="42"/>
      <c r="H106" s="42"/>
      <c r="I106" s="218"/>
      <c r="J106" s="42"/>
      <c r="K106" s="42"/>
      <c r="L106" s="46"/>
      <c r="M106" s="219"/>
      <c r="N106" s="22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125</v>
      </c>
      <c r="AU106" s="19" t="s">
        <v>81</v>
      </c>
    </row>
    <row r="107" s="2" customFormat="1" ht="16.5" customHeight="1">
      <c r="A107" s="40"/>
      <c r="B107" s="41"/>
      <c r="C107" s="203" t="s">
        <v>81</v>
      </c>
      <c r="D107" s="203" t="s">
        <v>118</v>
      </c>
      <c r="E107" s="204" t="s">
        <v>717</v>
      </c>
      <c r="F107" s="205" t="s">
        <v>718</v>
      </c>
      <c r="G107" s="206" t="s">
        <v>209</v>
      </c>
      <c r="H107" s="207">
        <v>4.8300000000000001</v>
      </c>
      <c r="I107" s="208"/>
      <c r="J107" s="209">
        <f>ROUND(I107*H107,2)</f>
        <v>0</v>
      </c>
      <c r="K107" s="205" t="s">
        <v>122</v>
      </c>
      <c r="L107" s="46"/>
      <c r="M107" s="210" t="s">
        <v>19</v>
      </c>
      <c r="N107" s="211" t="s">
        <v>42</v>
      </c>
      <c r="O107" s="86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4" t="s">
        <v>117</v>
      </c>
      <c r="AT107" s="214" t="s">
        <v>118</v>
      </c>
      <c r="AU107" s="214" t="s">
        <v>81</v>
      </c>
      <c r="AY107" s="19" t="s">
        <v>114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9" t="s">
        <v>76</v>
      </c>
      <c r="BK107" s="215">
        <f>ROUND(I107*H107,2)</f>
        <v>0</v>
      </c>
      <c r="BL107" s="19" t="s">
        <v>117</v>
      </c>
      <c r="BM107" s="214" t="s">
        <v>719</v>
      </c>
    </row>
    <row r="108" s="2" customFormat="1">
      <c r="A108" s="40"/>
      <c r="B108" s="41"/>
      <c r="C108" s="42"/>
      <c r="D108" s="216" t="s">
        <v>125</v>
      </c>
      <c r="E108" s="42"/>
      <c r="F108" s="217" t="s">
        <v>720</v>
      </c>
      <c r="G108" s="42"/>
      <c r="H108" s="42"/>
      <c r="I108" s="218"/>
      <c r="J108" s="42"/>
      <c r="K108" s="42"/>
      <c r="L108" s="46"/>
      <c r="M108" s="219"/>
      <c r="N108" s="220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125</v>
      </c>
      <c r="AU108" s="19" t="s">
        <v>81</v>
      </c>
    </row>
    <row r="109" s="14" customFormat="1">
      <c r="A109" s="14"/>
      <c r="B109" s="239"/>
      <c r="C109" s="240"/>
      <c r="D109" s="229" t="s">
        <v>194</v>
      </c>
      <c r="E109" s="241" t="s">
        <v>19</v>
      </c>
      <c r="F109" s="242" t="s">
        <v>721</v>
      </c>
      <c r="G109" s="240"/>
      <c r="H109" s="241" t="s">
        <v>19</v>
      </c>
      <c r="I109" s="243"/>
      <c r="J109" s="240"/>
      <c r="K109" s="240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194</v>
      </c>
      <c r="AU109" s="248" t="s">
        <v>81</v>
      </c>
      <c r="AV109" s="14" t="s">
        <v>76</v>
      </c>
      <c r="AW109" s="14" t="s">
        <v>33</v>
      </c>
      <c r="AX109" s="14" t="s">
        <v>71</v>
      </c>
      <c r="AY109" s="248" t="s">
        <v>114</v>
      </c>
    </row>
    <row r="110" s="13" customFormat="1">
      <c r="A110" s="13"/>
      <c r="B110" s="227"/>
      <c r="C110" s="228"/>
      <c r="D110" s="229" t="s">
        <v>194</v>
      </c>
      <c r="E110" s="230" t="s">
        <v>19</v>
      </c>
      <c r="F110" s="231" t="s">
        <v>722</v>
      </c>
      <c r="G110" s="228"/>
      <c r="H110" s="232">
        <v>3.48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194</v>
      </c>
      <c r="AU110" s="238" t="s">
        <v>81</v>
      </c>
      <c r="AV110" s="13" t="s">
        <v>81</v>
      </c>
      <c r="AW110" s="13" t="s">
        <v>33</v>
      </c>
      <c r="AX110" s="13" t="s">
        <v>71</v>
      </c>
      <c r="AY110" s="238" t="s">
        <v>114</v>
      </c>
    </row>
    <row r="111" s="14" customFormat="1">
      <c r="A111" s="14"/>
      <c r="B111" s="239"/>
      <c r="C111" s="240"/>
      <c r="D111" s="229" t="s">
        <v>194</v>
      </c>
      <c r="E111" s="241" t="s">
        <v>19</v>
      </c>
      <c r="F111" s="242" t="s">
        <v>723</v>
      </c>
      <c r="G111" s="240"/>
      <c r="H111" s="241" t="s">
        <v>19</v>
      </c>
      <c r="I111" s="243"/>
      <c r="J111" s="240"/>
      <c r="K111" s="240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194</v>
      </c>
      <c r="AU111" s="248" t="s">
        <v>81</v>
      </c>
      <c r="AV111" s="14" t="s">
        <v>76</v>
      </c>
      <c r="AW111" s="14" t="s">
        <v>33</v>
      </c>
      <c r="AX111" s="14" t="s">
        <v>71</v>
      </c>
      <c r="AY111" s="248" t="s">
        <v>114</v>
      </c>
    </row>
    <row r="112" s="13" customFormat="1">
      <c r="A112" s="13"/>
      <c r="B112" s="227"/>
      <c r="C112" s="228"/>
      <c r="D112" s="229" t="s">
        <v>194</v>
      </c>
      <c r="E112" s="230" t="s">
        <v>19</v>
      </c>
      <c r="F112" s="231" t="s">
        <v>724</v>
      </c>
      <c r="G112" s="228"/>
      <c r="H112" s="232">
        <v>1.3500000000000001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194</v>
      </c>
      <c r="AU112" s="238" t="s">
        <v>81</v>
      </c>
      <c r="AV112" s="13" t="s">
        <v>81</v>
      </c>
      <c r="AW112" s="13" t="s">
        <v>33</v>
      </c>
      <c r="AX112" s="13" t="s">
        <v>71</v>
      </c>
      <c r="AY112" s="238" t="s">
        <v>114</v>
      </c>
    </row>
    <row r="113" s="15" customFormat="1">
      <c r="A113" s="15"/>
      <c r="B113" s="249"/>
      <c r="C113" s="250"/>
      <c r="D113" s="229" t="s">
        <v>194</v>
      </c>
      <c r="E113" s="251" t="s">
        <v>19</v>
      </c>
      <c r="F113" s="252" t="s">
        <v>205</v>
      </c>
      <c r="G113" s="250"/>
      <c r="H113" s="253">
        <v>4.8300000000000001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194</v>
      </c>
      <c r="AU113" s="259" t="s">
        <v>81</v>
      </c>
      <c r="AV113" s="15" t="s">
        <v>117</v>
      </c>
      <c r="AW113" s="15" t="s">
        <v>33</v>
      </c>
      <c r="AX113" s="15" t="s">
        <v>76</v>
      </c>
      <c r="AY113" s="259" t="s">
        <v>114</v>
      </c>
    </row>
    <row r="114" s="2" customFormat="1" ht="21.75" customHeight="1">
      <c r="A114" s="40"/>
      <c r="B114" s="41"/>
      <c r="C114" s="203" t="s">
        <v>589</v>
      </c>
      <c r="D114" s="203" t="s">
        <v>118</v>
      </c>
      <c r="E114" s="204" t="s">
        <v>207</v>
      </c>
      <c r="F114" s="205" t="s">
        <v>208</v>
      </c>
      <c r="G114" s="206" t="s">
        <v>209</v>
      </c>
      <c r="H114" s="207">
        <v>11.880000000000001</v>
      </c>
      <c r="I114" s="208"/>
      <c r="J114" s="209">
        <f>ROUND(I114*H114,2)</f>
        <v>0</v>
      </c>
      <c r="K114" s="205" t="s">
        <v>122</v>
      </c>
      <c r="L114" s="46"/>
      <c r="M114" s="210" t="s">
        <v>19</v>
      </c>
      <c r="N114" s="211" t="s">
        <v>42</v>
      </c>
      <c r="O114" s="86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4" t="s">
        <v>117</v>
      </c>
      <c r="AT114" s="214" t="s">
        <v>118</v>
      </c>
      <c r="AU114" s="214" t="s">
        <v>81</v>
      </c>
      <c r="AY114" s="19" t="s">
        <v>114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9" t="s">
        <v>76</v>
      </c>
      <c r="BK114" s="215">
        <f>ROUND(I114*H114,2)</f>
        <v>0</v>
      </c>
      <c r="BL114" s="19" t="s">
        <v>117</v>
      </c>
      <c r="BM114" s="214" t="s">
        <v>725</v>
      </c>
    </row>
    <row r="115" s="2" customFormat="1">
      <c r="A115" s="40"/>
      <c r="B115" s="41"/>
      <c r="C115" s="42"/>
      <c r="D115" s="216" t="s">
        <v>125</v>
      </c>
      <c r="E115" s="42"/>
      <c r="F115" s="217" t="s">
        <v>211</v>
      </c>
      <c r="G115" s="42"/>
      <c r="H115" s="42"/>
      <c r="I115" s="218"/>
      <c r="J115" s="42"/>
      <c r="K115" s="42"/>
      <c r="L115" s="46"/>
      <c r="M115" s="219"/>
      <c r="N115" s="220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125</v>
      </c>
      <c r="AU115" s="19" t="s">
        <v>81</v>
      </c>
    </row>
    <row r="116" s="14" customFormat="1">
      <c r="A116" s="14"/>
      <c r="B116" s="239"/>
      <c r="C116" s="240"/>
      <c r="D116" s="229" t="s">
        <v>194</v>
      </c>
      <c r="E116" s="241" t="s">
        <v>19</v>
      </c>
      <c r="F116" s="242" t="s">
        <v>726</v>
      </c>
      <c r="G116" s="240"/>
      <c r="H116" s="241" t="s">
        <v>19</v>
      </c>
      <c r="I116" s="243"/>
      <c r="J116" s="240"/>
      <c r="K116" s="240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194</v>
      </c>
      <c r="AU116" s="248" t="s">
        <v>81</v>
      </c>
      <c r="AV116" s="14" t="s">
        <v>76</v>
      </c>
      <c r="AW116" s="14" t="s">
        <v>33</v>
      </c>
      <c r="AX116" s="14" t="s">
        <v>71</v>
      </c>
      <c r="AY116" s="248" t="s">
        <v>114</v>
      </c>
    </row>
    <row r="117" s="13" customFormat="1">
      <c r="A117" s="13"/>
      <c r="B117" s="227"/>
      <c r="C117" s="228"/>
      <c r="D117" s="229" t="s">
        <v>194</v>
      </c>
      <c r="E117" s="230" t="s">
        <v>19</v>
      </c>
      <c r="F117" s="231" t="s">
        <v>727</v>
      </c>
      <c r="G117" s="228"/>
      <c r="H117" s="232">
        <v>11.880000000000001</v>
      </c>
      <c r="I117" s="233"/>
      <c r="J117" s="228"/>
      <c r="K117" s="228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194</v>
      </c>
      <c r="AU117" s="238" t="s">
        <v>81</v>
      </c>
      <c r="AV117" s="13" t="s">
        <v>81</v>
      </c>
      <c r="AW117" s="13" t="s">
        <v>33</v>
      </c>
      <c r="AX117" s="13" t="s">
        <v>71</v>
      </c>
      <c r="AY117" s="238" t="s">
        <v>114</v>
      </c>
    </row>
    <row r="118" s="15" customFormat="1">
      <c r="A118" s="15"/>
      <c r="B118" s="249"/>
      <c r="C118" s="250"/>
      <c r="D118" s="229" t="s">
        <v>194</v>
      </c>
      <c r="E118" s="251" t="s">
        <v>19</v>
      </c>
      <c r="F118" s="252" t="s">
        <v>205</v>
      </c>
      <c r="G118" s="250"/>
      <c r="H118" s="253">
        <v>11.880000000000001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9" t="s">
        <v>194</v>
      </c>
      <c r="AU118" s="259" t="s">
        <v>81</v>
      </c>
      <c r="AV118" s="15" t="s">
        <v>117</v>
      </c>
      <c r="AW118" s="15" t="s">
        <v>33</v>
      </c>
      <c r="AX118" s="15" t="s">
        <v>76</v>
      </c>
      <c r="AY118" s="259" t="s">
        <v>114</v>
      </c>
    </row>
    <row r="119" s="12" customFormat="1" ht="22.8" customHeight="1">
      <c r="A119" s="12"/>
      <c r="B119" s="187"/>
      <c r="C119" s="188"/>
      <c r="D119" s="189" t="s">
        <v>70</v>
      </c>
      <c r="E119" s="201" t="s">
        <v>81</v>
      </c>
      <c r="F119" s="201" t="s">
        <v>269</v>
      </c>
      <c r="G119" s="188"/>
      <c r="H119" s="188"/>
      <c r="I119" s="191"/>
      <c r="J119" s="202">
        <f>BK119</f>
        <v>0</v>
      </c>
      <c r="K119" s="188"/>
      <c r="L119" s="193"/>
      <c r="M119" s="194"/>
      <c r="N119" s="195"/>
      <c r="O119" s="195"/>
      <c r="P119" s="196">
        <f>SUM(P120:P162)</f>
        <v>0</v>
      </c>
      <c r="Q119" s="195"/>
      <c r="R119" s="196">
        <f>SUM(R120:R162)</f>
        <v>32.775561679999996</v>
      </c>
      <c r="S119" s="195"/>
      <c r="T119" s="197">
        <f>SUM(T120:T162)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8" t="s">
        <v>76</v>
      </c>
      <c r="AT119" s="199" t="s">
        <v>70</v>
      </c>
      <c r="AU119" s="199" t="s">
        <v>76</v>
      </c>
      <c r="AY119" s="198" t="s">
        <v>114</v>
      </c>
      <c r="BK119" s="200">
        <f>SUM(BK120:BK162)</f>
        <v>0</v>
      </c>
    </row>
    <row r="120" s="2" customFormat="1" ht="16.5" customHeight="1">
      <c r="A120" s="40"/>
      <c r="B120" s="41"/>
      <c r="C120" s="203" t="s">
        <v>143</v>
      </c>
      <c r="D120" s="203" t="s">
        <v>118</v>
      </c>
      <c r="E120" s="204" t="s">
        <v>728</v>
      </c>
      <c r="F120" s="205" t="s">
        <v>729</v>
      </c>
      <c r="G120" s="206" t="s">
        <v>209</v>
      </c>
      <c r="H120" s="207">
        <v>0.95999999999999996</v>
      </c>
      <c r="I120" s="208"/>
      <c r="J120" s="209">
        <f>ROUND(I120*H120,2)</f>
        <v>0</v>
      </c>
      <c r="K120" s="205" t="s">
        <v>122</v>
      </c>
      <c r="L120" s="46"/>
      <c r="M120" s="210" t="s">
        <v>19</v>
      </c>
      <c r="N120" s="211" t="s">
        <v>42</v>
      </c>
      <c r="O120" s="86"/>
      <c r="P120" s="212">
        <f>O120*H120</f>
        <v>0</v>
      </c>
      <c r="Q120" s="212">
        <v>2.5018699999999998</v>
      </c>
      <c r="R120" s="212">
        <f>Q120*H120</f>
        <v>2.4017951999999996</v>
      </c>
      <c r="S120" s="212">
        <v>0</v>
      </c>
      <c r="T120" s="213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4" t="s">
        <v>117</v>
      </c>
      <c r="AT120" s="214" t="s">
        <v>118</v>
      </c>
      <c r="AU120" s="214" t="s">
        <v>81</v>
      </c>
      <c r="AY120" s="19" t="s">
        <v>114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9" t="s">
        <v>76</v>
      </c>
      <c r="BK120" s="215">
        <f>ROUND(I120*H120,2)</f>
        <v>0</v>
      </c>
      <c r="BL120" s="19" t="s">
        <v>117</v>
      </c>
      <c r="BM120" s="214" t="s">
        <v>730</v>
      </c>
    </row>
    <row r="121" s="2" customFormat="1">
      <c r="A121" s="40"/>
      <c r="B121" s="41"/>
      <c r="C121" s="42"/>
      <c r="D121" s="216" t="s">
        <v>125</v>
      </c>
      <c r="E121" s="42"/>
      <c r="F121" s="217" t="s">
        <v>731</v>
      </c>
      <c r="G121" s="42"/>
      <c r="H121" s="42"/>
      <c r="I121" s="218"/>
      <c r="J121" s="42"/>
      <c r="K121" s="42"/>
      <c r="L121" s="46"/>
      <c r="M121" s="219"/>
      <c r="N121" s="22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125</v>
      </c>
      <c r="AU121" s="19" t="s">
        <v>81</v>
      </c>
    </row>
    <row r="122" s="14" customFormat="1">
      <c r="A122" s="14"/>
      <c r="B122" s="239"/>
      <c r="C122" s="240"/>
      <c r="D122" s="229" t="s">
        <v>194</v>
      </c>
      <c r="E122" s="241" t="s">
        <v>19</v>
      </c>
      <c r="F122" s="242" t="s">
        <v>732</v>
      </c>
      <c r="G122" s="240"/>
      <c r="H122" s="241" t="s">
        <v>19</v>
      </c>
      <c r="I122" s="243"/>
      <c r="J122" s="240"/>
      <c r="K122" s="240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194</v>
      </c>
      <c r="AU122" s="248" t="s">
        <v>81</v>
      </c>
      <c r="AV122" s="14" t="s">
        <v>76</v>
      </c>
      <c r="AW122" s="14" t="s">
        <v>33</v>
      </c>
      <c r="AX122" s="14" t="s">
        <v>71</v>
      </c>
      <c r="AY122" s="248" t="s">
        <v>114</v>
      </c>
    </row>
    <row r="123" s="13" customFormat="1">
      <c r="A123" s="13"/>
      <c r="B123" s="227"/>
      <c r="C123" s="228"/>
      <c r="D123" s="229" t="s">
        <v>194</v>
      </c>
      <c r="E123" s="230" t="s">
        <v>19</v>
      </c>
      <c r="F123" s="231" t="s">
        <v>733</v>
      </c>
      <c r="G123" s="228"/>
      <c r="H123" s="232">
        <v>0.95999999999999996</v>
      </c>
      <c r="I123" s="233"/>
      <c r="J123" s="228"/>
      <c r="K123" s="228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194</v>
      </c>
      <c r="AU123" s="238" t="s">
        <v>81</v>
      </c>
      <c r="AV123" s="13" t="s">
        <v>81</v>
      </c>
      <c r="AW123" s="13" t="s">
        <v>33</v>
      </c>
      <c r="AX123" s="13" t="s">
        <v>76</v>
      </c>
      <c r="AY123" s="238" t="s">
        <v>114</v>
      </c>
    </row>
    <row r="124" s="2" customFormat="1" ht="16.5" customHeight="1">
      <c r="A124" s="40"/>
      <c r="B124" s="41"/>
      <c r="C124" s="203" t="s">
        <v>734</v>
      </c>
      <c r="D124" s="203" t="s">
        <v>118</v>
      </c>
      <c r="E124" s="204" t="s">
        <v>735</v>
      </c>
      <c r="F124" s="205" t="s">
        <v>736</v>
      </c>
      <c r="G124" s="206" t="s">
        <v>209</v>
      </c>
      <c r="H124" s="207">
        <v>2.222</v>
      </c>
      <c r="I124" s="208"/>
      <c r="J124" s="209">
        <f>ROUND(I124*H124,2)</f>
        <v>0</v>
      </c>
      <c r="K124" s="205" t="s">
        <v>122</v>
      </c>
      <c r="L124" s="46"/>
      <c r="M124" s="210" t="s">
        <v>19</v>
      </c>
      <c r="N124" s="211" t="s">
        <v>42</v>
      </c>
      <c r="O124" s="86"/>
      <c r="P124" s="212">
        <f>O124*H124</f>
        <v>0</v>
      </c>
      <c r="Q124" s="212">
        <v>2.5018699999999998</v>
      </c>
      <c r="R124" s="212">
        <f>Q124*H124</f>
        <v>5.5591551399999997</v>
      </c>
      <c r="S124" s="212">
        <v>0</v>
      </c>
      <c r="T124" s="213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4" t="s">
        <v>117</v>
      </c>
      <c r="AT124" s="214" t="s">
        <v>118</v>
      </c>
      <c r="AU124" s="214" t="s">
        <v>81</v>
      </c>
      <c r="AY124" s="19" t="s">
        <v>114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9" t="s">
        <v>76</v>
      </c>
      <c r="BK124" s="215">
        <f>ROUND(I124*H124,2)</f>
        <v>0</v>
      </c>
      <c r="BL124" s="19" t="s">
        <v>117</v>
      </c>
      <c r="BM124" s="214" t="s">
        <v>737</v>
      </c>
    </row>
    <row r="125" s="2" customFormat="1">
      <c r="A125" s="40"/>
      <c r="B125" s="41"/>
      <c r="C125" s="42"/>
      <c r="D125" s="216" t="s">
        <v>125</v>
      </c>
      <c r="E125" s="42"/>
      <c r="F125" s="217" t="s">
        <v>738</v>
      </c>
      <c r="G125" s="42"/>
      <c r="H125" s="42"/>
      <c r="I125" s="218"/>
      <c r="J125" s="42"/>
      <c r="K125" s="42"/>
      <c r="L125" s="46"/>
      <c r="M125" s="219"/>
      <c r="N125" s="220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125</v>
      </c>
      <c r="AU125" s="19" t="s">
        <v>81</v>
      </c>
    </row>
    <row r="126" s="13" customFormat="1">
      <c r="A126" s="13"/>
      <c r="B126" s="227"/>
      <c r="C126" s="228"/>
      <c r="D126" s="229" t="s">
        <v>194</v>
      </c>
      <c r="E126" s="230" t="s">
        <v>19</v>
      </c>
      <c r="F126" s="231" t="s">
        <v>739</v>
      </c>
      <c r="G126" s="228"/>
      <c r="H126" s="232">
        <v>2.222</v>
      </c>
      <c r="I126" s="233"/>
      <c r="J126" s="228"/>
      <c r="K126" s="228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194</v>
      </c>
      <c r="AU126" s="238" t="s">
        <v>81</v>
      </c>
      <c r="AV126" s="13" t="s">
        <v>81</v>
      </c>
      <c r="AW126" s="13" t="s">
        <v>33</v>
      </c>
      <c r="AX126" s="13" t="s">
        <v>76</v>
      </c>
      <c r="AY126" s="238" t="s">
        <v>114</v>
      </c>
    </row>
    <row r="127" s="2" customFormat="1" ht="16.5" customHeight="1">
      <c r="A127" s="40"/>
      <c r="B127" s="41"/>
      <c r="C127" s="203" t="s">
        <v>740</v>
      </c>
      <c r="D127" s="203" t="s">
        <v>118</v>
      </c>
      <c r="E127" s="204" t="s">
        <v>741</v>
      </c>
      <c r="F127" s="205" t="s">
        <v>742</v>
      </c>
      <c r="G127" s="206" t="s">
        <v>182</v>
      </c>
      <c r="H127" s="207">
        <v>1.6399999999999999</v>
      </c>
      <c r="I127" s="208"/>
      <c r="J127" s="209">
        <f>ROUND(I127*H127,2)</f>
        <v>0</v>
      </c>
      <c r="K127" s="205" t="s">
        <v>122</v>
      </c>
      <c r="L127" s="46"/>
      <c r="M127" s="210" t="s">
        <v>19</v>
      </c>
      <c r="N127" s="211" t="s">
        <v>42</v>
      </c>
      <c r="O127" s="86"/>
      <c r="P127" s="212">
        <f>O127*H127</f>
        <v>0</v>
      </c>
      <c r="Q127" s="212">
        <v>0.0029399999999999999</v>
      </c>
      <c r="R127" s="212">
        <f>Q127*H127</f>
        <v>0.0048215999999999997</v>
      </c>
      <c r="S127" s="212">
        <v>0</v>
      </c>
      <c r="T127" s="213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4" t="s">
        <v>117</v>
      </c>
      <c r="AT127" s="214" t="s">
        <v>118</v>
      </c>
      <c r="AU127" s="214" t="s">
        <v>81</v>
      </c>
      <c r="AY127" s="19" t="s">
        <v>114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9" t="s">
        <v>76</v>
      </c>
      <c r="BK127" s="215">
        <f>ROUND(I127*H127,2)</f>
        <v>0</v>
      </c>
      <c r="BL127" s="19" t="s">
        <v>117</v>
      </c>
      <c r="BM127" s="214" t="s">
        <v>743</v>
      </c>
    </row>
    <row r="128" s="2" customFormat="1">
      <c r="A128" s="40"/>
      <c r="B128" s="41"/>
      <c r="C128" s="42"/>
      <c r="D128" s="216" t="s">
        <v>125</v>
      </c>
      <c r="E128" s="42"/>
      <c r="F128" s="217" t="s">
        <v>744</v>
      </c>
      <c r="G128" s="42"/>
      <c r="H128" s="42"/>
      <c r="I128" s="218"/>
      <c r="J128" s="42"/>
      <c r="K128" s="42"/>
      <c r="L128" s="46"/>
      <c r="M128" s="219"/>
      <c r="N128" s="220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125</v>
      </c>
      <c r="AU128" s="19" t="s">
        <v>81</v>
      </c>
    </row>
    <row r="129" s="13" customFormat="1">
      <c r="A129" s="13"/>
      <c r="B129" s="227"/>
      <c r="C129" s="228"/>
      <c r="D129" s="229" t="s">
        <v>194</v>
      </c>
      <c r="E129" s="230" t="s">
        <v>19</v>
      </c>
      <c r="F129" s="231" t="s">
        <v>745</v>
      </c>
      <c r="G129" s="228"/>
      <c r="H129" s="232">
        <v>1.6399999999999999</v>
      </c>
      <c r="I129" s="233"/>
      <c r="J129" s="228"/>
      <c r="K129" s="228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194</v>
      </c>
      <c r="AU129" s="238" t="s">
        <v>81</v>
      </c>
      <c r="AV129" s="13" t="s">
        <v>81</v>
      </c>
      <c r="AW129" s="13" t="s">
        <v>33</v>
      </c>
      <c r="AX129" s="13" t="s">
        <v>76</v>
      </c>
      <c r="AY129" s="238" t="s">
        <v>114</v>
      </c>
    </row>
    <row r="130" s="2" customFormat="1" ht="16.5" customHeight="1">
      <c r="A130" s="40"/>
      <c r="B130" s="41"/>
      <c r="C130" s="203" t="s">
        <v>746</v>
      </c>
      <c r="D130" s="203" t="s">
        <v>118</v>
      </c>
      <c r="E130" s="204" t="s">
        <v>747</v>
      </c>
      <c r="F130" s="205" t="s">
        <v>748</v>
      </c>
      <c r="G130" s="206" t="s">
        <v>182</v>
      </c>
      <c r="H130" s="207">
        <v>1.6399999999999999</v>
      </c>
      <c r="I130" s="208"/>
      <c r="J130" s="209">
        <f>ROUND(I130*H130,2)</f>
        <v>0</v>
      </c>
      <c r="K130" s="205" t="s">
        <v>122</v>
      </c>
      <c r="L130" s="46"/>
      <c r="M130" s="210" t="s">
        <v>19</v>
      </c>
      <c r="N130" s="211" t="s">
        <v>42</v>
      </c>
      <c r="O130" s="86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4" t="s">
        <v>117</v>
      </c>
      <c r="AT130" s="214" t="s">
        <v>118</v>
      </c>
      <c r="AU130" s="214" t="s">
        <v>81</v>
      </c>
      <c r="AY130" s="19" t="s">
        <v>114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9" t="s">
        <v>76</v>
      </c>
      <c r="BK130" s="215">
        <f>ROUND(I130*H130,2)</f>
        <v>0</v>
      </c>
      <c r="BL130" s="19" t="s">
        <v>117</v>
      </c>
      <c r="BM130" s="214" t="s">
        <v>749</v>
      </c>
    </row>
    <row r="131" s="2" customFormat="1">
      <c r="A131" s="40"/>
      <c r="B131" s="41"/>
      <c r="C131" s="42"/>
      <c r="D131" s="216" t="s">
        <v>125</v>
      </c>
      <c r="E131" s="42"/>
      <c r="F131" s="217" t="s">
        <v>750</v>
      </c>
      <c r="G131" s="42"/>
      <c r="H131" s="42"/>
      <c r="I131" s="218"/>
      <c r="J131" s="42"/>
      <c r="K131" s="42"/>
      <c r="L131" s="46"/>
      <c r="M131" s="219"/>
      <c r="N131" s="220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125</v>
      </c>
      <c r="AU131" s="19" t="s">
        <v>81</v>
      </c>
    </row>
    <row r="132" s="2" customFormat="1" ht="16.5" customHeight="1">
      <c r="A132" s="40"/>
      <c r="B132" s="41"/>
      <c r="C132" s="203" t="s">
        <v>751</v>
      </c>
      <c r="D132" s="203" t="s">
        <v>118</v>
      </c>
      <c r="E132" s="204" t="s">
        <v>752</v>
      </c>
      <c r="F132" s="205" t="s">
        <v>753</v>
      </c>
      <c r="G132" s="206" t="s">
        <v>386</v>
      </c>
      <c r="H132" s="207">
        <v>0.14000000000000001</v>
      </c>
      <c r="I132" s="208"/>
      <c r="J132" s="209">
        <f>ROUND(I132*H132,2)</f>
        <v>0</v>
      </c>
      <c r="K132" s="205" t="s">
        <v>122</v>
      </c>
      <c r="L132" s="46"/>
      <c r="M132" s="210" t="s">
        <v>19</v>
      </c>
      <c r="N132" s="211" t="s">
        <v>42</v>
      </c>
      <c r="O132" s="86"/>
      <c r="P132" s="212">
        <f>O132*H132</f>
        <v>0</v>
      </c>
      <c r="Q132" s="212">
        <v>1.05962</v>
      </c>
      <c r="R132" s="212">
        <f>Q132*H132</f>
        <v>0.14834680000000003</v>
      </c>
      <c r="S132" s="212">
        <v>0</v>
      </c>
      <c r="T132" s="213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4" t="s">
        <v>117</v>
      </c>
      <c r="AT132" s="214" t="s">
        <v>118</v>
      </c>
      <c r="AU132" s="214" t="s">
        <v>81</v>
      </c>
      <c r="AY132" s="19" t="s">
        <v>114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9" t="s">
        <v>76</v>
      </c>
      <c r="BK132" s="215">
        <f>ROUND(I132*H132,2)</f>
        <v>0</v>
      </c>
      <c r="BL132" s="19" t="s">
        <v>117</v>
      </c>
      <c r="BM132" s="214" t="s">
        <v>754</v>
      </c>
    </row>
    <row r="133" s="2" customFormat="1">
      <c r="A133" s="40"/>
      <c r="B133" s="41"/>
      <c r="C133" s="42"/>
      <c r="D133" s="216" t="s">
        <v>125</v>
      </c>
      <c r="E133" s="42"/>
      <c r="F133" s="217" t="s">
        <v>755</v>
      </c>
      <c r="G133" s="42"/>
      <c r="H133" s="42"/>
      <c r="I133" s="218"/>
      <c r="J133" s="42"/>
      <c r="K133" s="42"/>
      <c r="L133" s="46"/>
      <c r="M133" s="219"/>
      <c r="N133" s="220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125</v>
      </c>
      <c r="AU133" s="19" t="s">
        <v>81</v>
      </c>
    </row>
    <row r="134" s="13" customFormat="1">
      <c r="A134" s="13"/>
      <c r="B134" s="227"/>
      <c r="C134" s="228"/>
      <c r="D134" s="229" t="s">
        <v>194</v>
      </c>
      <c r="E134" s="230" t="s">
        <v>19</v>
      </c>
      <c r="F134" s="231" t="s">
        <v>756</v>
      </c>
      <c r="G134" s="228"/>
      <c r="H134" s="232">
        <v>0.14000000000000001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194</v>
      </c>
      <c r="AU134" s="238" t="s">
        <v>81</v>
      </c>
      <c r="AV134" s="13" t="s">
        <v>81</v>
      </c>
      <c r="AW134" s="13" t="s">
        <v>33</v>
      </c>
      <c r="AX134" s="13" t="s">
        <v>76</v>
      </c>
      <c r="AY134" s="238" t="s">
        <v>114</v>
      </c>
    </row>
    <row r="135" s="2" customFormat="1" ht="16.5" customHeight="1">
      <c r="A135" s="40"/>
      <c r="B135" s="41"/>
      <c r="C135" s="203" t="s">
        <v>594</v>
      </c>
      <c r="D135" s="203" t="s">
        <v>118</v>
      </c>
      <c r="E135" s="204" t="s">
        <v>285</v>
      </c>
      <c r="F135" s="205" t="s">
        <v>286</v>
      </c>
      <c r="G135" s="206" t="s">
        <v>209</v>
      </c>
      <c r="H135" s="207">
        <v>9.2100000000000009</v>
      </c>
      <c r="I135" s="208"/>
      <c r="J135" s="209">
        <f>ROUND(I135*H135,2)</f>
        <v>0</v>
      </c>
      <c r="K135" s="205" t="s">
        <v>122</v>
      </c>
      <c r="L135" s="46"/>
      <c r="M135" s="210" t="s">
        <v>19</v>
      </c>
      <c r="N135" s="211" t="s">
        <v>42</v>
      </c>
      <c r="O135" s="86"/>
      <c r="P135" s="212">
        <f>O135*H135</f>
        <v>0</v>
      </c>
      <c r="Q135" s="212">
        <v>2.5018699999999998</v>
      </c>
      <c r="R135" s="212">
        <f>Q135*H135</f>
        <v>23.0422227</v>
      </c>
      <c r="S135" s="212">
        <v>0</v>
      </c>
      <c r="T135" s="213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4" t="s">
        <v>117</v>
      </c>
      <c r="AT135" s="214" t="s">
        <v>118</v>
      </c>
      <c r="AU135" s="214" t="s">
        <v>81</v>
      </c>
      <c r="AY135" s="19" t="s">
        <v>114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9" t="s">
        <v>76</v>
      </c>
      <c r="BK135" s="215">
        <f>ROUND(I135*H135,2)</f>
        <v>0</v>
      </c>
      <c r="BL135" s="19" t="s">
        <v>117</v>
      </c>
      <c r="BM135" s="214" t="s">
        <v>757</v>
      </c>
    </row>
    <row r="136" s="2" customFormat="1">
      <c r="A136" s="40"/>
      <c r="B136" s="41"/>
      <c r="C136" s="42"/>
      <c r="D136" s="216" t="s">
        <v>125</v>
      </c>
      <c r="E136" s="42"/>
      <c r="F136" s="217" t="s">
        <v>288</v>
      </c>
      <c r="G136" s="42"/>
      <c r="H136" s="42"/>
      <c r="I136" s="218"/>
      <c r="J136" s="42"/>
      <c r="K136" s="42"/>
      <c r="L136" s="46"/>
      <c r="M136" s="219"/>
      <c r="N136" s="220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125</v>
      </c>
      <c r="AU136" s="19" t="s">
        <v>81</v>
      </c>
    </row>
    <row r="137" s="14" customFormat="1">
      <c r="A137" s="14"/>
      <c r="B137" s="239"/>
      <c r="C137" s="240"/>
      <c r="D137" s="229" t="s">
        <v>194</v>
      </c>
      <c r="E137" s="241" t="s">
        <v>19</v>
      </c>
      <c r="F137" s="242" t="s">
        <v>758</v>
      </c>
      <c r="G137" s="240"/>
      <c r="H137" s="241" t="s">
        <v>19</v>
      </c>
      <c r="I137" s="243"/>
      <c r="J137" s="240"/>
      <c r="K137" s="240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194</v>
      </c>
      <c r="AU137" s="248" t="s">
        <v>81</v>
      </c>
      <c r="AV137" s="14" t="s">
        <v>76</v>
      </c>
      <c r="AW137" s="14" t="s">
        <v>33</v>
      </c>
      <c r="AX137" s="14" t="s">
        <v>71</v>
      </c>
      <c r="AY137" s="248" t="s">
        <v>114</v>
      </c>
    </row>
    <row r="138" s="13" customFormat="1">
      <c r="A138" s="13"/>
      <c r="B138" s="227"/>
      <c r="C138" s="228"/>
      <c r="D138" s="229" t="s">
        <v>194</v>
      </c>
      <c r="E138" s="230" t="s">
        <v>19</v>
      </c>
      <c r="F138" s="231" t="s">
        <v>759</v>
      </c>
      <c r="G138" s="228"/>
      <c r="H138" s="232">
        <v>8.9100000000000001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194</v>
      </c>
      <c r="AU138" s="238" t="s">
        <v>81</v>
      </c>
      <c r="AV138" s="13" t="s">
        <v>81</v>
      </c>
      <c r="AW138" s="13" t="s">
        <v>33</v>
      </c>
      <c r="AX138" s="13" t="s">
        <v>71</v>
      </c>
      <c r="AY138" s="238" t="s">
        <v>114</v>
      </c>
    </row>
    <row r="139" s="14" customFormat="1">
      <c r="A139" s="14"/>
      <c r="B139" s="239"/>
      <c r="C139" s="240"/>
      <c r="D139" s="229" t="s">
        <v>194</v>
      </c>
      <c r="E139" s="241" t="s">
        <v>19</v>
      </c>
      <c r="F139" s="242" t="s">
        <v>760</v>
      </c>
      <c r="G139" s="240"/>
      <c r="H139" s="241" t="s">
        <v>19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194</v>
      </c>
      <c r="AU139" s="248" t="s">
        <v>81</v>
      </c>
      <c r="AV139" s="14" t="s">
        <v>76</v>
      </c>
      <c r="AW139" s="14" t="s">
        <v>33</v>
      </c>
      <c r="AX139" s="14" t="s">
        <v>71</v>
      </c>
      <c r="AY139" s="248" t="s">
        <v>114</v>
      </c>
    </row>
    <row r="140" s="13" customFormat="1">
      <c r="A140" s="13"/>
      <c r="B140" s="227"/>
      <c r="C140" s="228"/>
      <c r="D140" s="229" t="s">
        <v>194</v>
      </c>
      <c r="E140" s="230" t="s">
        <v>19</v>
      </c>
      <c r="F140" s="231" t="s">
        <v>761</v>
      </c>
      <c r="G140" s="228"/>
      <c r="H140" s="232">
        <v>0.29999999999999999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194</v>
      </c>
      <c r="AU140" s="238" t="s">
        <v>81</v>
      </c>
      <c r="AV140" s="13" t="s">
        <v>81</v>
      </c>
      <c r="AW140" s="13" t="s">
        <v>33</v>
      </c>
      <c r="AX140" s="13" t="s">
        <v>71</v>
      </c>
      <c r="AY140" s="238" t="s">
        <v>114</v>
      </c>
    </row>
    <row r="141" s="15" customFormat="1">
      <c r="A141" s="15"/>
      <c r="B141" s="249"/>
      <c r="C141" s="250"/>
      <c r="D141" s="229" t="s">
        <v>194</v>
      </c>
      <c r="E141" s="251" t="s">
        <v>19</v>
      </c>
      <c r="F141" s="252" t="s">
        <v>205</v>
      </c>
      <c r="G141" s="250"/>
      <c r="H141" s="253">
        <v>9.2100000000000009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9" t="s">
        <v>194</v>
      </c>
      <c r="AU141" s="259" t="s">
        <v>81</v>
      </c>
      <c r="AV141" s="15" t="s">
        <v>117</v>
      </c>
      <c r="AW141" s="15" t="s">
        <v>33</v>
      </c>
      <c r="AX141" s="15" t="s">
        <v>76</v>
      </c>
      <c r="AY141" s="259" t="s">
        <v>114</v>
      </c>
    </row>
    <row r="142" s="2" customFormat="1" ht="16.5" customHeight="1">
      <c r="A142" s="40"/>
      <c r="B142" s="41"/>
      <c r="C142" s="203" t="s">
        <v>445</v>
      </c>
      <c r="D142" s="203" t="s">
        <v>118</v>
      </c>
      <c r="E142" s="204" t="s">
        <v>294</v>
      </c>
      <c r="F142" s="205" t="s">
        <v>295</v>
      </c>
      <c r="G142" s="206" t="s">
        <v>182</v>
      </c>
      <c r="H142" s="207">
        <v>6</v>
      </c>
      <c r="I142" s="208"/>
      <c r="J142" s="209">
        <f>ROUND(I142*H142,2)</f>
        <v>0</v>
      </c>
      <c r="K142" s="205" t="s">
        <v>122</v>
      </c>
      <c r="L142" s="46"/>
      <c r="M142" s="210" t="s">
        <v>19</v>
      </c>
      <c r="N142" s="211" t="s">
        <v>42</v>
      </c>
      <c r="O142" s="86"/>
      <c r="P142" s="212">
        <f>O142*H142</f>
        <v>0</v>
      </c>
      <c r="Q142" s="212">
        <v>0.00264</v>
      </c>
      <c r="R142" s="212">
        <f>Q142*H142</f>
        <v>0.01584</v>
      </c>
      <c r="S142" s="212">
        <v>0</v>
      </c>
      <c r="T142" s="213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4" t="s">
        <v>117</v>
      </c>
      <c r="AT142" s="214" t="s">
        <v>118</v>
      </c>
      <c r="AU142" s="214" t="s">
        <v>81</v>
      </c>
      <c r="AY142" s="19" t="s">
        <v>114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9" t="s">
        <v>76</v>
      </c>
      <c r="BK142" s="215">
        <f>ROUND(I142*H142,2)</f>
        <v>0</v>
      </c>
      <c r="BL142" s="19" t="s">
        <v>117</v>
      </c>
      <c r="BM142" s="214" t="s">
        <v>762</v>
      </c>
    </row>
    <row r="143" s="2" customFormat="1">
      <c r="A143" s="40"/>
      <c r="B143" s="41"/>
      <c r="C143" s="42"/>
      <c r="D143" s="216" t="s">
        <v>125</v>
      </c>
      <c r="E143" s="42"/>
      <c r="F143" s="217" t="s">
        <v>297</v>
      </c>
      <c r="G143" s="42"/>
      <c r="H143" s="42"/>
      <c r="I143" s="218"/>
      <c r="J143" s="42"/>
      <c r="K143" s="42"/>
      <c r="L143" s="46"/>
      <c r="M143" s="219"/>
      <c r="N143" s="220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125</v>
      </c>
      <c r="AU143" s="19" t="s">
        <v>81</v>
      </c>
    </row>
    <row r="144" s="14" customFormat="1">
      <c r="A144" s="14"/>
      <c r="B144" s="239"/>
      <c r="C144" s="240"/>
      <c r="D144" s="229" t="s">
        <v>194</v>
      </c>
      <c r="E144" s="241" t="s">
        <v>19</v>
      </c>
      <c r="F144" s="242" t="s">
        <v>760</v>
      </c>
      <c r="G144" s="240"/>
      <c r="H144" s="241" t="s">
        <v>19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194</v>
      </c>
      <c r="AU144" s="248" t="s">
        <v>81</v>
      </c>
      <c r="AV144" s="14" t="s">
        <v>76</v>
      </c>
      <c r="AW144" s="14" t="s">
        <v>33</v>
      </c>
      <c r="AX144" s="14" t="s">
        <v>71</v>
      </c>
      <c r="AY144" s="248" t="s">
        <v>114</v>
      </c>
    </row>
    <row r="145" s="13" customFormat="1">
      <c r="A145" s="13"/>
      <c r="B145" s="227"/>
      <c r="C145" s="228"/>
      <c r="D145" s="229" t="s">
        <v>194</v>
      </c>
      <c r="E145" s="230" t="s">
        <v>19</v>
      </c>
      <c r="F145" s="231" t="s">
        <v>763</v>
      </c>
      <c r="G145" s="228"/>
      <c r="H145" s="232">
        <v>6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194</v>
      </c>
      <c r="AU145" s="238" t="s">
        <v>81</v>
      </c>
      <c r="AV145" s="13" t="s">
        <v>81</v>
      </c>
      <c r="AW145" s="13" t="s">
        <v>33</v>
      </c>
      <c r="AX145" s="13" t="s">
        <v>71</v>
      </c>
      <c r="AY145" s="238" t="s">
        <v>114</v>
      </c>
    </row>
    <row r="146" s="15" customFormat="1">
      <c r="A146" s="15"/>
      <c r="B146" s="249"/>
      <c r="C146" s="250"/>
      <c r="D146" s="229" t="s">
        <v>194</v>
      </c>
      <c r="E146" s="251" t="s">
        <v>19</v>
      </c>
      <c r="F146" s="252" t="s">
        <v>205</v>
      </c>
      <c r="G146" s="250"/>
      <c r="H146" s="253">
        <v>6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9" t="s">
        <v>194</v>
      </c>
      <c r="AU146" s="259" t="s">
        <v>81</v>
      </c>
      <c r="AV146" s="15" t="s">
        <v>117</v>
      </c>
      <c r="AW146" s="15" t="s">
        <v>33</v>
      </c>
      <c r="AX146" s="15" t="s">
        <v>76</v>
      </c>
      <c r="AY146" s="259" t="s">
        <v>114</v>
      </c>
    </row>
    <row r="147" s="2" customFormat="1" ht="16.5" customHeight="1">
      <c r="A147" s="40"/>
      <c r="B147" s="41"/>
      <c r="C147" s="203" t="s">
        <v>450</v>
      </c>
      <c r="D147" s="203" t="s">
        <v>118</v>
      </c>
      <c r="E147" s="204" t="s">
        <v>764</v>
      </c>
      <c r="F147" s="205" t="s">
        <v>765</v>
      </c>
      <c r="G147" s="206" t="s">
        <v>182</v>
      </c>
      <c r="H147" s="207">
        <v>6</v>
      </c>
      <c r="I147" s="208"/>
      <c r="J147" s="209">
        <f>ROUND(I147*H147,2)</f>
        <v>0</v>
      </c>
      <c r="K147" s="205" t="s">
        <v>122</v>
      </c>
      <c r="L147" s="46"/>
      <c r="M147" s="210" t="s">
        <v>19</v>
      </c>
      <c r="N147" s="211" t="s">
        <v>42</v>
      </c>
      <c r="O147" s="86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4" t="s">
        <v>117</v>
      </c>
      <c r="AT147" s="214" t="s">
        <v>118</v>
      </c>
      <c r="AU147" s="214" t="s">
        <v>81</v>
      </c>
      <c r="AY147" s="19" t="s">
        <v>114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9" t="s">
        <v>76</v>
      </c>
      <c r="BK147" s="215">
        <f>ROUND(I147*H147,2)</f>
        <v>0</v>
      </c>
      <c r="BL147" s="19" t="s">
        <v>117</v>
      </c>
      <c r="BM147" s="214" t="s">
        <v>766</v>
      </c>
    </row>
    <row r="148" s="2" customFormat="1">
      <c r="A148" s="40"/>
      <c r="B148" s="41"/>
      <c r="C148" s="42"/>
      <c r="D148" s="216" t="s">
        <v>125</v>
      </c>
      <c r="E148" s="42"/>
      <c r="F148" s="217" t="s">
        <v>767</v>
      </c>
      <c r="G148" s="42"/>
      <c r="H148" s="42"/>
      <c r="I148" s="218"/>
      <c r="J148" s="42"/>
      <c r="K148" s="42"/>
      <c r="L148" s="46"/>
      <c r="M148" s="219"/>
      <c r="N148" s="220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125</v>
      </c>
      <c r="AU148" s="19" t="s">
        <v>81</v>
      </c>
    </row>
    <row r="149" s="2" customFormat="1" ht="24.15" customHeight="1">
      <c r="A149" s="40"/>
      <c r="B149" s="41"/>
      <c r="C149" s="203" t="s">
        <v>117</v>
      </c>
      <c r="D149" s="203" t="s">
        <v>118</v>
      </c>
      <c r="E149" s="204" t="s">
        <v>768</v>
      </c>
      <c r="F149" s="205" t="s">
        <v>769</v>
      </c>
      <c r="G149" s="206" t="s">
        <v>182</v>
      </c>
      <c r="H149" s="207">
        <v>4.1879999999999997</v>
      </c>
      <c r="I149" s="208"/>
      <c r="J149" s="209">
        <f>ROUND(I149*H149,2)</f>
        <v>0</v>
      </c>
      <c r="K149" s="205" t="s">
        <v>122</v>
      </c>
      <c r="L149" s="46"/>
      <c r="M149" s="210" t="s">
        <v>19</v>
      </c>
      <c r="N149" s="211" t="s">
        <v>42</v>
      </c>
      <c r="O149" s="86"/>
      <c r="P149" s="212">
        <f>O149*H149</f>
        <v>0</v>
      </c>
      <c r="Q149" s="212">
        <v>0.37678</v>
      </c>
      <c r="R149" s="212">
        <f>Q149*H149</f>
        <v>1.57795464</v>
      </c>
      <c r="S149" s="212">
        <v>0</v>
      </c>
      <c r="T149" s="213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4" t="s">
        <v>117</v>
      </c>
      <c r="AT149" s="214" t="s">
        <v>118</v>
      </c>
      <c r="AU149" s="214" t="s">
        <v>81</v>
      </c>
      <c r="AY149" s="19" t="s">
        <v>114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9" t="s">
        <v>76</v>
      </c>
      <c r="BK149" s="215">
        <f>ROUND(I149*H149,2)</f>
        <v>0</v>
      </c>
      <c r="BL149" s="19" t="s">
        <v>117</v>
      </c>
      <c r="BM149" s="214" t="s">
        <v>770</v>
      </c>
    </row>
    <row r="150" s="2" customFormat="1">
      <c r="A150" s="40"/>
      <c r="B150" s="41"/>
      <c r="C150" s="42"/>
      <c r="D150" s="216" t="s">
        <v>125</v>
      </c>
      <c r="E150" s="42"/>
      <c r="F150" s="217" t="s">
        <v>771</v>
      </c>
      <c r="G150" s="42"/>
      <c r="H150" s="42"/>
      <c r="I150" s="218"/>
      <c r="J150" s="42"/>
      <c r="K150" s="42"/>
      <c r="L150" s="46"/>
      <c r="M150" s="219"/>
      <c r="N150" s="220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125</v>
      </c>
      <c r="AU150" s="19" t="s">
        <v>81</v>
      </c>
    </row>
    <row r="151" s="14" customFormat="1">
      <c r="A151" s="14"/>
      <c r="B151" s="239"/>
      <c r="C151" s="240"/>
      <c r="D151" s="229" t="s">
        <v>194</v>
      </c>
      <c r="E151" s="241" t="s">
        <v>19</v>
      </c>
      <c r="F151" s="242" t="s">
        <v>772</v>
      </c>
      <c r="G151" s="240"/>
      <c r="H151" s="241" t="s">
        <v>19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194</v>
      </c>
      <c r="AU151" s="248" t="s">
        <v>81</v>
      </c>
      <c r="AV151" s="14" t="s">
        <v>76</v>
      </c>
      <c r="AW151" s="14" t="s">
        <v>33</v>
      </c>
      <c r="AX151" s="14" t="s">
        <v>71</v>
      </c>
      <c r="AY151" s="248" t="s">
        <v>114</v>
      </c>
    </row>
    <row r="152" s="13" customFormat="1">
      <c r="A152" s="13"/>
      <c r="B152" s="227"/>
      <c r="C152" s="228"/>
      <c r="D152" s="229" t="s">
        <v>194</v>
      </c>
      <c r="E152" s="230" t="s">
        <v>19</v>
      </c>
      <c r="F152" s="231" t="s">
        <v>773</v>
      </c>
      <c r="G152" s="228"/>
      <c r="H152" s="232">
        <v>2.6880000000000002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194</v>
      </c>
      <c r="AU152" s="238" t="s">
        <v>81</v>
      </c>
      <c r="AV152" s="13" t="s">
        <v>81</v>
      </c>
      <c r="AW152" s="13" t="s">
        <v>33</v>
      </c>
      <c r="AX152" s="13" t="s">
        <v>71</v>
      </c>
      <c r="AY152" s="238" t="s">
        <v>114</v>
      </c>
    </row>
    <row r="153" s="14" customFormat="1">
      <c r="A153" s="14"/>
      <c r="B153" s="239"/>
      <c r="C153" s="240"/>
      <c r="D153" s="229" t="s">
        <v>194</v>
      </c>
      <c r="E153" s="241" t="s">
        <v>19</v>
      </c>
      <c r="F153" s="242" t="s">
        <v>774</v>
      </c>
      <c r="G153" s="240"/>
      <c r="H153" s="241" t="s">
        <v>19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194</v>
      </c>
      <c r="AU153" s="248" t="s">
        <v>81</v>
      </c>
      <c r="AV153" s="14" t="s">
        <v>76</v>
      </c>
      <c r="AW153" s="14" t="s">
        <v>33</v>
      </c>
      <c r="AX153" s="14" t="s">
        <v>71</v>
      </c>
      <c r="AY153" s="248" t="s">
        <v>114</v>
      </c>
    </row>
    <row r="154" s="13" customFormat="1">
      <c r="A154" s="13"/>
      <c r="B154" s="227"/>
      <c r="C154" s="228"/>
      <c r="D154" s="229" t="s">
        <v>194</v>
      </c>
      <c r="E154" s="230" t="s">
        <v>19</v>
      </c>
      <c r="F154" s="231" t="s">
        <v>775</v>
      </c>
      <c r="G154" s="228"/>
      <c r="H154" s="232">
        <v>1.5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194</v>
      </c>
      <c r="AU154" s="238" t="s">
        <v>81</v>
      </c>
      <c r="AV154" s="13" t="s">
        <v>81</v>
      </c>
      <c r="AW154" s="13" t="s">
        <v>33</v>
      </c>
      <c r="AX154" s="13" t="s">
        <v>71</v>
      </c>
      <c r="AY154" s="238" t="s">
        <v>114</v>
      </c>
    </row>
    <row r="155" s="15" customFormat="1">
      <c r="A155" s="15"/>
      <c r="B155" s="249"/>
      <c r="C155" s="250"/>
      <c r="D155" s="229" t="s">
        <v>194</v>
      </c>
      <c r="E155" s="251" t="s">
        <v>19</v>
      </c>
      <c r="F155" s="252" t="s">
        <v>205</v>
      </c>
      <c r="G155" s="250"/>
      <c r="H155" s="253">
        <v>4.1880000000000006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9" t="s">
        <v>194</v>
      </c>
      <c r="AU155" s="259" t="s">
        <v>81</v>
      </c>
      <c r="AV155" s="15" t="s">
        <v>117</v>
      </c>
      <c r="AW155" s="15" t="s">
        <v>33</v>
      </c>
      <c r="AX155" s="15" t="s">
        <v>76</v>
      </c>
      <c r="AY155" s="259" t="s">
        <v>114</v>
      </c>
    </row>
    <row r="156" s="2" customFormat="1" ht="33" customHeight="1">
      <c r="A156" s="40"/>
      <c r="B156" s="41"/>
      <c r="C156" s="203" t="s">
        <v>113</v>
      </c>
      <c r="D156" s="203" t="s">
        <v>118</v>
      </c>
      <c r="E156" s="204" t="s">
        <v>776</v>
      </c>
      <c r="F156" s="205" t="s">
        <v>777</v>
      </c>
      <c r="G156" s="206" t="s">
        <v>386</v>
      </c>
      <c r="H156" s="207">
        <v>0.024</v>
      </c>
      <c r="I156" s="208"/>
      <c r="J156" s="209">
        <f>ROUND(I156*H156,2)</f>
        <v>0</v>
      </c>
      <c r="K156" s="205" t="s">
        <v>122</v>
      </c>
      <c r="L156" s="46"/>
      <c r="M156" s="210" t="s">
        <v>19</v>
      </c>
      <c r="N156" s="211" t="s">
        <v>42</v>
      </c>
      <c r="O156" s="86"/>
      <c r="P156" s="212">
        <f>O156*H156</f>
        <v>0</v>
      </c>
      <c r="Q156" s="212">
        <v>1.0593999999999999</v>
      </c>
      <c r="R156" s="212">
        <f>Q156*H156</f>
        <v>0.0254256</v>
      </c>
      <c r="S156" s="212">
        <v>0</v>
      </c>
      <c r="T156" s="213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4" t="s">
        <v>117</v>
      </c>
      <c r="AT156" s="214" t="s">
        <v>118</v>
      </c>
      <c r="AU156" s="214" t="s">
        <v>81</v>
      </c>
      <c r="AY156" s="19" t="s">
        <v>114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9" t="s">
        <v>76</v>
      </c>
      <c r="BK156" s="215">
        <f>ROUND(I156*H156,2)</f>
        <v>0</v>
      </c>
      <c r="BL156" s="19" t="s">
        <v>117</v>
      </c>
      <c r="BM156" s="214" t="s">
        <v>778</v>
      </c>
    </row>
    <row r="157" s="2" customFormat="1">
      <c r="A157" s="40"/>
      <c r="B157" s="41"/>
      <c r="C157" s="42"/>
      <c r="D157" s="216" t="s">
        <v>125</v>
      </c>
      <c r="E157" s="42"/>
      <c r="F157" s="217" t="s">
        <v>779</v>
      </c>
      <c r="G157" s="42"/>
      <c r="H157" s="42"/>
      <c r="I157" s="218"/>
      <c r="J157" s="42"/>
      <c r="K157" s="42"/>
      <c r="L157" s="46"/>
      <c r="M157" s="219"/>
      <c r="N157" s="220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125</v>
      </c>
      <c r="AU157" s="19" t="s">
        <v>81</v>
      </c>
    </row>
    <row r="158" s="14" customFormat="1">
      <c r="A158" s="14"/>
      <c r="B158" s="239"/>
      <c r="C158" s="240"/>
      <c r="D158" s="229" t="s">
        <v>194</v>
      </c>
      <c r="E158" s="241" t="s">
        <v>19</v>
      </c>
      <c r="F158" s="242" t="s">
        <v>780</v>
      </c>
      <c r="G158" s="240"/>
      <c r="H158" s="241" t="s">
        <v>19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194</v>
      </c>
      <c r="AU158" s="248" t="s">
        <v>81</v>
      </c>
      <c r="AV158" s="14" t="s">
        <v>76</v>
      </c>
      <c r="AW158" s="14" t="s">
        <v>33</v>
      </c>
      <c r="AX158" s="14" t="s">
        <v>71</v>
      </c>
      <c r="AY158" s="248" t="s">
        <v>114</v>
      </c>
    </row>
    <row r="159" s="13" customFormat="1">
      <c r="A159" s="13"/>
      <c r="B159" s="227"/>
      <c r="C159" s="228"/>
      <c r="D159" s="229" t="s">
        <v>194</v>
      </c>
      <c r="E159" s="230" t="s">
        <v>19</v>
      </c>
      <c r="F159" s="231" t="s">
        <v>781</v>
      </c>
      <c r="G159" s="228"/>
      <c r="H159" s="232">
        <v>0.010999999999999999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194</v>
      </c>
      <c r="AU159" s="238" t="s">
        <v>81</v>
      </c>
      <c r="AV159" s="13" t="s">
        <v>81</v>
      </c>
      <c r="AW159" s="13" t="s">
        <v>33</v>
      </c>
      <c r="AX159" s="13" t="s">
        <v>71</v>
      </c>
      <c r="AY159" s="238" t="s">
        <v>114</v>
      </c>
    </row>
    <row r="160" s="14" customFormat="1">
      <c r="A160" s="14"/>
      <c r="B160" s="239"/>
      <c r="C160" s="240"/>
      <c r="D160" s="229" t="s">
        <v>194</v>
      </c>
      <c r="E160" s="241" t="s">
        <v>19</v>
      </c>
      <c r="F160" s="242" t="s">
        <v>782</v>
      </c>
      <c r="G160" s="240"/>
      <c r="H160" s="241" t="s">
        <v>19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194</v>
      </c>
      <c r="AU160" s="248" t="s">
        <v>81</v>
      </c>
      <c r="AV160" s="14" t="s">
        <v>76</v>
      </c>
      <c r="AW160" s="14" t="s">
        <v>33</v>
      </c>
      <c r="AX160" s="14" t="s">
        <v>71</v>
      </c>
      <c r="AY160" s="248" t="s">
        <v>114</v>
      </c>
    </row>
    <row r="161" s="13" customFormat="1">
      <c r="A161" s="13"/>
      <c r="B161" s="227"/>
      <c r="C161" s="228"/>
      <c r="D161" s="229" t="s">
        <v>194</v>
      </c>
      <c r="E161" s="230" t="s">
        <v>19</v>
      </c>
      <c r="F161" s="231" t="s">
        <v>783</v>
      </c>
      <c r="G161" s="228"/>
      <c r="H161" s="232">
        <v>0.012999999999999999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194</v>
      </c>
      <c r="AU161" s="238" t="s">
        <v>81</v>
      </c>
      <c r="AV161" s="13" t="s">
        <v>81</v>
      </c>
      <c r="AW161" s="13" t="s">
        <v>33</v>
      </c>
      <c r="AX161" s="13" t="s">
        <v>71</v>
      </c>
      <c r="AY161" s="238" t="s">
        <v>114</v>
      </c>
    </row>
    <row r="162" s="15" customFormat="1">
      <c r="A162" s="15"/>
      <c r="B162" s="249"/>
      <c r="C162" s="250"/>
      <c r="D162" s="229" t="s">
        <v>194</v>
      </c>
      <c r="E162" s="251" t="s">
        <v>19</v>
      </c>
      <c r="F162" s="252" t="s">
        <v>205</v>
      </c>
      <c r="G162" s="250"/>
      <c r="H162" s="253">
        <v>0.024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9" t="s">
        <v>194</v>
      </c>
      <c r="AU162" s="259" t="s">
        <v>81</v>
      </c>
      <c r="AV162" s="15" t="s">
        <v>117</v>
      </c>
      <c r="AW162" s="15" t="s">
        <v>33</v>
      </c>
      <c r="AX162" s="15" t="s">
        <v>76</v>
      </c>
      <c r="AY162" s="259" t="s">
        <v>114</v>
      </c>
    </row>
    <row r="163" s="12" customFormat="1" ht="22.8" customHeight="1">
      <c r="A163" s="12"/>
      <c r="B163" s="187"/>
      <c r="C163" s="188"/>
      <c r="D163" s="189" t="s">
        <v>70</v>
      </c>
      <c r="E163" s="201" t="s">
        <v>143</v>
      </c>
      <c r="F163" s="201" t="s">
        <v>299</v>
      </c>
      <c r="G163" s="188"/>
      <c r="H163" s="188"/>
      <c r="I163" s="191"/>
      <c r="J163" s="202">
        <f>BK163</f>
        <v>0</v>
      </c>
      <c r="K163" s="188"/>
      <c r="L163" s="193"/>
      <c r="M163" s="194"/>
      <c r="N163" s="195"/>
      <c r="O163" s="195"/>
      <c r="P163" s="196">
        <f>SUM(P164:P198)</f>
        <v>0</v>
      </c>
      <c r="Q163" s="195"/>
      <c r="R163" s="196">
        <f>SUM(R164:R198)</f>
        <v>3.3264399999999998</v>
      </c>
      <c r="S163" s="195"/>
      <c r="T163" s="197">
        <f>SUM(T164:T198)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8" t="s">
        <v>76</v>
      </c>
      <c r="AT163" s="199" t="s">
        <v>70</v>
      </c>
      <c r="AU163" s="199" t="s">
        <v>76</v>
      </c>
      <c r="AY163" s="198" t="s">
        <v>114</v>
      </c>
      <c r="BK163" s="200">
        <f>SUM(BK164:BK198)</f>
        <v>0</v>
      </c>
    </row>
    <row r="164" s="2" customFormat="1" ht="24.15" customHeight="1">
      <c r="A164" s="40"/>
      <c r="B164" s="41"/>
      <c r="C164" s="203" t="s">
        <v>784</v>
      </c>
      <c r="D164" s="203" t="s">
        <v>118</v>
      </c>
      <c r="E164" s="204" t="s">
        <v>785</v>
      </c>
      <c r="F164" s="205" t="s">
        <v>786</v>
      </c>
      <c r="G164" s="206" t="s">
        <v>182</v>
      </c>
      <c r="H164" s="207">
        <v>6.75</v>
      </c>
      <c r="I164" s="208"/>
      <c r="J164" s="209">
        <f>ROUND(I164*H164,2)</f>
        <v>0</v>
      </c>
      <c r="K164" s="205" t="s">
        <v>122</v>
      </c>
      <c r="L164" s="46"/>
      <c r="M164" s="210" t="s">
        <v>19</v>
      </c>
      <c r="N164" s="211" t="s">
        <v>42</v>
      </c>
      <c r="O164" s="86"/>
      <c r="P164" s="212">
        <f>O164*H164</f>
        <v>0</v>
      </c>
      <c r="Q164" s="212">
        <v>0.22897999999999999</v>
      </c>
      <c r="R164" s="212">
        <f>Q164*H164</f>
        <v>1.545615</v>
      </c>
      <c r="S164" s="212">
        <v>0</v>
      </c>
      <c r="T164" s="213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4" t="s">
        <v>117</v>
      </c>
      <c r="AT164" s="214" t="s">
        <v>118</v>
      </c>
      <c r="AU164" s="214" t="s">
        <v>81</v>
      </c>
      <c r="AY164" s="19" t="s">
        <v>114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9" t="s">
        <v>76</v>
      </c>
      <c r="BK164" s="215">
        <f>ROUND(I164*H164,2)</f>
        <v>0</v>
      </c>
      <c r="BL164" s="19" t="s">
        <v>117</v>
      </c>
      <c r="BM164" s="214" t="s">
        <v>787</v>
      </c>
    </row>
    <row r="165" s="2" customFormat="1">
      <c r="A165" s="40"/>
      <c r="B165" s="41"/>
      <c r="C165" s="42"/>
      <c r="D165" s="216" t="s">
        <v>125</v>
      </c>
      <c r="E165" s="42"/>
      <c r="F165" s="217" t="s">
        <v>788</v>
      </c>
      <c r="G165" s="42"/>
      <c r="H165" s="42"/>
      <c r="I165" s="218"/>
      <c r="J165" s="42"/>
      <c r="K165" s="42"/>
      <c r="L165" s="46"/>
      <c r="M165" s="219"/>
      <c r="N165" s="220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125</v>
      </c>
      <c r="AU165" s="19" t="s">
        <v>81</v>
      </c>
    </row>
    <row r="166" s="13" customFormat="1">
      <c r="A166" s="13"/>
      <c r="B166" s="227"/>
      <c r="C166" s="228"/>
      <c r="D166" s="229" t="s">
        <v>194</v>
      </c>
      <c r="E166" s="230" t="s">
        <v>19</v>
      </c>
      <c r="F166" s="231" t="s">
        <v>789</v>
      </c>
      <c r="G166" s="228"/>
      <c r="H166" s="232">
        <v>6.75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194</v>
      </c>
      <c r="AU166" s="238" t="s">
        <v>81</v>
      </c>
      <c r="AV166" s="13" t="s">
        <v>81</v>
      </c>
      <c r="AW166" s="13" t="s">
        <v>33</v>
      </c>
      <c r="AX166" s="13" t="s">
        <v>76</v>
      </c>
      <c r="AY166" s="238" t="s">
        <v>114</v>
      </c>
    </row>
    <row r="167" s="2" customFormat="1" ht="16.5" customHeight="1">
      <c r="A167" s="40"/>
      <c r="B167" s="41"/>
      <c r="C167" s="203" t="s">
        <v>196</v>
      </c>
      <c r="D167" s="203" t="s">
        <v>118</v>
      </c>
      <c r="E167" s="204" t="s">
        <v>790</v>
      </c>
      <c r="F167" s="205" t="s">
        <v>791</v>
      </c>
      <c r="G167" s="206" t="s">
        <v>386</v>
      </c>
      <c r="H167" s="207">
        <v>1.0609999999999999</v>
      </c>
      <c r="I167" s="208"/>
      <c r="J167" s="209">
        <f>ROUND(I167*H167,2)</f>
        <v>0</v>
      </c>
      <c r="K167" s="205" t="s">
        <v>122</v>
      </c>
      <c r="L167" s="46"/>
      <c r="M167" s="210" t="s">
        <v>19</v>
      </c>
      <c r="N167" s="211" t="s">
        <v>42</v>
      </c>
      <c r="O167" s="86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4" t="s">
        <v>117</v>
      </c>
      <c r="AT167" s="214" t="s">
        <v>118</v>
      </c>
      <c r="AU167" s="214" t="s">
        <v>81</v>
      </c>
      <c r="AY167" s="19" t="s">
        <v>114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9" t="s">
        <v>76</v>
      </c>
      <c r="BK167" s="215">
        <f>ROUND(I167*H167,2)</f>
        <v>0</v>
      </c>
      <c r="BL167" s="19" t="s">
        <v>117</v>
      </c>
      <c r="BM167" s="214" t="s">
        <v>792</v>
      </c>
    </row>
    <row r="168" s="2" customFormat="1">
      <c r="A168" s="40"/>
      <c r="B168" s="41"/>
      <c r="C168" s="42"/>
      <c r="D168" s="216" t="s">
        <v>125</v>
      </c>
      <c r="E168" s="42"/>
      <c r="F168" s="217" t="s">
        <v>793</v>
      </c>
      <c r="G168" s="42"/>
      <c r="H168" s="42"/>
      <c r="I168" s="218"/>
      <c r="J168" s="42"/>
      <c r="K168" s="42"/>
      <c r="L168" s="46"/>
      <c r="M168" s="219"/>
      <c r="N168" s="220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125</v>
      </c>
      <c r="AU168" s="19" t="s">
        <v>81</v>
      </c>
    </row>
    <row r="169" s="14" customFormat="1">
      <c r="A169" s="14"/>
      <c r="B169" s="239"/>
      <c r="C169" s="240"/>
      <c r="D169" s="229" t="s">
        <v>194</v>
      </c>
      <c r="E169" s="241" t="s">
        <v>19</v>
      </c>
      <c r="F169" s="242" t="s">
        <v>794</v>
      </c>
      <c r="G169" s="240"/>
      <c r="H169" s="241" t="s">
        <v>19</v>
      </c>
      <c r="I169" s="243"/>
      <c r="J169" s="240"/>
      <c r="K169" s="240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194</v>
      </c>
      <c r="AU169" s="248" t="s">
        <v>81</v>
      </c>
      <c r="AV169" s="14" t="s">
        <v>76</v>
      </c>
      <c r="AW169" s="14" t="s">
        <v>33</v>
      </c>
      <c r="AX169" s="14" t="s">
        <v>71</v>
      </c>
      <c r="AY169" s="248" t="s">
        <v>114</v>
      </c>
    </row>
    <row r="170" s="13" customFormat="1">
      <c r="A170" s="13"/>
      <c r="B170" s="227"/>
      <c r="C170" s="228"/>
      <c r="D170" s="229" t="s">
        <v>194</v>
      </c>
      <c r="E170" s="230" t="s">
        <v>19</v>
      </c>
      <c r="F170" s="231" t="s">
        <v>795</v>
      </c>
      <c r="G170" s="228"/>
      <c r="H170" s="232">
        <v>0.31900000000000001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194</v>
      </c>
      <c r="AU170" s="238" t="s">
        <v>81</v>
      </c>
      <c r="AV170" s="13" t="s">
        <v>81</v>
      </c>
      <c r="AW170" s="13" t="s">
        <v>33</v>
      </c>
      <c r="AX170" s="13" t="s">
        <v>71</v>
      </c>
      <c r="AY170" s="238" t="s">
        <v>114</v>
      </c>
    </row>
    <row r="171" s="13" customFormat="1">
      <c r="A171" s="13"/>
      <c r="B171" s="227"/>
      <c r="C171" s="228"/>
      <c r="D171" s="229" t="s">
        <v>194</v>
      </c>
      <c r="E171" s="230" t="s">
        <v>19</v>
      </c>
      <c r="F171" s="231" t="s">
        <v>796</v>
      </c>
      <c r="G171" s="228"/>
      <c r="H171" s="232">
        <v>0.091999999999999998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194</v>
      </c>
      <c r="AU171" s="238" t="s">
        <v>81</v>
      </c>
      <c r="AV171" s="13" t="s">
        <v>81</v>
      </c>
      <c r="AW171" s="13" t="s">
        <v>33</v>
      </c>
      <c r="AX171" s="13" t="s">
        <v>71</v>
      </c>
      <c r="AY171" s="238" t="s">
        <v>114</v>
      </c>
    </row>
    <row r="172" s="14" customFormat="1">
      <c r="A172" s="14"/>
      <c r="B172" s="239"/>
      <c r="C172" s="240"/>
      <c r="D172" s="229" t="s">
        <v>194</v>
      </c>
      <c r="E172" s="241" t="s">
        <v>19</v>
      </c>
      <c r="F172" s="242" t="s">
        <v>797</v>
      </c>
      <c r="G172" s="240"/>
      <c r="H172" s="241" t="s">
        <v>19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194</v>
      </c>
      <c r="AU172" s="248" t="s">
        <v>81</v>
      </c>
      <c r="AV172" s="14" t="s">
        <v>76</v>
      </c>
      <c r="AW172" s="14" t="s">
        <v>33</v>
      </c>
      <c r="AX172" s="14" t="s">
        <v>71</v>
      </c>
      <c r="AY172" s="248" t="s">
        <v>114</v>
      </c>
    </row>
    <row r="173" s="13" customFormat="1">
      <c r="A173" s="13"/>
      <c r="B173" s="227"/>
      <c r="C173" s="228"/>
      <c r="D173" s="229" t="s">
        <v>194</v>
      </c>
      <c r="E173" s="230" t="s">
        <v>19</v>
      </c>
      <c r="F173" s="231" t="s">
        <v>798</v>
      </c>
      <c r="G173" s="228"/>
      <c r="H173" s="232">
        <v>0.372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194</v>
      </c>
      <c r="AU173" s="238" t="s">
        <v>81</v>
      </c>
      <c r="AV173" s="13" t="s">
        <v>81</v>
      </c>
      <c r="AW173" s="13" t="s">
        <v>33</v>
      </c>
      <c r="AX173" s="13" t="s">
        <v>71</v>
      </c>
      <c r="AY173" s="238" t="s">
        <v>114</v>
      </c>
    </row>
    <row r="174" s="13" customFormat="1">
      <c r="A174" s="13"/>
      <c r="B174" s="227"/>
      <c r="C174" s="228"/>
      <c r="D174" s="229" t="s">
        <v>194</v>
      </c>
      <c r="E174" s="230" t="s">
        <v>19</v>
      </c>
      <c r="F174" s="231" t="s">
        <v>799</v>
      </c>
      <c r="G174" s="228"/>
      <c r="H174" s="232">
        <v>0.069000000000000006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194</v>
      </c>
      <c r="AU174" s="238" t="s">
        <v>81</v>
      </c>
      <c r="AV174" s="13" t="s">
        <v>81</v>
      </c>
      <c r="AW174" s="13" t="s">
        <v>33</v>
      </c>
      <c r="AX174" s="13" t="s">
        <v>71</v>
      </c>
      <c r="AY174" s="238" t="s">
        <v>114</v>
      </c>
    </row>
    <row r="175" s="14" customFormat="1">
      <c r="A175" s="14"/>
      <c r="B175" s="239"/>
      <c r="C175" s="240"/>
      <c r="D175" s="229" t="s">
        <v>194</v>
      </c>
      <c r="E175" s="241" t="s">
        <v>19</v>
      </c>
      <c r="F175" s="242" t="s">
        <v>800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194</v>
      </c>
      <c r="AU175" s="248" t="s">
        <v>81</v>
      </c>
      <c r="AV175" s="14" t="s">
        <v>76</v>
      </c>
      <c r="AW175" s="14" t="s">
        <v>33</v>
      </c>
      <c r="AX175" s="14" t="s">
        <v>71</v>
      </c>
      <c r="AY175" s="248" t="s">
        <v>114</v>
      </c>
    </row>
    <row r="176" s="13" customFormat="1">
      <c r="A176" s="13"/>
      <c r="B176" s="227"/>
      <c r="C176" s="228"/>
      <c r="D176" s="229" t="s">
        <v>194</v>
      </c>
      <c r="E176" s="230" t="s">
        <v>19</v>
      </c>
      <c r="F176" s="231" t="s">
        <v>801</v>
      </c>
      <c r="G176" s="228"/>
      <c r="H176" s="232">
        <v>0.112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194</v>
      </c>
      <c r="AU176" s="238" t="s">
        <v>81</v>
      </c>
      <c r="AV176" s="13" t="s">
        <v>81</v>
      </c>
      <c r="AW176" s="13" t="s">
        <v>33</v>
      </c>
      <c r="AX176" s="13" t="s">
        <v>71</v>
      </c>
      <c r="AY176" s="238" t="s">
        <v>114</v>
      </c>
    </row>
    <row r="177" s="14" customFormat="1">
      <c r="A177" s="14"/>
      <c r="B177" s="239"/>
      <c r="C177" s="240"/>
      <c r="D177" s="229" t="s">
        <v>194</v>
      </c>
      <c r="E177" s="241" t="s">
        <v>19</v>
      </c>
      <c r="F177" s="242" t="s">
        <v>802</v>
      </c>
      <c r="G177" s="240"/>
      <c r="H177" s="241" t="s">
        <v>19</v>
      </c>
      <c r="I177" s="243"/>
      <c r="J177" s="240"/>
      <c r="K177" s="240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194</v>
      </c>
      <c r="AU177" s="248" t="s">
        <v>81</v>
      </c>
      <c r="AV177" s="14" t="s">
        <v>76</v>
      </c>
      <c r="AW177" s="14" t="s">
        <v>33</v>
      </c>
      <c r="AX177" s="14" t="s">
        <v>71</v>
      </c>
      <c r="AY177" s="248" t="s">
        <v>114</v>
      </c>
    </row>
    <row r="178" s="13" customFormat="1">
      <c r="A178" s="13"/>
      <c r="B178" s="227"/>
      <c r="C178" s="228"/>
      <c r="D178" s="229" t="s">
        <v>194</v>
      </c>
      <c r="E178" s="230" t="s">
        <v>19</v>
      </c>
      <c r="F178" s="231" t="s">
        <v>803</v>
      </c>
      <c r="G178" s="228"/>
      <c r="H178" s="232">
        <v>0.040000000000000001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194</v>
      </c>
      <c r="AU178" s="238" t="s">
        <v>81</v>
      </c>
      <c r="AV178" s="13" t="s">
        <v>81</v>
      </c>
      <c r="AW178" s="13" t="s">
        <v>33</v>
      </c>
      <c r="AX178" s="13" t="s">
        <v>71</v>
      </c>
      <c r="AY178" s="238" t="s">
        <v>114</v>
      </c>
    </row>
    <row r="179" s="14" customFormat="1">
      <c r="A179" s="14"/>
      <c r="B179" s="239"/>
      <c r="C179" s="240"/>
      <c r="D179" s="229" t="s">
        <v>194</v>
      </c>
      <c r="E179" s="241" t="s">
        <v>19</v>
      </c>
      <c r="F179" s="242" t="s">
        <v>804</v>
      </c>
      <c r="G179" s="240"/>
      <c r="H179" s="241" t="s">
        <v>19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194</v>
      </c>
      <c r="AU179" s="248" t="s">
        <v>81</v>
      </c>
      <c r="AV179" s="14" t="s">
        <v>76</v>
      </c>
      <c r="AW179" s="14" t="s">
        <v>33</v>
      </c>
      <c r="AX179" s="14" t="s">
        <v>71</v>
      </c>
      <c r="AY179" s="248" t="s">
        <v>114</v>
      </c>
    </row>
    <row r="180" s="13" customFormat="1">
      <c r="A180" s="13"/>
      <c r="B180" s="227"/>
      <c r="C180" s="228"/>
      <c r="D180" s="229" t="s">
        <v>194</v>
      </c>
      <c r="E180" s="230" t="s">
        <v>19</v>
      </c>
      <c r="F180" s="231" t="s">
        <v>805</v>
      </c>
      <c r="G180" s="228"/>
      <c r="H180" s="232">
        <v>0.057000000000000002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194</v>
      </c>
      <c r="AU180" s="238" t="s">
        <v>81</v>
      </c>
      <c r="AV180" s="13" t="s">
        <v>81</v>
      </c>
      <c r="AW180" s="13" t="s">
        <v>33</v>
      </c>
      <c r="AX180" s="13" t="s">
        <v>71</v>
      </c>
      <c r="AY180" s="238" t="s">
        <v>114</v>
      </c>
    </row>
    <row r="181" s="15" customFormat="1">
      <c r="A181" s="15"/>
      <c r="B181" s="249"/>
      <c r="C181" s="250"/>
      <c r="D181" s="229" t="s">
        <v>194</v>
      </c>
      <c r="E181" s="251" t="s">
        <v>19</v>
      </c>
      <c r="F181" s="252" t="s">
        <v>205</v>
      </c>
      <c r="G181" s="250"/>
      <c r="H181" s="253">
        <v>1.0609999999999999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9" t="s">
        <v>194</v>
      </c>
      <c r="AU181" s="259" t="s">
        <v>81</v>
      </c>
      <c r="AV181" s="15" t="s">
        <v>117</v>
      </c>
      <c r="AW181" s="15" t="s">
        <v>33</v>
      </c>
      <c r="AX181" s="15" t="s">
        <v>76</v>
      </c>
      <c r="AY181" s="259" t="s">
        <v>114</v>
      </c>
    </row>
    <row r="182" s="2" customFormat="1" ht="16.5" customHeight="1">
      <c r="A182" s="40"/>
      <c r="B182" s="41"/>
      <c r="C182" s="260" t="s">
        <v>206</v>
      </c>
      <c r="D182" s="260" t="s">
        <v>248</v>
      </c>
      <c r="E182" s="261" t="s">
        <v>806</v>
      </c>
      <c r="F182" s="262" t="s">
        <v>807</v>
      </c>
      <c r="G182" s="263" t="s">
        <v>173</v>
      </c>
      <c r="H182" s="264">
        <v>6</v>
      </c>
      <c r="I182" s="265"/>
      <c r="J182" s="266">
        <f>ROUND(I182*H182,2)</f>
        <v>0</v>
      </c>
      <c r="K182" s="262" t="s">
        <v>19</v>
      </c>
      <c r="L182" s="267"/>
      <c r="M182" s="268" t="s">
        <v>19</v>
      </c>
      <c r="N182" s="269" t="s">
        <v>42</v>
      </c>
      <c r="O182" s="86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4" t="s">
        <v>221</v>
      </c>
      <c r="AT182" s="214" t="s">
        <v>248</v>
      </c>
      <c r="AU182" s="214" t="s">
        <v>81</v>
      </c>
      <c r="AY182" s="19" t="s">
        <v>114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9" t="s">
        <v>76</v>
      </c>
      <c r="BK182" s="215">
        <f>ROUND(I182*H182,2)</f>
        <v>0</v>
      </c>
      <c r="BL182" s="19" t="s">
        <v>117</v>
      </c>
      <c r="BM182" s="214" t="s">
        <v>808</v>
      </c>
    </row>
    <row r="183" s="2" customFormat="1" ht="16.5" customHeight="1">
      <c r="A183" s="40"/>
      <c r="B183" s="41"/>
      <c r="C183" s="260" t="s">
        <v>221</v>
      </c>
      <c r="D183" s="260" t="s">
        <v>248</v>
      </c>
      <c r="E183" s="261" t="s">
        <v>809</v>
      </c>
      <c r="F183" s="262" t="s">
        <v>810</v>
      </c>
      <c r="G183" s="263" t="s">
        <v>386</v>
      </c>
      <c r="H183" s="264">
        <v>0.441</v>
      </c>
      <c r="I183" s="265"/>
      <c r="J183" s="266">
        <f>ROUND(I183*H183,2)</f>
        <v>0</v>
      </c>
      <c r="K183" s="262" t="s">
        <v>19</v>
      </c>
      <c r="L183" s="267"/>
      <c r="M183" s="268" t="s">
        <v>19</v>
      </c>
      <c r="N183" s="269" t="s">
        <v>42</v>
      </c>
      <c r="O183" s="86"/>
      <c r="P183" s="212">
        <f>O183*H183</f>
        <v>0</v>
      </c>
      <c r="Q183" s="212">
        <v>1</v>
      </c>
      <c r="R183" s="212">
        <f>Q183*H183</f>
        <v>0.441</v>
      </c>
      <c r="S183" s="212">
        <v>0</v>
      </c>
      <c r="T183" s="213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4" t="s">
        <v>221</v>
      </c>
      <c r="AT183" s="214" t="s">
        <v>248</v>
      </c>
      <c r="AU183" s="214" t="s">
        <v>81</v>
      </c>
      <c r="AY183" s="19" t="s">
        <v>114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9" t="s">
        <v>76</v>
      </c>
      <c r="BK183" s="215">
        <f>ROUND(I183*H183,2)</f>
        <v>0</v>
      </c>
      <c r="BL183" s="19" t="s">
        <v>117</v>
      </c>
      <c r="BM183" s="214" t="s">
        <v>811</v>
      </c>
    </row>
    <row r="184" s="13" customFormat="1">
      <c r="A184" s="13"/>
      <c r="B184" s="227"/>
      <c r="C184" s="228"/>
      <c r="D184" s="229" t="s">
        <v>194</v>
      </c>
      <c r="E184" s="230" t="s">
        <v>19</v>
      </c>
      <c r="F184" s="231" t="s">
        <v>798</v>
      </c>
      <c r="G184" s="228"/>
      <c r="H184" s="232">
        <v>0.372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194</v>
      </c>
      <c r="AU184" s="238" t="s">
        <v>81</v>
      </c>
      <c r="AV184" s="13" t="s">
        <v>81</v>
      </c>
      <c r="AW184" s="13" t="s">
        <v>33</v>
      </c>
      <c r="AX184" s="13" t="s">
        <v>71</v>
      </c>
      <c r="AY184" s="238" t="s">
        <v>114</v>
      </c>
    </row>
    <row r="185" s="13" customFormat="1">
      <c r="A185" s="13"/>
      <c r="B185" s="227"/>
      <c r="C185" s="228"/>
      <c r="D185" s="229" t="s">
        <v>194</v>
      </c>
      <c r="E185" s="230" t="s">
        <v>19</v>
      </c>
      <c r="F185" s="231" t="s">
        <v>799</v>
      </c>
      <c r="G185" s="228"/>
      <c r="H185" s="232">
        <v>0.069000000000000006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194</v>
      </c>
      <c r="AU185" s="238" t="s">
        <v>81</v>
      </c>
      <c r="AV185" s="13" t="s">
        <v>81</v>
      </c>
      <c r="AW185" s="13" t="s">
        <v>33</v>
      </c>
      <c r="AX185" s="13" t="s">
        <v>71</v>
      </c>
      <c r="AY185" s="238" t="s">
        <v>114</v>
      </c>
    </row>
    <row r="186" s="15" customFormat="1">
      <c r="A186" s="15"/>
      <c r="B186" s="249"/>
      <c r="C186" s="250"/>
      <c r="D186" s="229" t="s">
        <v>194</v>
      </c>
      <c r="E186" s="251" t="s">
        <v>19</v>
      </c>
      <c r="F186" s="252" t="s">
        <v>205</v>
      </c>
      <c r="G186" s="250"/>
      <c r="H186" s="253">
        <v>0.441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9" t="s">
        <v>194</v>
      </c>
      <c r="AU186" s="259" t="s">
        <v>81</v>
      </c>
      <c r="AV186" s="15" t="s">
        <v>117</v>
      </c>
      <c r="AW186" s="15" t="s">
        <v>33</v>
      </c>
      <c r="AX186" s="15" t="s">
        <v>76</v>
      </c>
      <c r="AY186" s="259" t="s">
        <v>114</v>
      </c>
    </row>
    <row r="187" s="2" customFormat="1" ht="16.5" customHeight="1">
      <c r="A187" s="40"/>
      <c r="B187" s="41"/>
      <c r="C187" s="260" t="s">
        <v>478</v>
      </c>
      <c r="D187" s="260" t="s">
        <v>248</v>
      </c>
      <c r="E187" s="261" t="s">
        <v>812</v>
      </c>
      <c r="F187" s="262" t="s">
        <v>813</v>
      </c>
      <c r="G187" s="263" t="s">
        <v>386</v>
      </c>
      <c r="H187" s="264">
        <v>0.41099999999999998</v>
      </c>
      <c r="I187" s="265"/>
      <c r="J187" s="266">
        <f>ROUND(I187*H187,2)</f>
        <v>0</v>
      </c>
      <c r="K187" s="262" t="s">
        <v>19</v>
      </c>
      <c r="L187" s="267"/>
      <c r="M187" s="268" t="s">
        <v>19</v>
      </c>
      <c r="N187" s="269" t="s">
        <v>42</v>
      </c>
      <c r="O187" s="86"/>
      <c r="P187" s="212">
        <f>O187*H187</f>
        <v>0</v>
      </c>
      <c r="Q187" s="212">
        <v>1</v>
      </c>
      <c r="R187" s="212">
        <f>Q187*H187</f>
        <v>0.41099999999999998</v>
      </c>
      <c r="S187" s="212">
        <v>0</v>
      </c>
      <c r="T187" s="213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4" t="s">
        <v>221</v>
      </c>
      <c r="AT187" s="214" t="s">
        <v>248</v>
      </c>
      <c r="AU187" s="214" t="s">
        <v>81</v>
      </c>
      <c r="AY187" s="19" t="s">
        <v>114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9" t="s">
        <v>76</v>
      </c>
      <c r="BK187" s="215">
        <f>ROUND(I187*H187,2)</f>
        <v>0</v>
      </c>
      <c r="BL187" s="19" t="s">
        <v>117</v>
      </c>
      <c r="BM187" s="214" t="s">
        <v>814</v>
      </c>
    </row>
    <row r="188" s="13" customFormat="1">
      <c r="A188" s="13"/>
      <c r="B188" s="227"/>
      <c r="C188" s="228"/>
      <c r="D188" s="229" t="s">
        <v>194</v>
      </c>
      <c r="E188" s="230" t="s">
        <v>19</v>
      </c>
      <c r="F188" s="231" t="s">
        <v>795</v>
      </c>
      <c r="G188" s="228"/>
      <c r="H188" s="232">
        <v>0.31900000000000001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194</v>
      </c>
      <c r="AU188" s="238" t="s">
        <v>81</v>
      </c>
      <c r="AV188" s="13" t="s">
        <v>81</v>
      </c>
      <c r="AW188" s="13" t="s">
        <v>33</v>
      </c>
      <c r="AX188" s="13" t="s">
        <v>71</v>
      </c>
      <c r="AY188" s="238" t="s">
        <v>114</v>
      </c>
    </row>
    <row r="189" s="13" customFormat="1">
      <c r="A189" s="13"/>
      <c r="B189" s="227"/>
      <c r="C189" s="228"/>
      <c r="D189" s="229" t="s">
        <v>194</v>
      </c>
      <c r="E189" s="230" t="s">
        <v>19</v>
      </c>
      <c r="F189" s="231" t="s">
        <v>796</v>
      </c>
      <c r="G189" s="228"/>
      <c r="H189" s="232">
        <v>0.091999999999999998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194</v>
      </c>
      <c r="AU189" s="238" t="s">
        <v>81</v>
      </c>
      <c r="AV189" s="13" t="s">
        <v>81</v>
      </c>
      <c r="AW189" s="13" t="s">
        <v>33</v>
      </c>
      <c r="AX189" s="13" t="s">
        <v>71</v>
      </c>
      <c r="AY189" s="238" t="s">
        <v>114</v>
      </c>
    </row>
    <row r="190" s="15" customFormat="1">
      <c r="A190" s="15"/>
      <c r="B190" s="249"/>
      <c r="C190" s="250"/>
      <c r="D190" s="229" t="s">
        <v>194</v>
      </c>
      <c r="E190" s="251" t="s">
        <v>19</v>
      </c>
      <c r="F190" s="252" t="s">
        <v>205</v>
      </c>
      <c r="G190" s="250"/>
      <c r="H190" s="253">
        <v>0.41100000000000003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9" t="s">
        <v>194</v>
      </c>
      <c r="AU190" s="259" t="s">
        <v>81</v>
      </c>
      <c r="AV190" s="15" t="s">
        <v>117</v>
      </c>
      <c r="AW190" s="15" t="s">
        <v>33</v>
      </c>
      <c r="AX190" s="15" t="s">
        <v>76</v>
      </c>
      <c r="AY190" s="259" t="s">
        <v>114</v>
      </c>
    </row>
    <row r="191" s="2" customFormat="1" ht="16.5" customHeight="1">
      <c r="A191" s="40"/>
      <c r="B191" s="41"/>
      <c r="C191" s="260" t="s">
        <v>230</v>
      </c>
      <c r="D191" s="260" t="s">
        <v>248</v>
      </c>
      <c r="E191" s="261" t="s">
        <v>815</v>
      </c>
      <c r="F191" s="262" t="s">
        <v>816</v>
      </c>
      <c r="G191" s="263" t="s">
        <v>386</v>
      </c>
      <c r="H191" s="264">
        <v>0.112</v>
      </c>
      <c r="I191" s="265"/>
      <c r="J191" s="266">
        <f>ROUND(I191*H191,2)</f>
        <v>0</v>
      </c>
      <c r="K191" s="262" t="s">
        <v>19</v>
      </c>
      <c r="L191" s="267"/>
      <c r="M191" s="268" t="s">
        <v>19</v>
      </c>
      <c r="N191" s="269" t="s">
        <v>42</v>
      </c>
      <c r="O191" s="86"/>
      <c r="P191" s="212">
        <f>O191*H191</f>
        <v>0</v>
      </c>
      <c r="Q191" s="212">
        <v>1</v>
      </c>
      <c r="R191" s="212">
        <f>Q191*H191</f>
        <v>0.112</v>
      </c>
      <c r="S191" s="212">
        <v>0</v>
      </c>
      <c r="T191" s="213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4" t="s">
        <v>221</v>
      </c>
      <c r="AT191" s="214" t="s">
        <v>248</v>
      </c>
      <c r="AU191" s="214" t="s">
        <v>81</v>
      </c>
      <c r="AY191" s="19" t="s">
        <v>114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9" t="s">
        <v>76</v>
      </c>
      <c r="BK191" s="215">
        <f>ROUND(I191*H191,2)</f>
        <v>0</v>
      </c>
      <c r="BL191" s="19" t="s">
        <v>117</v>
      </c>
      <c r="BM191" s="214" t="s">
        <v>817</v>
      </c>
    </row>
    <row r="192" s="13" customFormat="1">
      <c r="A192" s="13"/>
      <c r="B192" s="227"/>
      <c r="C192" s="228"/>
      <c r="D192" s="229" t="s">
        <v>194</v>
      </c>
      <c r="E192" s="230" t="s">
        <v>19</v>
      </c>
      <c r="F192" s="231" t="s">
        <v>801</v>
      </c>
      <c r="G192" s="228"/>
      <c r="H192" s="232">
        <v>0.112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194</v>
      </c>
      <c r="AU192" s="238" t="s">
        <v>81</v>
      </c>
      <c r="AV192" s="13" t="s">
        <v>81</v>
      </c>
      <c r="AW192" s="13" t="s">
        <v>33</v>
      </c>
      <c r="AX192" s="13" t="s">
        <v>76</v>
      </c>
      <c r="AY192" s="238" t="s">
        <v>114</v>
      </c>
    </row>
    <row r="193" s="2" customFormat="1" ht="16.5" customHeight="1">
      <c r="A193" s="40"/>
      <c r="B193" s="41"/>
      <c r="C193" s="260" t="s">
        <v>818</v>
      </c>
      <c r="D193" s="260" t="s">
        <v>248</v>
      </c>
      <c r="E193" s="261" t="s">
        <v>819</v>
      </c>
      <c r="F193" s="262" t="s">
        <v>820</v>
      </c>
      <c r="G193" s="263" t="s">
        <v>191</v>
      </c>
      <c r="H193" s="264">
        <v>2.5</v>
      </c>
      <c r="I193" s="265"/>
      <c r="J193" s="266">
        <f>ROUND(I193*H193,2)</f>
        <v>0</v>
      </c>
      <c r="K193" s="262" t="s">
        <v>19</v>
      </c>
      <c r="L193" s="267"/>
      <c r="M193" s="268" t="s">
        <v>19</v>
      </c>
      <c r="N193" s="269" t="s">
        <v>42</v>
      </c>
      <c r="O193" s="86"/>
      <c r="P193" s="212">
        <f>O193*H193</f>
        <v>0</v>
      </c>
      <c r="Q193" s="212">
        <v>0.055829999999999998</v>
      </c>
      <c r="R193" s="212">
        <f>Q193*H193</f>
        <v>0.13957500000000001</v>
      </c>
      <c r="S193" s="212">
        <v>0</v>
      </c>
      <c r="T193" s="213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4" t="s">
        <v>221</v>
      </c>
      <c r="AT193" s="214" t="s">
        <v>248</v>
      </c>
      <c r="AU193" s="214" t="s">
        <v>81</v>
      </c>
      <c r="AY193" s="19" t="s">
        <v>114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9" t="s">
        <v>76</v>
      </c>
      <c r="BK193" s="215">
        <f>ROUND(I193*H193,2)</f>
        <v>0</v>
      </c>
      <c r="BL193" s="19" t="s">
        <v>117</v>
      </c>
      <c r="BM193" s="214" t="s">
        <v>821</v>
      </c>
    </row>
    <row r="194" s="13" customFormat="1">
      <c r="A194" s="13"/>
      <c r="B194" s="227"/>
      <c r="C194" s="228"/>
      <c r="D194" s="229" t="s">
        <v>194</v>
      </c>
      <c r="E194" s="230" t="s">
        <v>19</v>
      </c>
      <c r="F194" s="231" t="s">
        <v>822</v>
      </c>
      <c r="G194" s="228"/>
      <c r="H194" s="232">
        <v>2.5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194</v>
      </c>
      <c r="AU194" s="238" t="s">
        <v>81</v>
      </c>
      <c r="AV194" s="13" t="s">
        <v>81</v>
      </c>
      <c r="AW194" s="13" t="s">
        <v>33</v>
      </c>
      <c r="AX194" s="13" t="s">
        <v>76</v>
      </c>
      <c r="AY194" s="238" t="s">
        <v>114</v>
      </c>
    </row>
    <row r="195" s="2" customFormat="1" ht="21.75" customHeight="1">
      <c r="A195" s="40"/>
      <c r="B195" s="41"/>
      <c r="C195" s="203" t="s">
        <v>8</v>
      </c>
      <c r="D195" s="203" t="s">
        <v>118</v>
      </c>
      <c r="E195" s="204" t="s">
        <v>823</v>
      </c>
      <c r="F195" s="205" t="s">
        <v>824</v>
      </c>
      <c r="G195" s="206" t="s">
        <v>182</v>
      </c>
      <c r="H195" s="207">
        <v>26.875</v>
      </c>
      <c r="I195" s="208"/>
      <c r="J195" s="209">
        <f>ROUND(I195*H195,2)</f>
        <v>0</v>
      </c>
      <c r="K195" s="205" t="s">
        <v>122</v>
      </c>
      <c r="L195" s="46"/>
      <c r="M195" s="210" t="s">
        <v>19</v>
      </c>
      <c r="N195" s="211" t="s">
        <v>42</v>
      </c>
      <c r="O195" s="86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4" t="s">
        <v>117</v>
      </c>
      <c r="AT195" s="214" t="s">
        <v>118</v>
      </c>
      <c r="AU195" s="214" t="s">
        <v>81</v>
      </c>
      <c r="AY195" s="19" t="s">
        <v>114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9" t="s">
        <v>76</v>
      </c>
      <c r="BK195" s="215">
        <f>ROUND(I195*H195,2)</f>
        <v>0</v>
      </c>
      <c r="BL195" s="19" t="s">
        <v>117</v>
      </c>
      <c r="BM195" s="214" t="s">
        <v>825</v>
      </c>
    </row>
    <row r="196" s="2" customFormat="1">
      <c r="A196" s="40"/>
      <c r="B196" s="41"/>
      <c r="C196" s="42"/>
      <c r="D196" s="216" t="s">
        <v>125</v>
      </c>
      <c r="E196" s="42"/>
      <c r="F196" s="217" t="s">
        <v>826</v>
      </c>
      <c r="G196" s="42"/>
      <c r="H196" s="42"/>
      <c r="I196" s="218"/>
      <c r="J196" s="42"/>
      <c r="K196" s="42"/>
      <c r="L196" s="46"/>
      <c r="M196" s="219"/>
      <c r="N196" s="220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125</v>
      </c>
      <c r="AU196" s="19" t="s">
        <v>81</v>
      </c>
    </row>
    <row r="197" s="2" customFormat="1" ht="24.15" customHeight="1">
      <c r="A197" s="40"/>
      <c r="B197" s="41"/>
      <c r="C197" s="260" t="s">
        <v>242</v>
      </c>
      <c r="D197" s="260" t="s">
        <v>248</v>
      </c>
      <c r="E197" s="261" t="s">
        <v>827</v>
      </c>
      <c r="F197" s="262" t="s">
        <v>828</v>
      </c>
      <c r="G197" s="263" t="s">
        <v>182</v>
      </c>
      <c r="H197" s="264">
        <v>32.25</v>
      </c>
      <c r="I197" s="265"/>
      <c r="J197" s="266">
        <f>ROUND(I197*H197,2)</f>
        <v>0</v>
      </c>
      <c r="K197" s="262" t="s">
        <v>122</v>
      </c>
      <c r="L197" s="267"/>
      <c r="M197" s="268" t="s">
        <v>19</v>
      </c>
      <c r="N197" s="269" t="s">
        <v>42</v>
      </c>
      <c r="O197" s="86"/>
      <c r="P197" s="212">
        <f>O197*H197</f>
        <v>0</v>
      </c>
      <c r="Q197" s="212">
        <v>0.021000000000000001</v>
      </c>
      <c r="R197" s="212">
        <f>Q197*H197</f>
        <v>0.67725000000000002</v>
      </c>
      <c r="S197" s="212">
        <v>0</v>
      </c>
      <c r="T197" s="213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4" t="s">
        <v>221</v>
      </c>
      <c r="AT197" s="214" t="s">
        <v>248</v>
      </c>
      <c r="AU197" s="214" t="s">
        <v>81</v>
      </c>
      <c r="AY197" s="19" t="s">
        <v>114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9" t="s">
        <v>76</v>
      </c>
      <c r="BK197" s="215">
        <f>ROUND(I197*H197,2)</f>
        <v>0</v>
      </c>
      <c r="BL197" s="19" t="s">
        <v>117</v>
      </c>
      <c r="BM197" s="214" t="s">
        <v>829</v>
      </c>
    </row>
    <row r="198" s="13" customFormat="1">
      <c r="A198" s="13"/>
      <c r="B198" s="227"/>
      <c r="C198" s="228"/>
      <c r="D198" s="229" t="s">
        <v>194</v>
      </c>
      <c r="E198" s="228"/>
      <c r="F198" s="231" t="s">
        <v>830</v>
      </c>
      <c r="G198" s="228"/>
      <c r="H198" s="232">
        <v>32.25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194</v>
      </c>
      <c r="AU198" s="238" t="s">
        <v>81</v>
      </c>
      <c r="AV198" s="13" t="s">
        <v>81</v>
      </c>
      <c r="AW198" s="13" t="s">
        <v>4</v>
      </c>
      <c r="AX198" s="13" t="s">
        <v>76</v>
      </c>
      <c r="AY198" s="238" t="s">
        <v>114</v>
      </c>
    </row>
    <row r="199" s="12" customFormat="1" ht="22.8" customHeight="1">
      <c r="A199" s="12"/>
      <c r="B199" s="187"/>
      <c r="C199" s="188"/>
      <c r="D199" s="189" t="s">
        <v>70</v>
      </c>
      <c r="E199" s="201" t="s">
        <v>117</v>
      </c>
      <c r="F199" s="201" t="s">
        <v>831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SUM(P200:P218)</f>
        <v>0</v>
      </c>
      <c r="Q199" s="195"/>
      <c r="R199" s="196">
        <f>SUM(R200:R218)</f>
        <v>0.58520702999999996</v>
      </c>
      <c r="S199" s="195"/>
      <c r="T199" s="197">
        <f>SUM(T200:T218)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8" t="s">
        <v>76</v>
      </c>
      <c r="AT199" s="199" t="s">
        <v>70</v>
      </c>
      <c r="AU199" s="199" t="s">
        <v>76</v>
      </c>
      <c r="AY199" s="198" t="s">
        <v>114</v>
      </c>
      <c r="BK199" s="200">
        <f>SUM(BK200:BK218)</f>
        <v>0</v>
      </c>
    </row>
    <row r="200" s="2" customFormat="1" ht="16.5" customHeight="1">
      <c r="A200" s="40"/>
      <c r="B200" s="41"/>
      <c r="C200" s="203" t="s">
        <v>832</v>
      </c>
      <c r="D200" s="203" t="s">
        <v>118</v>
      </c>
      <c r="E200" s="204" t="s">
        <v>833</v>
      </c>
      <c r="F200" s="205" t="s">
        <v>834</v>
      </c>
      <c r="G200" s="206" t="s">
        <v>209</v>
      </c>
      <c r="H200" s="207">
        <v>0.14999999999999999</v>
      </c>
      <c r="I200" s="208"/>
      <c r="J200" s="209">
        <f>ROUND(I200*H200,2)</f>
        <v>0</v>
      </c>
      <c r="K200" s="205" t="s">
        <v>122</v>
      </c>
      <c r="L200" s="46"/>
      <c r="M200" s="210" t="s">
        <v>19</v>
      </c>
      <c r="N200" s="211" t="s">
        <v>42</v>
      </c>
      <c r="O200" s="86"/>
      <c r="P200" s="212">
        <f>O200*H200</f>
        <v>0</v>
      </c>
      <c r="Q200" s="212">
        <v>2.5019800000000001</v>
      </c>
      <c r="R200" s="212">
        <f>Q200*H200</f>
        <v>0.37529699999999999</v>
      </c>
      <c r="S200" s="212">
        <v>0</v>
      </c>
      <c r="T200" s="213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4" t="s">
        <v>117</v>
      </c>
      <c r="AT200" s="214" t="s">
        <v>118</v>
      </c>
      <c r="AU200" s="214" t="s">
        <v>81</v>
      </c>
      <c r="AY200" s="19" t="s">
        <v>114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9" t="s">
        <v>76</v>
      </c>
      <c r="BK200" s="215">
        <f>ROUND(I200*H200,2)</f>
        <v>0</v>
      </c>
      <c r="BL200" s="19" t="s">
        <v>117</v>
      </c>
      <c r="BM200" s="214" t="s">
        <v>835</v>
      </c>
    </row>
    <row r="201" s="2" customFormat="1">
      <c r="A201" s="40"/>
      <c r="B201" s="41"/>
      <c r="C201" s="42"/>
      <c r="D201" s="216" t="s">
        <v>125</v>
      </c>
      <c r="E201" s="42"/>
      <c r="F201" s="217" t="s">
        <v>836</v>
      </c>
      <c r="G201" s="42"/>
      <c r="H201" s="42"/>
      <c r="I201" s="218"/>
      <c r="J201" s="42"/>
      <c r="K201" s="42"/>
      <c r="L201" s="46"/>
      <c r="M201" s="219"/>
      <c r="N201" s="220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125</v>
      </c>
      <c r="AU201" s="19" t="s">
        <v>81</v>
      </c>
    </row>
    <row r="202" s="13" customFormat="1">
      <c r="A202" s="13"/>
      <c r="B202" s="227"/>
      <c r="C202" s="228"/>
      <c r="D202" s="229" t="s">
        <v>194</v>
      </c>
      <c r="E202" s="230" t="s">
        <v>19</v>
      </c>
      <c r="F202" s="231" t="s">
        <v>837</v>
      </c>
      <c r="G202" s="228"/>
      <c r="H202" s="232">
        <v>0.14999999999999999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194</v>
      </c>
      <c r="AU202" s="238" t="s">
        <v>81</v>
      </c>
      <c r="AV202" s="13" t="s">
        <v>81</v>
      </c>
      <c r="AW202" s="13" t="s">
        <v>33</v>
      </c>
      <c r="AX202" s="13" t="s">
        <v>76</v>
      </c>
      <c r="AY202" s="238" t="s">
        <v>114</v>
      </c>
    </row>
    <row r="203" s="2" customFormat="1" ht="16.5" customHeight="1">
      <c r="A203" s="40"/>
      <c r="B203" s="41"/>
      <c r="C203" s="203" t="s">
        <v>838</v>
      </c>
      <c r="D203" s="203" t="s">
        <v>118</v>
      </c>
      <c r="E203" s="204" t="s">
        <v>839</v>
      </c>
      <c r="F203" s="205" t="s">
        <v>840</v>
      </c>
      <c r="G203" s="206" t="s">
        <v>182</v>
      </c>
      <c r="H203" s="207">
        <v>1.5</v>
      </c>
      <c r="I203" s="208"/>
      <c r="J203" s="209">
        <f>ROUND(I203*H203,2)</f>
        <v>0</v>
      </c>
      <c r="K203" s="205" t="s">
        <v>122</v>
      </c>
      <c r="L203" s="46"/>
      <c r="M203" s="210" t="s">
        <v>19</v>
      </c>
      <c r="N203" s="211" t="s">
        <v>42</v>
      </c>
      <c r="O203" s="86"/>
      <c r="P203" s="212">
        <f>O203*H203</f>
        <v>0</v>
      </c>
      <c r="Q203" s="212">
        <v>0.011169999999999999</v>
      </c>
      <c r="R203" s="212">
        <f>Q203*H203</f>
        <v>0.016754999999999999</v>
      </c>
      <c r="S203" s="212">
        <v>0</v>
      </c>
      <c r="T203" s="213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4" t="s">
        <v>117</v>
      </c>
      <c r="AT203" s="214" t="s">
        <v>118</v>
      </c>
      <c r="AU203" s="214" t="s">
        <v>81</v>
      </c>
      <c r="AY203" s="19" t="s">
        <v>114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9" t="s">
        <v>76</v>
      </c>
      <c r="BK203" s="215">
        <f>ROUND(I203*H203,2)</f>
        <v>0</v>
      </c>
      <c r="BL203" s="19" t="s">
        <v>117</v>
      </c>
      <c r="BM203" s="214" t="s">
        <v>841</v>
      </c>
    </row>
    <row r="204" s="2" customFormat="1">
      <c r="A204" s="40"/>
      <c r="B204" s="41"/>
      <c r="C204" s="42"/>
      <c r="D204" s="216" t="s">
        <v>125</v>
      </c>
      <c r="E204" s="42"/>
      <c r="F204" s="217" t="s">
        <v>842</v>
      </c>
      <c r="G204" s="42"/>
      <c r="H204" s="42"/>
      <c r="I204" s="218"/>
      <c r="J204" s="42"/>
      <c r="K204" s="42"/>
      <c r="L204" s="46"/>
      <c r="M204" s="219"/>
      <c r="N204" s="220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125</v>
      </c>
      <c r="AU204" s="19" t="s">
        <v>81</v>
      </c>
    </row>
    <row r="205" s="13" customFormat="1">
      <c r="A205" s="13"/>
      <c r="B205" s="227"/>
      <c r="C205" s="228"/>
      <c r="D205" s="229" t="s">
        <v>194</v>
      </c>
      <c r="E205" s="230" t="s">
        <v>19</v>
      </c>
      <c r="F205" s="231" t="s">
        <v>843</v>
      </c>
      <c r="G205" s="228"/>
      <c r="H205" s="232">
        <v>1.5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194</v>
      </c>
      <c r="AU205" s="238" t="s">
        <v>81</v>
      </c>
      <c r="AV205" s="13" t="s">
        <v>81</v>
      </c>
      <c r="AW205" s="13" t="s">
        <v>33</v>
      </c>
      <c r="AX205" s="13" t="s">
        <v>76</v>
      </c>
      <c r="AY205" s="238" t="s">
        <v>114</v>
      </c>
    </row>
    <row r="206" s="2" customFormat="1" ht="16.5" customHeight="1">
      <c r="A206" s="40"/>
      <c r="B206" s="41"/>
      <c r="C206" s="203" t="s">
        <v>844</v>
      </c>
      <c r="D206" s="203" t="s">
        <v>118</v>
      </c>
      <c r="E206" s="204" t="s">
        <v>845</v>
      </c>
      <c r="F206" s="205" t="s">
        <v>846</v>
      </c>
      <c r="G206" s="206" t="s">
        <v>182</v>
      </c>
      <c r="H206" s="207">
        <v>1.5</v>
      </c>
      <c r="I206" s="208"/>
      <c r="J206" s="209">
        <f>ROUND(I206*H206,2)</f>
        <v>0</v>
      </c>
      <c r="K206" s="205" t="s">
        <v>122</v>
      </c>
      <c r="L206" s="46"/>
      <c r="M206" s="210" t="s">
        <v>19</v>
      </c>
      <c r="N206" s="211" t="s">
        <v>42</v>
      </c>
      <c r="O206" s="86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4" t="s">
        <v>117</v>
      </c>
      <c r="AT206" s="214" t="s">
        <v>118</v>
      </c>
      <c r="AU206" s="214" t="s">
        <v>81</v>
      </c>
      <c r="AY206" s="19" t="s">
        <v>114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9" t="s">
        <v>76</v>
      </c>
      <c r="BK206" s="215">
        <f>ROUND(I206*H206,2)</f>
        <v>0</v>
      </c>
      <c r="BL206" s="19" t="s">
        <v>117</v>
      </c>
      <c r="BM206" s="214" t="s">
        <v>847</v>
      </c>
    </row>
    <row r="207" s="2" customFormat="1">
      <c r="A207" s="40"/>
      <c r="B207" s="41"/>
      <c r="C207" s="42"/>
      <c r="D207" s="216" t="s">
        <v>125</v>
      </c>
      <c r="E207" s="42"/>
      <c r="F207" s="217" t="s">
        <v>848</v>
      </c>
      <c r="G207" s="42"/>
      <c r="H207" s="42"/>
      <c r="I207" s="218"/>
      <c r="J207" s="42"/>
      <c r="K207" s="42"/>
      <c r="L207" s="46"/>
      <c r="M207" s="219"/>
      <c r="N207" s="220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125</v>
      </c>
      <c r="AU207" s="19" t="s">
        <v>81</v>
      </c>
    </row>
    <row r="208" s="2" customFormat="1" ht="16.5" customHeight="1">
      <c r="A208" s="40"/>
      <c r="B208" s="41"/>
      <c r="C208" s="203" t="s">
        <v>849</v>
      </c>
      <c r="D208" s="203" t="s">
        <v>118</v>
      </c>
      <c r="E208" s="204" t="s">
        <v>850</v>
      </c>
      <c r="F208" s="205" t="s">
        <v>851</v>
      </c>
      <c r="G208" s="206" t="s">
        <v>386</v>
      </c>
      <c r="H208" s="207">
        <v>0.012999999999999999</v>
      </c>
      <c r="I208" s="208"/>
      <c r="J208" s="209">
        <f>ROUND(I208*H208,2)</f>
        <v>0</v>
      </c>
      <c r="K208" s="205" t="s">
        <v>122</v>
      </c>
      <c r="L208" s="46"/>
      <c r="M208" s="210" t="s">
        <v>19</v>
      </c>
      <c r="N208" s="211" t="s">
        <v>42</v>
      </c>
      <c r="O208" s="86"/>
      <c r="P208" s="212">
        <f>O208*H208</f>
        <v>0</v>
      </c>
      <c r="Q208" s="212">
        <v>1.05291</v>
      </c>
      <c r="R208" s="212">
        <f>Q208*H208</f>
        <v>0.01368783</v>
      </c>
      <c r="S208" s="212">
        <v>0</v>
      </c>
      <c r="T208" s="213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4" t="s">
        <v>117</v>
      </c>
      <c r="AT208" s="214" t="s">
        <v>118</v>
      </c>
      <c r="AU208" s="214" t="s">
        <v>81</v>
      </c>
      <c r="AY208" s="19" t="s">
        <v>114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9" t="s">
        <v>76</v>
      </c>
      <c r="BK208" s="215">
        <f>ROUND(I208*H208,2)</f>
        <v>0</v>
      </c>
      <c r="BL208" s="19" t="s">
        <v>117</v>
      </c>
      <c r="BM208" s="214" t="s">
        <v>852</v>
      </c>
    </row>
    <row r="209" s="2" customFormat="1">
      <c r="A209" s="40"/>
      <c r="B209" s="41"/>
      <c r="C209" s="42"/>
      <c r="D209" s="216" t="s">
        <v>125</v>
      </c>
      <c r="E209" s="42"/>
      <c r="F209" s="217" t="s">
        <v>853</v>
      </c>
      <c r="G209" s="42"/>
      <c r="H209" s="42"/>
      <c r="I209" s="218"/>
      <c r="J209" s="42"/>
      <c r="K209" s="42"/>
      <c r="L209" s="46"/>
      <c r="M209" s="219"/>
      <c r="N209" s="220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125</v>
      </c>
      <c r="AU209" s="19" t="s">
        <v>81</v>
      </c>
    </row>
    <row r="210" s="14" customFormat="1">
      <c r="A210" s="14"/>
      <c r="B210" s="239"/>
      <c r="C210" s="240"/>
      <c r="D210" s="229" t="s">
        <v>194</v>
      </c>
      <c r="E210" s="241" t="s">
        <v>19</v>
      </c>
      <c r="F210" s="242" t="s">
        <v>780</v>
      </c>
      <c r="G210" s="240"/>
      <c r="H210" s="241" t="s">
        <v>19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194</v>
      </c>
      <c r="AU210" s="248" t="s">
        <v>81</v>
      </c>
      <c r="AV210" s="14" t="s">
        <v>76</v>
      </c>
      <c r="AW210" s="14" t="s">
        <v>33</v>
      </c>
      <c r="AX210" s="14" t="s">
        <v>71</v>
      </c>
      <c r="AY210" s="248" t="s">
        <v>114</v>
      </c>
    </row>
    <row r="211" s="13" customFormat="1">
      <c r="A211" s="13"/>
      <c r="B211" s="227"/>
      <c r="C211" s="228"/>
      <c r="D211" s="229" t="s">
        <v>194</v>
      </c>
      <c r="E211" s="230" t="s">
        <v>19</v>
      </c>
      <c r="F211" s="231" t="s">
        <v>781</v>
      </c>
      <c r="G211" s="228"/>
      <c r="H211" s="232">
        <v>0.010999999999999999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194</v>
      </c>
      <c r="AU211" s="238" t="s">
        <v>81</v>
      </c>
      <c r="AV211" s="13" t="s">
        <v>81</v>
      </c>
      <c r="AW211" s="13" t="s">
        <v>33</v>
      </c>
      <c r="AX211" s="13" t="s">
        <v>71</v>
      </c>
      <c r="AY211" s="238" t="s">
        <v>114</v>
      </c>
    </row>
    <row r="212" s="14" customFormat="1">
      <c r="A212" s="14"/>
      <c r="B212" s="239"/>
      <c r="C212" s="240"/>
      <c r="D212" s="229" t="s">
        <v>194</v>
      </c>
      <c r="E212" s="241" t="s">
        <v>19</v>
      </c>
      <c r="F212" s="242" t="s">
        <v>854</v>
      </c>
      <c r="G212" s="240"/>
      <c r="H212" s="241" t="s">
        <v>19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194</v>
      </c>
      <c r="AU212" s="248" t="s">
        <v>81</v>
      </c>
      <c r="AV212" s="14" t="s">
        <v>76</v>
      </c>
      <c r="AW212" s="14" t="s">
        <v>33</v>
      </c>
      <c r="AX212" s="14" t="s">
        <v>71</v>
      </c>
      <c r="AY212" s="248" t="s">
        <v>114</v>
      </c>
    </row>
    <row r="213" s="13" customFormat="1">
      <c r="A213" s="13"/>
      <c r="B213" s="227"/>
      <c r="C213" s="228"/>
      <c r="D213" s="229" t="s">
        <v>194</v>
      </c>
      <c r="E213" s="230" t="s">
        <v>19</v>
      </c>
      <c r="F213" s="231" t="s">
        <v>855</v>
      </c>
      <c r="G213" s="228"/>
      <c r="H213" s="232">
        <v>0.002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194</v>
      </c>
      <c r="AU213" s="238" t="s">
        <v>81</v>
      </c>
      <c r="AV213" s="13" t="s">
        <v>81</v>
      </c>
      <c r="AW213" s="13" t="s">
        <v>33</v>
      </c>
      <c r="AX213" s="13" t="s">
        <v>71</v>
      </c>
      <c r="AY213" s="238" t="s">
        <v>114</v>
      </c>
    </row>
    <row r="214" s="15" customFormat="1">
      <c r="A214" s="15"/>
      <c r="B214" s="249"/>
      <c r="C214" s="250"/>
      <c r="D214" s="229" t="s">
        <v>194</v>
      </c>
      <c r="E214" s="251" t="s">
        <v>19</v>
      </c>
      <c r="F214" s="252" t="s">
        <v>205</v>
      </c>
      <c r="G214" s="250"/>
      <c r="H214" s="253">
        <v>0.012999999999999999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9" t="s">
        <v>194</v>
      </c>
      <c r="AU214" s="259" t="s">
        <v>81</v>
      </c>
      <c r="AV214" s="15" t="s">
        <v>117</v>
      </c>
      <c r="AW214" s="15" t="s">
        <v>33</v>
      </c>
      <c r="AX214" s="15" t="s">
        <v>76</v>
      </c>
      <c r="AY214" s="259" t="s">
        <v>114</v>
      </c>
    </row>
    <row r="215" s="2" customFormat="1" ht="21.75" customHeight="1">
      <c r="A215" s="40"/>
      <c r="B215" s="41"/>
      <c r="C215" s="203" t="s">
        <v>247</v>
      </c>
      <c r="D215" s="203" t="s">
        <v>118</v>
      </c>
      <c r="E215" s="204" t="s">
        <v>856</v>
      </c>
      <c r="F215" s="205" t="s">
        <v>857</v>
      </c>
      <c r="G215" s="206" t="s">
        <v>182</v>
      </c>
      <c r="H215" s="207">
        <v>14.4</v>
      </c>
      <c r="I215" s="208"/>
      <c r="J215" s="209">
        <f>ROUND(I215*H215,2)</f>
        <v>0</v>
      </c>
      <c r="K215" s="205" t="s">
        <v>122</v>
      </c>
      <c r="L215" s="46"/>
      <c r="M215" s="210" t="s">
        <v>19</v>
      </c>
      <c r="N215" s="211" t="s">
        <v>42</v>
      </c>
      <c r="O215" s="86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4" t="s">
        <v>117</v>
      </c>
      <c r="AT215" s="214" t="s">
        <v>118</v>
      </c>
      <c r="AU215" s="214" t="s">
        <v>81</v>
      </c>
      <c r="AY215" s="19" t="s">
        <v>114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9" t="s">
        <v>76</v>
      </c>
      <c r="BK215" s="215">
        <f>ROUND(I215*H215,2)</f>
        <v>0</v>
      </c>
      <c r="BL215" s="19" t="s">
        <v>117</v>
      </c>
      <c r="BM215" s="214" t="s">
        <v>858</v>
      </c>
    </row>
    <row r="216" s="2" customFormat="1">
      <c r="A216" s="40"/>
      <c r="B216" s="41"/>
      <c r="C216" s="42"/>
      <c r="D216" s="216" t="s">
        <v>125</v>
      </c>
      <c r="E216" s="42"/>
      <c r="F216" s="217" t="s">
        <v>859</v>
      </c>
      <c r="G216" s="42"/>
      <c r="H216" s="42"/>
      <c r="I216" s="218"/>
      <c r="J216" s="42"/>
      <c r="K216" s="42"/>
      <c r="L216" s="46"/>
      <c r="M216" s="219"/>
      <c r="N216" s="220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125</v>
      </c>
      <c r="AU216" s="19" t="s">
        <v>81</v>
      </c>
    </row>
    <row r="217" s="2" customFormat="1" ht="24.15" customHeight="1">
      <c r="A217" s="40"/>
      <c r="B217" s="41"/>
      <c r="C217" s="260" t="s">
        <v>254</v>
      </c>
      <c r="D217" s="260" t="s">
        <v>248</v>
      </c>
      <c r="E217" s="261" t="s">
        <v>860</v>
      </c>
      <c r="F217" s="262" t="s">
        <v>861</v>
      </c>
      <c r="G217" s="263" t="s">
        <v>182</v>
      </c>
      <c r="H217" s="264">
        <v>14.832000000000001</v>
      </c>
      <c r="I217" s="265"/>
      <c r="J217" s="266">
        <f>ROUND(I217*H217,2)</f>
        <v>0</v>
      </c>
      <c r="K217" s="262" t="s">
        <v>19</v>
      </c>
      <c r="L217" s="267"/>
      <c r="M217" s="268" t="s">
        <v>19</v>
      </c>
      <c r="N217" s="269" t="s">
        <v>42</v>
      </c>
      <c r="O217" s="86"/>
      <c r="P217" s="212">
        <f>O217*H217</f>
        <v>0</v>
      </c>
      <c r="Q217" s="212">
        <v>0.0121</v>
      </c>
      <c r="R217" s="212">
        <f>Q217*H217</f>
        <v>0.17946719999999999</v>
      </c>
      <c r="S217" s="212">
        <v>0</v>
      </c>
      <c r="T217" s="213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4" t="s">
        <v>221</v>
      </c>
      <c r="AT217" s="214" t="s">
        <v>248</v>
      </c>
      <c r="AU217" s="214" t="s">
        <v>81</v>
      </c>
      <c r="AY217" s="19" t="s">
        <v>114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9" t="s">
        <v>76</v>
      </c>
      <c r="BK217" s="215">
        <f>ROUND(I217*H217,2)</f>
        <v>0</v>
      </c>
      <c r="BL217" s="19" t="s">
        <v>117</v>
      </c>
      <c r="BM217" s="214" t="s">
        <v>862</v>
      </c>
    </row>
    <row r="218" s="13" customFormat="1">
      <c r="A218" s="13"/>
      <c r="B218" s="227"/>
      <c r="C218" s="228"/>
      <c r="D218" s="229" t="s">
        <v>194</v>
      </c>
      <c r="E218" s="228"/>
      <c r="F218" s="231" t="s">
        <v>863</v>
      </c>
      <c r="G218" s="228"/>
      <c r="H218" s="232">
        <v>14.832000000000001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194</v>
      </c>
      <c r="AU218" s="238" t="s">
        <v>81</v>
      </c>
      <c r="AV218" s="13" t="s">
        <v>81</v>
      </c>
      <c r="AW218" s="13" t="s">
        <v>4</v>
      </c>
      <c r="AX218" s="13" t="s">
        <v>76</v>
      </c>
      <c r="AY218" s="238" t="s">
        <v>114</v>
      </c>
    </row>
    <row r="219" s="12" customFormat="1" ht="22.8" customHeight="1">
      <c r="A219" s="12"/>
      <c r="B219" s="187"/>
      <c r="C219" s="188"/>
      <c r="D219" s="189" t="s">
        <v>70</v>
      </c>
      <c r="E219" s="201" t="s">
        <v>196</v>
      </c>
      <c r="F219" s="201" t="s">
        <v>342</v>
      </c>
      <c r="G219" s="188"/>
      <c r="H219" s="188"/>
      <c r="I219" s="191"/>
      <c r="J219" s="202">
        <f>BK219</f>
        <v>0</v>
      </c>
      <c r="K219" s="188"/>
      <c r="L219" s="193"/>
      <c r="M219" s="194"/>
      <c r="N219" s="195"/>
      <c r="O219" s="195"/>
      <c r="P219" s="196">
        <f>P220+SUM(P221:P240)</f>
        <v>0</v>
      </c>
      <c r="Q219" s="195"/>
      <c r="R219" s="196">
        <f>R220+SUM(R221:R240)</f>
        <v>0.70152659999999989</v>
      </c>
      <c r="S219" s="195"/>
      <c r="T219" s="197">
        <f>T220+SUM(T221:T240)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8" t="s">
        <v>76</v>
      </c>
      <c r="AT219" s="199" t="s">
        <v>70</v>
      </c>
      <c r="AU219" s="199" t="s">
        <v>76</v>
      </c>
      <c r="AY219" s="198" t="s">
        <v>114</v>
      </c>
      <c r="BK219" s="200">
        <f>BK220+SUM(BK221:BK240)</f>
        <v>0</v>
      </c>
    </row>
    <row r="220" s="2" customFormat="1" ht="24.15" customHeight="1">
      <c r="A220" s="40"/>
      <c r="B220" s="41"/>
      <c r="C220" s="203" t="s">
        <v>259</v>
      </c>
      <c r="D220" s="203" t="s">
        <v>118</v>
      </c>
      <c r="E220" s="204" t="s">
        <v>864</v>
      </c>
      <c r="F220" s="205" t="s">
        <v>865</v>
      </c>
      <c r="G220" s="206" t="s">
        <v>182</v>
      </c>
      <c r="H220" s="207">
        <v>25.329999999999998</v>
      </c>
      <c r="I220" s="208"/>
      <c r="J220" s="209">
        <f>ROUND(I220*H220,2)</f>
        <v>0</v>
      </c>
      <c r="K220" s="205" t="s">
        <v>19</v>
      </c>
      <c r="L220" s="46"/>
      <c r="M220" s="210" t="s">
        <v>19</v>
      </c>
      <c r="N220" s="211" t="s">
        <v>42</v>
      </c>
      <c r="O220" s="86"/>
      <c r="P220" s="212">
        <f>O220*H220</f>
        <v>0</v>
      </c>
      <c r="Q220" s="212">
        <v>0.018380000000000001</v>
      </c>
      <c r="R220" s="212">
        <f>Q220*H220</f>
        <v>0.46556539999999996</v>
      </c>
      <c r="S220" s="212">
        <v>0</v>
      </c>
      <c r="T220" s="213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4" t="s">
        <v>117</v>
      </c>
      <c r="AT220" s="214" t="s">
        <v>118</v>
      </c>
      <c r="AU220" s="214" t="s">
        <v>81</v>
      </c>
      <c r="AY220" s="19" t="s">
        <v>114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9" t="s">
        <v>76</v>
      </c>
      <c r="BK220" s="215">
        <f>ROUND(I220*H220,2)</f>
        <v>0</v>
      </c>
      <c r="BL220" s="19" t="s">
        <v>117</v>
      </c>
      <c r="BM220" s="214" t="s">
        <v>866</v>
      </c>
    </row>
    <row r="221" s="13" customFormat="1">
      <c r="A221" s="13"/>
      <c r="B221" s="227"/>
      <c r="C221" s="228"/>
      <c r="D221" s="229" t="s">
        <v>194</v>
      </c>
      <c r="E221" s="230" t="s">
        <v>19</v>
      </c>
      <c r="F221" s="231" t="s">
        <v>867</v>
      </c>
      <c r="G221" s="228"/>
      <c r="H221" s="232">
        <v>16.875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194</v>
      </c>
      <c r="AU221" s="238" t="s">
        <v>81</v>
      </c>
      <c r="AV221" s="13" t="s">
        <v>81</v>
      </c>
      <c r="AW221" s="13" t="s">
        <v>33</v>
      </c>
      <c r="AX221" s="13" t="s">
        <v>71</v>
      </c>
      <c r="AY221" s="238" t="s">
        <v>114</v>
      </c>
    </row>
    <row r="222" s="13" customFormat="1">
      <c r="A222" s="13"/>
      <c r="B222" s="227"/>
      <c r="C222" s="228"/>
      <c r="D222" s="229" t="s">
        <v>194</v>
      </c>
      <c r="E222" s="230" t="s">
        <v>19</v>
      </c>
      <c r="F222" s="231" t="s">
        <v>868</v>
      </c>
      <c r="G222" s="228"/>
      <c r="H222" s="232">
        <v>6.2999999999999998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194</v>
      </c>
      <c r="AU222" s="238" t="s">
        <v>81</v>
      </c>
      <c r="AV222" s="13" t="s">
        <v>81</v>
      </c>
      <c r="AW222" s="13" t="s">
        <v>33</v>
      </c>
      <c r="AX222" s="13" t="s">
        <v>71</v>
      </c>
      <c r="AY222" s="238" t="s">
        <v>114</v>
      </c>
    </row>
    <row r="223" s="13" customFormat="1">
      <c r="A223" s="13"/>
      <c r="B223" s="227"/>
      <c r="C223" s="228"/>
      <c r="D223" s="229" t="s">
        <v>194</v>
      </c>
      <c r="E223" s="230" t="s">
        <v>19</v>
      </c>
      <c r="F223" s="231" t="s">
        <v>869</v>
      </c>
      <c r="G223" s="228"/>
      <c r="H223" s="232">
        <v>2.1549999999999998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194</v>
      </c>
      <c r="AU223" s="238" t="s">
        <v>81</v>
      </c>
      <c r="AV223" s="13" t="s">
        <v>81</v>
      </c>
      <c r="AW223" s="13" t="s">
        <v>33</v>
      </c>
      <c r="AX223" s="13" t="s">
        <v>71</v>
      </c>
      <c r="AY223" s="238" t="s">
        <v>114</v>
      </c>
    </row>
    <row r="224" s="15" customFormat="1">
      <c r="A224" s="15"/>
      <c r="B224" s="249"/>
      <c r="C224" s="250"/>
      <c r="D224" s="229" t="s">
        <v>194</v>
      </c>
      <c r="E224" s="251" t="s">
        <v>19</v>
      </c>
      <c r="F224" s="252" t="s">
        <v>205</v>
      </c>
      <c r="G224" s="250"/>
      <c r="H224" s="253">
        <v>25.330000000000002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9" t="s">
        <v>194</v>
      </c>
      <c r="AU224" s="259" t="s">
        <v>81</v>
      </c>
      <c r="AV224" s="15" t="s">
        <v>117</v>
      </c>
      <c r="AW224" s="15" t="s">
        <v>33</v>
      </c>
      <c r="AX224" s="15" t="s">
        <v>76</v>
      </c>
      <c r="AY224" s="259" t="s">
        <v>114</v>
      </c>
    </row>
    <row r="225" s="2" customFormat="1" ht="16.5" customHeight="1">
      <c r="A225" s="40"/>
      <c r="B225" s="41"/>
      <c r="C225" s="203" t="s">
        <v>264</v>
      </c>
      <c r="D225" s="203" t="s">
        <v>118</v>
      </c>
      <c r="E225" s="204" t="s">
        <v>870</v>
      </c>
      <c r="F225" s="205" t="s">
        <v>871</v>
      </c>
      <c r="G225" s="206" t="s">
        <v>182</v>
      </c>
      <c r="H225" s="207">
        <v>65.453999999999994</v>
      </c>
      <c r="I225" s="208"/>
      <c r="J225" s="209">
        <f>ROUND(I225*H225,2)</f>
        <v>0</v>
      </c>
      <c r="K225" s="205" t="s">
        <v>19</v>
      </c>
      <c r="L225" s="46"/>
      <c r="M225" s="210" t="s">
        <v>19</v>
      </c>
      <c r="N225" s="211" t="s">
        <v>42</v>
      </c>
      <c r="O225" s="86"/>
      <c r="P225" s="212">
        <f>O225*H225</f>
        <v>0</v>
      </c>
      <c r="Q225" s="212">
        <v>0.0028</v>
      </c>
      <c r="R225" s="212">
        <f>Q225*H225</f>
        <v>0.18327119999999997</v>
      </c>
      <c r="S225" s="212">
        <v>0</v>
      </c>
      <c r="T225" s="213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4" t="s">
        <v>117</v>
      </c>
      <c r="AT225" s="214" t="s">
        <v>118</v>
      </c>
      <c r="AU225" s="214" t="s">
        <v>81</v>
      </c>
      <c r="AY225" s="19" t="s">
        <v>114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9" t="s">
        <v>76</v>
      </c>
      <c r="BK225" s="215">
        <f>ROUND(I225*H225,2)</f>
        <v>0</v>
      </c>
      <c r="BL225" s="19" t="s">
        <v>117</v>
      </c>
      <c r="BM225" s="214" t="s">
        <v>872</v>
      </c>
    </row>
    <row r="226" s="13" customFormat="1">
      <c r="A226" s="13"/>
      <c r="B226" s="227"/>
      <c r="C226" s="228"/>
      <c r="D226" s="229" t="s">
        <v>194</v>
      </c>
      <c r="E226" s="230" t="s">
        <v>19</v>
      </c>
      <c r="F226" s="231" t="s">
        <v>873</v>
      </c>
      <c r="G226" s="228"/>
      <c r="H226" s="232">
        <v>94.043999999999997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194</v>
      </c>
      <c r="AU226" s="238" t="s">
        <v>81</v>
      </c>
      <c r="AV226" s="13" t="s">
        <v>81</v>
      </c>
      <c r="AW226" s="13" t="s">
        <v>33</v>
      </c>
      <c r="AX226" s="13" t="s">
        <v>71</v>
      </c>
      <c r="AY226" s="238" t="s">
        <v>114</v>
      </c>
    </row>
    <row r="227" s="13" customFormat="1">
      <c r="A227" s="13"/>
      <c r="B227" s="227"/>
      <c r="C227" s="228"/>
      <c r="D227" s="229" t="s">
        <v>194</v>
      </c>
      <c r="E227" s="230" t="s">
        <v>19</v>
      </c>
      <c r="F227" s="231" t="s">
        <v>874</v>
      </c>
      <c r="G227" s="228"/>
      <c r="H227" s="232">
        <v>-13.6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194</v>
      </c>
      <c r="AU227" s="238" t="s">
        <v>81</v>
      </c>
      <c r="AV227" s="13" t="s">
        <v>81</v>
      </c>
      <c r="AW227" s="13" t="s">
        <v>33</v>
      </c>
      <c r="AX227" s="13" t="s">
        <v>71</v>
      </c>
      <c r="AY227" s="238" t="s">
        <v>114</v>
      </c>
    </row>
    <row r="228" s="13" customFormat="1">
      <c r="A228" s="13"/>
      <c r="B228" s="227"/>
      <c r="C228" s="228"/>
      <c r="D228" s="229" t="s">
        <v>194</v>
      </c>
      <c r="E228" s="230" t="s">
        <v>19</v>
      </c>
      <c r="F228" s="231" t="s">
        <v>875</v>
      </c>
      <c r="G228" s="228"/>
      <c r="H228" s="232">
        <v>-4.7599999999999998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194</v>
      </c>
      <c r="AU228" s="238" t="s">
        <v>81</v>
      </c>
      <c r="AV228" s="13" t="s">
        <v>81</v>
      </c>
      <c r="AW228" s="13" t="s">
        <v>33</v>
      </c>
      <c r="AX228" s="13" t="s">
        <v>71</v>
      </c>
      <c r="AY228" s="238" t="s">
        <v>114</v>
      </c>
    </row>
    <row r="229" s="13" customFormat="1">
      <c r="A229" s="13"/>
      <c r="B229" s="227"/>
      <c r="C229" s="228"/>
      <c r="D229" s="229" t="s">
        <v>194</v>
      </c>
      <c r="E229" s="230" t="s">
        <v>19</v>
      </c>
      <c r="F229" s="231" t="s">
        <v>876</v>
      </c>
      <c r="G229" s="228"/>
      <c r="H229" s="232">
        <v>-3.2000000000000002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194</v>
      </c>
      <c r="AU229" s="238" t="s">
        <v>81</v>
      </c>
      <c r="AV229" s="13" t="s">
        <v>81</v>
      </c>
      <c r="AW229" s="13" t="s">
        <v>33</v>
      </c>
      <c r="AX229" s="13" t="s">
        <v>71</v>
      </c>
      <c r="AY229" s="238" t="s">
        <v>114</v>
      </c>
    </row>
    <row r="230" s="13" customFormat="1">
      <c r="A230" s="13"/>
      <c r="B230" s="227"/>
      <c r="C230" s="228"/>
      <c r="D230" s="229" t="s">
        <v>194</v>
      </c>
      <c r="E230" s="230" t="s">
        <v>19</v>
      </c>
      <c r="F230" s="231" t="s">
        <v>877</v>
      </c>
      <c r="G230" s="228"/>
      <c r="H230" s="232">
        <v>-7.0300000000000002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194</v>
      </c>
      <c r="AU230" s="238" t="s">
        <v>81</v>
      </c>
      <c r="AV230" s="13" t="s">
        <v>81</v>
      </c>
      <c r="AW230" s="13" t="s">
        <v>33</v>
      </c>
      <c r="AX230" s="13" t="s">
        <v>71</v>
      </c>
      <c r="AY230" s="238" t="s">
        <v>114</v>
      </c>
    </row>
    <row r="231" s="15" customFormat="1">
      <c r="A231" s="15"/>
      <c r="B231" s="249"/>
      <c r="C231" s="250"/>
      <c r="D231" s="229" t="s">
        <v>194</v>
      </c>
      <c r="E231" s="251" t="s">
        <v>19</v>
      </c>
      <c r="F231" s="252" t="s">
        <v>205</v>
      </c>
      <c r="G231" s="250"/>
      <c r="H231" s="253">
        <v>65.453999999999994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9" t="s">
        <v>194</v>
      </c>
      <c r="AU231" s="259" t="s">
        <v>81</v>
      </c>
      <c r="AV231" s="15" t="s">
        <v>117</v>
      </c>
      <c r="AW231" s="15" t="s">
        <v>33</v>
      </c>
      <c r="AX231" s="15" t="s">
        <v>76</v>
      </c>
      <c r="AY231" s="259" t="s">
        <v>114</v>
      </c>
    </row>
    <row r="232" s="2" customFormat="1" ht="24.15" customHeight="1">
      <c r="A232" s="40"/>
      <c r="B232" s="41"/>
      <c r="C232" s="203" t="s">
        <v>270</v>
      </c>
      <c r="D232" s="203" t="s">
        <v>118</v>
      </c>
      <c r="E232" s="204" t="s">
        <v>878</v>
      </c>
      <c r="F232" s="205" t="s">
        <v>879</v>
      </c>
      <c r="G232" s="206" t="s">
        <v>173</v>
      </c>
      <c r="H232" s="207">
        <v>1</v>
      </c>
      <c r="I232" s="208"/>
      <c r="J232" s="209">
        <f>ROUND(I232*H232,2)</f>
        <v>0</v>
      </c>
      <c r="K232" s="205" t="s">
        <v>122</v>
      </c>
      <c r="L232" s="46"/>
      <c r="M232" s="210" t="s">
        <v>19</v>
      </c>
      <c r="N232" s="211" t="s">
        <v>42</v>
      </c>
      <c r="O232" s="86"/>
      <c r="P232" s="212">
        <f>O232*H232</f>
        <v>0</v>
      </c>
      <c r="Q232" s="212">
        <v>0.013339999999999999</v>
      </c>
      <c r="R232" s="212">
        <f>Q232*H232</f>
        <v>0.013339999999999999</v>
      </c>
      <c r="S232" s="212">
        <v>0</v>
      </c>
      <c r="T232" s="213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4" t="s">
        <v>117</v>
      </c>
      <c r="AT232" s="214" t="s">
        <v>118</v>
      </c>
      <c r="AU232" s="214" t="s">
        <v>81</v>
      </c>
      <c r="AY232" s="19" t="s">
        <v>114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9" t="s">
        <v>76</v>
      </c>
      <c r="BK232" s="215">
        <f>ROUND(I232*H232,2)</f>
        <v>0</v>
      </c>
      <c r="BL232" s="19" t="s">
        <v>117</v>
      </c>
      <c r="BM232" s="214" t="s">
        <v>880</v>
      </c>
    </row>
    <row r="233" s="2" customFormat="1">
      <c r="A233" s="40"/>
      <c r="B233" s="41"/>
      <c r="C233" s="42"/>
      <c r="D233" s="216" t="s">
        <v>125</v>
      </c>
      <c r="E233" s="42"/>
      <c r="F233" s="217" t="s">
        <v>881</v>
      </c>
      <c r="G233" s="42"/>
      <c r="H233" s="42"/>
      <c r="I233" s="218"/>
      <c r="J233" s="42"/>
      <c r="K233" s="42"/>
      <c r="L233" s="46"/>
      <c r="M233" s="219"/>
      <c r="N233" s="220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125</v>
      </c>
      <c r="AU233" s="19" t="s">
        <v>81</v>
      </c>
    </row>
    <row r="234" s="2" customFormat="1" ht="16.5" customHeight="1">
      <c r="A234" s="40"/>
      <c r="B234" s="41"/>
      <c r="C234" s="260" t="s">
        <v>279</v>
      </c>
      <c r="D234" s="260" t="s">
        <v>248</v>
      </c>
      <c r="E234" s="261" t="s">
        <v>882</v>
      </c>
      <c r="F234" s="262" t="s">
        <v>883</v>
      </c>
      <c r="G234" s="263" t="s">
        <v>173</v>
      </c>
      <c r="H234" s="264">
        <v>1</v>
      </c>
      <c r="I234" s="265"/>
      <c r="J234" s="266">
        <f>ROUND(I234*H234,2)</f>
        <v>0</v>
      </c>
      <c r="K234" s="262" t="s">
        <v>122</v>
      </c>
      <c r="L234" s="267"/>
      <c r="M234" s="268" t="s">
        <v>19</v>
      </c>
      <c r="N234" s="269" t="s">
        <v>42</v>
      </c>
      <c r="O234" s="86"/>
      <c r="P234" s="212">
        <f>O234*H234</f>
        <v>0</v>
      </c>
      <c r="Q234" s="212">
        <v>0.02</v>
      </c>
      <c r="R234" s="212">
        <f>Q234*H234</f>
        <v>0.02</v>
      </c>
      <c r="S234" s="212">
        <v>0</v>
      </c>
      <c r="T234" s="213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4" t="s">
        <v>221</v>
      </c>
      <c r="AT234" s="214" t="s">
        <v>248</v>
      </c>
      <c r="AU234" s="214" t="s">
        <v>81</v>
      </c>
      <c r="AY234" s="19" t="s">
        <v>114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9" t="s">
        <v>76</v>
      </c>
      <c r="BK234" s="215">
        <f>ROUND(I234*H234,2)</f>
        <v>0</v>
      </c>
      <c r="BL234" s="19" t="s">
        <v>117</v>
      </c>
      <c r="BM234" s="214" t="s">
        <v>884</v>
      </c>
    </row>
    <row r="235" s="2" customFormat="1" ht="24.15" customHeight="1">
      <c r="A235" s="40"/>
      <c r="B235" s="41"/>
      <c r="C235" s="203" t="s">
        <v>455</v>
      </c>
      <c r="D235" s="203" t="s">
        <v>118</v>
      </c>
      <c r="E235" s="204" t="s">
        <v>885</v>
      </c>
      <c r="F235" s="205" t="s">
        <v>886</v>
      </c>
      <c r="G235" s="206" t="s">
        <v>173</v>
      </c>
      <c r="H235" s="207">
        <v>1</v>
      </c>
      <c r="I235" s="208"/>
      <c r="J235" s="209">
        <f>ROUND(I235*H235,2)</f>
        <v>0</v>
      </c>
      <c r="K235" s="205" t="s">
        <v>122</v>
      </c>
      <c r="L235" s="46"/>
      <c r="M235" s="210" t="s">
        <v>19</v>
      </c>
      <c r="N235" s="211" t="s">
        <v>42</v>
      </c>
      <c r="O235" s="86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4" t="s">
        <v>117</v>
      </c>
      <c r="AT235" s="214" t="s">
        <v>118</v>
      </c>
      <c r="AU235" s="214" t="s">
        <v>81</v>
      </c>
      <c r="AY235" s="19" t="s">
        <v>114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9" t="s">
        <v>76</v>
      </c>
      <c r="BK235" s="215">
        <f>ROUND(I235*H235,2)</f>
        <v>0</v>
      </c>
      <c r="BL235" s="19" t="s">
        <v>117</v>
      </c>
      <c r="BM235" s="214" t="s">
        <v>887</v>
      </c>
    </row>
    <row r="236" s="2" customFormat="1">
      <c r="A236" s="40"/>
      <c r="B236" s="41"/>
      <c r="C236" s="42"/>
      <c r="D236" s="216" t="s">
        <v>125</v>
      </c>
      <c r="E236" s="42"/>
      <c r="F236" s="217" t="s">
        <v>888</v>
      </c>
      <c r="G236" s="42"/>
      <c r="H236" s="42"/>
      <c r="I236" s="218"/>
      <c r="J236" s="42"/>
      <c r="K236" s="42"/>
      <c r="L236" s="46"/>
      <c r="M236" s="219"/>
      <c r="N236" s="220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125</v>
      </c>
      <c r="AU236" s="19" t="s">
        <v>81</v>
      </c>
    </row>
    <row r="237" s="2" customFormat="1" ht="16.5" customHeight="1">
      <c r="A237" s="40"/>
      <c r="B237" s="41"/>
      <c r="C237" s="260" t="s">
        <v>460</v>
      </c>
      <c r="D237" s="260" t="s">
        <v>248</v>
      </c>
      <c r="E237" s="261" t="s">
        <v>889</v>
      </c>
      <c r="F237" s="262" t="s">
        <v>890</v>
      </c>
      <c r="G237" s="263" t="s">
        <v>173</v>
      </c>
      <c r="H237" s="264">
        <v>1</v>
      </c>
      <c r="I237" s="265"/>
      <c r="J237" s="266">
        <f>ROUND(I237*H237,2)</f>
        <v>0</v>
      </c>
      <c r="K237" s="262" t="s">
        <v>122</v>
      </c>
      <c r="L237" s="267"/>
      <c r="M237" s="268" t="s">
        <v>19</v>
      </c>
      <c r="N237" s="269" t="s">
        <v>42</v>
      </c>
      <c r="O237" s="86"/>
      <c r="P237" s="212">
        <f>O237*H237</f>
        <v>0</v>
      </c>
      <c r="Q237" s="212">
        <v>0.00014999999999999999</v>
      </c>
      <c r="R237" s="212">
        <f>Q237*H237</f>
        <v>0.00014999999999999999</v>
      </c>
      <c r="S237" s="212">
        <v>0</v>
      </c>
      <c r="T237" s="213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4" t="s">
        <v>221</v>
      </c>
      <c r="AT237" s="214" t="s">
        <v>248</v>
      </c>
      <c r="AU237" s="214" t="s">
        <v>81</v>
      </c>
      <c r="AY237" s="19" t="s">
        <v>114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9" t="s">
        <v>76</v>
      </c>
      <c r="BK237" s="215">
        <f>ROUND(I237*H237,2)</f>
        <v>0</v>
      </c>
      <c r="BL237" s="19" t="s">
        <v>117</v>
      </c>
      <c r="BM237" s="214" t="s">
        <v>891</v>
      </c>
    </row>
    <row r="238" s="2" customFormat="1" ht="16.5" customHeight="1">
      <c r="A238" s="40"/>
      <c r="B238" s="41"/>
      <c r="C238" s="260" t="s">
        <v>343</v>
      </c>
      <c r="D238" s="260" t="s">
        <v>248</v>
      </c>
      <c r="E238" s="261" t="s">
        <v>892</v>
      </c>
      <c r="F238" s="262" t="s">
        <v>893</v>
      </c>
      <c r="G238" s="263" t="s">
        <v>173</v>
      </c>
      <c r="H238" s="264">
        <v>1</v>
      </c>
      <c r="I238" s="265"/>
      <c r="J238" s="266">
        <f>ROUND(I238*H238,2)</f>
        <v>0</v>
      </c>
      <c r="K238" s="262" t="s">
        <v>122</v>
      </c>
      <c r="L238" s="267"/>
      <c r="M238" s="268" t="s">
        <v>19</v>
      </c>
      <c r="N238" s="269" t="s">
        <v>42</v>
      </c>
      <c r="O238" s="86"/>
      <c r="P238" s="212">
        <f>O238*H238</f>
        <v>0</v>
      </c>
      <c r="Q238" s="212">
        <v>0.0022000000000000001</v>
      </c>
      <c r="R238" s="212">
        <f>Q238*H238</f>
        <v>0.0022000000000000001</v>
      </c>
      <c r="S238" s="212">
        <v>0</v>
      </c>
      <c r="T238" s="213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4" t="s">
        <v>221</v>
      </c>
      <c r="AT238" s="214" t="s">
        <v>248</v>
      </c>
      <c r="AU238" s="214" t="s">
        <v>81</v>
      </c>
      <c r="AY238" s="19" t="s">
        <v>114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9" t="s">
        <v>76</v>
      </c>
      <c r="BK238" s="215">
        <f>ROUND(I238*H238,2)</f>
        <v>0</v>
      </c>
      <c r="BL238" s="19" t="s">
        <v>117</v>
      </c>
      <c r="BM238" s="214" t="s">
        <v>894</v>
      </c>
    </row>
    <row r="239" s="2" customFormat="1" ht="16.5" customHeight="1">
      <c r="A239" s="40"/>
      <c r="B239" s="41"/>
      <c r="C239" s="260" t="s">
        <v>895</v>
      </c>
      <c r="D239" s="260" t="s">
        <v>248</v>
      </c>
      <c r="E239" s="261" t="s">
        <v>896</v>
      </c>
      <c r="F239" s="262" t="s">
        <v>897</v>
      </c>
      <c r="G239" s="263" t="s">
        <v>173</v>
      </c>
      <c r="H239" s="264">
        <v>1</v>
      </c>
      <c r="I239" s="265"/>
      <c r="J239" s="266">
        <f>ROUND(I239*H239,2)</f>
        <v>0</v>
      </c>
      <c r="K239" s="262" t="s">
        <v>19</v>
      </c>
      <c r="L239" s="267"/>
      <c r="M239" s="268" t="s">
        <v>19</v>
      </c>
      <c r="N239" s="269" t="s">
        <v>42</v>
      </c>
      <c r="O239" s="86"/>
      <c r="P239" s="212">
        <f>O239*H239</f>
        <v>0</v>
      </c>
      <c r="Q239" s="212">
        <v>0.017000000000000001</v>
      </c>
      <c r="R239" s="212">
        <f>Q239*H239</f>
        <v>0.017000000000000001</v>
      </c>
      <c r="S239" s="212">
        <v>0</v>
      </c>
      <c r="T239" s="213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4" t="s">
        <v>221</v>
      </c>
      <c r="AT239" s="214" t="s">
        <v>248</v>
      </c>
      <c r="AU239" s="214" t="s">
        <v>81</v>
      </c>
      <c r="AY239" s="19" t="s">
        <v>114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9" t="s">
        <v>76</v>
      </c>
      <c r="BK239" s="215">
        <f>ROUND(I239*H239,2)</f>
        <v>0</v>
      </c>
      <c r="BL239" s="19" t="s">
        <v>117</v>
      </c>
      <c r="BM239" s="214" t="s">
        <v>898</v>
      </c>
    </row>
    <row r="240" s="12" customFormat="1" ht="20.88" customHeight="1">
      <c r="A240" s="12"/>
      <c r="B240" s="187"/>
      <c r="C240" s="188"/>
      <c r="D240" s="189" t="s">
        <v>70</v>
      </c>
      <c r="E240" s="201" t="s">
        <v>523</v>
      </c>
      <c r="F240" s="201" t="s">
        <v>899</v>
      </c>
      <c r="G240" s="188"/>
      <c r="H240" s="188"/>
      <c r="I240" s="191"/>
      <c r="J240" s="202">
        <f>BK240</f>
        <v>0</v>
      </c>
      <c r="K240" s="188"/>
      <c r="L240" s="193"/>
      <c r="M240" s="194"/>
      <c r="N240" s="195"/>
      <c r="O240" s="195"/>
      <c r="P240" s="196">
        <f>SUM(P241:P244)</f>
        <v>0</v>
      </c>
      <c r="Q240" s="195"/>
      <c r="R240" s="196">
        <f>SUM(R241:R244)</f>
        <v>0</v>
      </c>
      <c r="S240" s="195"/>
      <c r="T240" s="197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8" t="s">
        <v>76</v>
      </c>
      <c r="AT240" s="199" t="s">
        <v>70</v>
      </c>
      <c r="AU240" s="199" t="s">
        <v>81</v>
      </c>
      <c r="AY240" s="198" t="s">
        <v>114</v>
      </c>
      <c r="BK240" s="200">
        <f>SUM(BK241:BK244)</f>
        <v>0</v>
      </c>
    </row>
    <row r="241" s="2" customFormat="1" ht="16.5" customHeight="1">
      <c r="A241" s="40"/>
      <c r="B241" s="41"/>
      <c r="C241" s="203" t="s">
        <v>7</v>
      </c>
      <c r="D241" s="203" t="s">
        <v>118</v>
      </c>
      <c r="E241" s="204" t="s">
        <v>900</v>
      </c>
      <c r="F241" s="205" t="s">
        <v>901</v>
      </c>
      <c r="G241" s="206" t="s">
        <v>173</v>
      </c>
      <c r="H241" s="207">
        <v>6</v>
      </c>
      <c r="I241" s="208"/>
      <c r="J241" s="209">
        <f>ROUND(I241*H241,2)</f>
        <v>0</v>
      </c>
      <c r="K241" s="205" t="s">
        <v>19</v>
      </c>
      <c r="L241" s="46"/>
      <c r="M241" s="210" t="s">
        <v>19</v>
      </c>
      <c r="N241" s="211" t="s">
        <v>42</v>
      </c>
      <c r="O241" s="86"/>
      <c r="P241" s="212">
        <f>O241*H241</f>
        <v>0</v>
      </c>
      <c r="Q241" s="212">
        <v>0</v>
      </c>
      <c r="R241" s="212">
        <f>Q241*H241</f>
        <v>0</v>
      </c>
      <c r="S241" s="212">
        <v>0</v>
      </c>
      <c r="T241" s="213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4" t="s">
        <v>117</v>
      </c>
      <c r="AT241" s="214" t="s">
        <v>118</v>
      </c>
      <c r="AU241" s="214" t="s">
        <v>143</v>
      </c>
      <c r="AY241" s="19" t="s">
        <v>114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9" t="s">
        <v>76</v>
      </c>
      <c r="BK241" s="215">
        <f>ROUND(I241*H241,2)</f>
        <v>0</v>
      </c>
      <c r="BL241" s="19" t="s">
        <v>117</v>
      </c>
      <c r="BM241" s="214" t="s">
        <v>902</v>
      </c>
    </row>
    <row r="242" s="2" customFormat="1" ht="16.5" customHeight="1">
      <c r="A242" s="40"/>
      <c r="B242" s="41"/>
      <c r="C242" s="260" t="s">
        <v>293</v>
      </c>
      <c r="D242" s="260" t="s">
        <v>248</v>
      </c>
      <c r="E242" s="261" t="s">
        <v>903</v>
      </c>
      <c r="F242" s="262" t="s">
        <v>904</v>
      </c>
      <c r="G242" s="263" t="s">
        <v>173</v>
      </c>
      <c r="H242" s="264">
        <v>3</v>
      </c>
      <c r="I242" s="265"/>
      <c r="J242" s="266">
        <f>ROUND(I242*H242,2)</f>
        <v>0</v>
      </c>
      <c r="K242" s="262" t="s">
        <v>19</v>
      </c>
      <c r="L242" s="267"/>
      <c r="M242" s="268" t="s">
        <v>19</v>
      </c>
      <c r="N242" s="269" t="s">
        <v>42</v>
      </c>
      <c r="O242" s="86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4" t="s">
        <v>221</v>
      </c>
      <c r="AT242" s="214" t="s">
        <v>248</v>
      </c>
      <c r="AU242" s="214" t="s">
        <v>143</v>
      </c>
      <c r="AY242" s="19" t="s">
        <v>114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9" t="s">
        <v>76</v>
      </c>
      <c r="BK242" s="215">
        <f>ROUND(I242*H242,2)</f>
        <v>0</v>
      </c>
      <c r="BL242" s="19" t="s">
        <v>117</v>
      </c>
      <c r="BM242" s="214" t="s">
        <v>905</v>
      </c>
    </row>
    <row r="243" s="2" customFormat="1" ht="16.5" customHeight="1">
      <c r="A243" s="40"/>
      <c r="B243" s="41"/>
      <c r="C243" s="260" t="s">
        <v>906</v>
      </c>
      <c r="D243" s="260" t="s">
        <v>248</v>
      </c>
      <c r="E243" s="261" t="s">
        <v>907</v>
      </c>
      <c r="F243" s="262" t="s">
        <v>908</v>
      </c>
      <c r="G243" s="263" t="s">
        <v>173</v>
      </c>
      <c r="H243" s="264">
        <v>2</v>
      </c>
      <c r="I243" s="265"/>
      <c r="J243" s="266">
        <f>ROUND(I243*H243,2)</f>
        <v>0</v>
      </c>
      <c r="K243" s="262" t="s">
        <v>19</v>
      </c>
      <c r="L243" s="267"/>
      <c r="M243" s="268" t="s">
        <v>19</v>
      </c>
      <c r="N243" s="269" t="s">
        <v>42</v>
      </c>
      <c r="O243" s="86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4" t="s">
        <v>221</v>
      </c>
      <c r="AT243" s="214" t="s">
        <v>248</v>
      </c>
      <c r="AU243" s="214" t="s">
        <v>143</v>
      </c>
      <c r="AY243" s="19" t="s">
        <v>114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9" t="s">
        <v>76</v>
      </c>
      <c r="BK243" s="215">
        <f>ROUND(I243*H243,2)</f>
        <v>0</v>
      </c>
      <c r="BL243" s="19" t="s">
        <v>117</v>
      </c>
      <c r="BM243" s="214" t="s">
        <v>909</v>
      </c>
    </row>
    <row r="244" s="2" customFormat="1" ht="16.5" customHeight="1">
      <c r="A244" s="40"/>
      <c r="B244" s="41"/>
      <c r="C244" s="260" t="s">
        <v>300</v>
      </c>
      <c r="D244" s="260" t="s">
        <v>248</v>
      </c>
      <c r="E244" s="261" t="s">
        <v>910</v>
      </c>
      <c r="F244" s="262" t="s">
        <v>911</v>
      </c>
      <c r="G244" s="263" t="s">
        <v>173</v>
      </c>
      <c r="H244" s="264">
        <v>1</v>
      </c>
      <c r="I244" s="265"/>
      <c r="J244" s="266">
        <f>ROUND(I244*H244,2)</f>
        <v>0</v>
      </c>
      <c r="K244" s="262" t="s">
        <v>19</v>
      </c>
      <c r="L244" s="267"/>
      <c r="M244" s="268" t="s">
        <v>19</v>
      </c>
      <c r="N244" s="269" t="s">
        <v>42</v>
      </c>
      <c r="O244" s="86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4" t="s">
        <v>221</v>
      </c>
      <c r="AT244" s="214" t="s">
        <v>248</v>
      </c>
      <c r="AU244" s="214" t="s">
        <v>143</v>
      </c>
      <c r="AY244" s="19" t="s">
        <v>114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9" t="s">
        <v>76</v>
      </c>
      <c r="BK244" s="215">
        <f>ROUND(I244*H244,2)</f>
        <v>0</v>
      </c>
      <c r="BL244" s="19" t="s">
        <v>117</v>
      </c>
      <c r="BM244" s="214" t="s">
        <v>912</v>
      </c>
    </row>
    <row r="245" s="12" customFormat="1" ht="22.8" customHeight="1">
      <c r="A245" s="12"/>
      <c r="B245" s="187"/>
      <c r="C245" s="188"/>
      <c r="D245" s="189" t="s">
        <v>70</v>
      </c>
      <c r="E245" s="201" t="s">
        <v>478</v>
      </c>
      <c r="F245" s="201" t="s">
        <v>479</v>
      </c>
      <c r="G245" s="188"/>
      <c r="H245" s="188"/>
      <c r="I245" s="191"/>
      <c r="J245" s="202">
        <f>BK245</f>
        <v>0</v>
      </c>
      <c r="K245" s="188"/>
      <c r="L245" s="193"/>
      <c r="M245" s="194"/>
      <c r="N245" s="195"/>
      <c r="O245" s="195"/>
      <c r="P245" s="196">
        <f>SUM(P246:P257)</f>
        <v>0</v>
      </c>
      <c r="Q245" s="195"/>
      <c r="R245" s="196">
        <f>SUM(R246:R257)</f>
        <v>0</v>
      </c>
      <c r="S245" s="195"/>
      <c r="T245" s="197">
        <f>SUM(T246:T257)</f>
        <v>0.409248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98" t="s">
        <v>76</v>
      </c>
      <c r="AT245" s="199" t="s">
        <v>70</v>
      </c>
      <c r="AU245" s="199" t="s">
        <v>76</v>
      </c>
      <c r="AY245" s="198" t="s">
        <v>114</v>
      </c>
      <c r="BK245" s="200">
        <f>SUM(BK246:BK257)</f>
        <v>0</v>
      </c>
    </row>
    <row r="246" s="2" customFormat="1" ht="24.15" customHeight="1">
      <c r="A246" s="40"/>
      <c r="B246" s="41"/>
      <c r="C246" s="203" t="s">
        <v>305</v>
      </c>
      <c r="D246" s="203" t="s">
        <v>118</v>
      </c>
      <c r="E246" s="204" t="s">
        <v>913</v>
      </c>
      <c r="F246" s="205" t="s">
        <v>914</v>
      </c>
      <c r="G246" s="206" t="s">
        <v>209</v>
      </c>
      <c r="H246" s="207">
        <v>18.818999999999999</v>
      </c>
      <c r="I246" s="208"/>
      <c r="J246" s="209">
        <f>ROUND(I246*H246,2)</f>
        <v>0</v>
      </c>
      <c r="K246" s="205" t="s">
        <v>122</v>
      </c>
      <c r="L246" s="46"/>
      <c r="M246" s="210" t="s">
        <v>19</v>
      </c>
      <c r="N246" s="211" t="s">
        <v>42</v>
      </c>
      <c r="O246" s="86"/>
      <c r="P246" s="212">
        <f>O246*H246</f>
        <v>0</v>
      </c>
      <c r="Q246" s="212">
        <v>0</v>
      </c>
      <c r="R246" s="212">
        <f>Q246*H246</f>
        <v>0</v>
      </c>
      <c r="S246" s="212">
        <v>1.8</v>
      </c>
      <c r="T246" s="213">
        <f>S246*H246</f>
        <v>33.874200000000002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4" t="s">
        <v>117</v>
      </c>
      <c r="AT246" s="214" t="s">
        <v>118</v>
      </c>
      <c r="AU246" s="214" t="s">
        <v>81</v>
      </c>
      <c r="AY246" s="19" t="s">
        <v>114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9" t="s">
        <v>76</v>
      </c>
      <c r="BK246" s="215">
        <f>ROUND(I246*H246,2)</f>
        <v>0</v>
      </c>
      <c r="BL246" s="19" t="s">
        <v>117</v>
      </c>
      <c r="BM246" s="214" t="s">
        <v>915</v>
      </c>
    </row>
    <row r="247" s="2" customFormat="1">
      <c r="A247" s="40"/>
      <c r="B247" s="41"/>
      <c r="C247" s="42"/>
      <c r="D247" s="216" t="s">
        <v>125</v>
      </c>
      <c r="E247" s="42"/>
      <c r="F247" s="217" t="s">
        <v>916</v>
      </c>
      <c r="G247" s="42"/>
      <c r="H247" s="42"/>
      <c r="I247" s="218"/>
      <c r="J247" s="42"/>
      <c r="K247" s="42"/>
      <c r="L247" s="46"/>
      <c r="M247" s="219"/>
      <c r="N247" s="220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125</v>
      </c>
      <c r="AU247" s="19" t="s">
        <v>81</v>
      </c>
    </row>
    <row r="248" s="13" customFormat="1">
      <c r="A248" s="13"/>
      <c r="B248" s="227"/>
      <c r="C248" s="228"/>
      <c r="D248" s="229" t="s">
        <v>194</v>
      </c>
      <c r="E248" s="230" t="s">
        <v>19</v>
      </c>
      <c r="F248" s="231" t="s">
        <v>917</v>
      </c>
      <c r="G248" s="228"/>
      <c r="H248" s="232">
        <v>18.818999999999999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194</v>
      </c>
      <c r="AU248" s="238" t="s">
        <v>81</v>
      </c>
      <c r="AV248" s="13" t="s">
        <v>81</v>
      </c>
      <c r="AW248" s="13" t="s">
        <v>33</v>
      </c>
      <c r="AX248" s="13" t="s">
        <v>76</v>
      </c>
      <c r="AY248" s="238" t="s">
        <v>114</v>
      </c>
    </row>
    <row r="249" s="2" customFormat="1" ht="21.75" customHeight="1">
      <c r="A249" s="40"/>
      <c r="B249" s="41"/>
      <c r="C249" s="203" t="s">
        <v>310</v>
      </c>
      <c r="D249" s="203" t="s">
        <v>118</v>
      </c>
      <c r="E249" s="204" t="s">
        <v>918</v>
      </c>
      <c r="F249" s="205" t="s">
        <v>919</v>
      </c>
      <c r="G249" s="206" t="s">
        <v>209</v>
      </c>
      <c r="H249" s="207">
        <v>14.112</v>
      </c>
      <c r="I249" s="208"/>
      <c r="J249" s="209">
        <f>ROUND(I249*H249,2)</f>
        <v>0</v>
      </c>
      <c r="K249" s="205" t="s">
        <v>122</v>
      </c>
      <c r="L249" s="46"/>
      <c r="M249" s="210" t="s">
        <v>19</v>
      </c>
      <c r="N249" s="211" t="s">
        <v>42</v>
      </c>
      <c r="O249" s="86"/>
      <c r="P249" s="212">
        <f>O249*H249</f>
        <v>0</v>
      </c>
      <c r="Q249" s="212">
        <v>0</v>
      </c>
      <c r="R249" s="212">
        <f>Q249*H249</f>
        <v>0</v>
      </c>
      <c r="S249" s="212">
        <v>0.029000000000000001</v>
      </c>
      <c r="T249" s="213">
        <f>S249*H249</f>
        <v>0.409248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4" t="s">
        <v>117</v>
      </c>
      <c r="AT249" s="214" t="s">
        <v>118</v>
      </c>
      <c r="AU249" s="214" t="s">
        <v>81</v>
      </c>
      <c r="AY249" s="19" t="s">
        <v>114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9" t="s">
        <v>76</v>
      </c>
      <c r="BK249" s="215">
        <f>ROUND(I249*H249,2)</f>
        <v>0</v>
      </c>
      <c r="BL249" s="19" t="s">
        <v>117</v>
      </c>
      <c r="BM249" s="214" t="s">
        <v>920</v>
      </c>
    </row>
    <row r="250" s="2" customFormat="1">
      <c r="A250" s="40"/>
      <c r="B250" s="41"/>
      <c r="C250" s="42"/>
      <c r="D250" s="216" t="s">
        <v>125</v>
      </c>
      <c r="E250" s="42"/>
      <c r="F250" s="217" t="s">
        <v>921</v>
      </c>
      <c r="G250" s="42"/>
      <c r="H250" s="42"/>
      <c r="I250" s="218"/>
      <c r="J250" s="42"/>
      <c r="K250" s="42"/>
      <c r="L250" s="46"/>
      <c r="M250" s="219"/>
      <c r="N250" s="220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125</v>
      </c>
      <c r="AU250" s="19" t="s">
        <v>81</v>
      </c>
    </row>
    <row r="251" s="14" customFormat="1">
      <c r="A251" s="14"/>
      <c r="B251" s="239"/>
      <c r="C251" s="240"/>
      <c r="D251" s="229" t="s">
        <v>194</v>
      </c>
      <c r="E251" s="241" t="s">
        <v>19</v>
      </c>
      <c r="F251" s="242" t="s">
        <v>922</v>
      </c>
      <c r="G251" s="240"/>
      <c r="H251" s="241" t="s">
        <v>19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194</v>
      </c>
      <c r="AU251" s="248" t="s">
        <v>81</v>
      </c>
      <c r="AV251" s="14" t="s">
        <v>76</v>
      </c>
      <c r="AW251" s="14" t="s">
        <v>33</v>
      </c>
      <c r="AX251" s="14" t="s">
        <v>71</v>
      </c>
      <c r="AY251" s="248" t="s">
        <v>114</v>
      </c>
    </row>
    <row r="252" s="13" customFormat="1">
      <c r="A252" s="13"/>
      <c r="B252" s="227"/>
      <c r="C252" s="228"/>
      <c r="D252" s="229" t="s">
        <v>194</v>
      </c>
      <c r="E252" s="230" t="s">
        <v>19</v>
      </c>
      <c r="F252" s="231" t="s">
        <v>923</v>
      </c>
      <c r="G252" s="228"/>
      <c r="H252" s="232">
        <v>11.07</v>
      </c>
      <c r="I252" s="233"/>
      <c r="J252" s="228"/>
      <c r="K252" s="228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194</v>
      </c>
      <c r="AU252" s="238" t="s">
        <v>81</v>
      </c>
      <c r="AV252" s="13" t="s">
        <v>81</v>
      </c>
      <c r="AW252" s="13" t="s">
        <v>33</v>
      </c>
      <c r="AX252" s="13" t="s">
        <v>71</v>
      </c>
      <c r="AY252" s="238" t="s">
        <v>114</v>
      </c>
    </row>
    <row r="253" s="14" customFormat="1">
      <c r="A253" s="14"/>
      <c r="B253" s="239"/>
      <c r="C253" s="240"/>
      <c r="D253" s="229" t="s">
        <v>194</v>
      </c>
      <c r="E253" s="241" t="s">
        <v>19</v>
      </c>
      <c r="F253" s="242" t="s">
        <v>924</v>
      </c>
      <c r="G253" s="240"/>
      <c r="H253" s="241" t="s">
        <v>19</v>
      </c>
      <c r="I253" s="243"/>
      <c r="J253" s="240"/>
      <c r="K253" s="240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194</v>
      </c>
      <c r="AU253" s="248" t="s">
        <v>81</v>
      </c>
      <c r="AV253" s="14" t="s">
        <v>76</v>
      </c>
      <c r="AW253" s="14" t="s">
        <v>33</v>
      </c>
      <c r="AX253" s="14" t="s">
        <v>71</v>
      </c>
      <c r="AY253" s="248" t="s">
        <v>114</v>
      </c>
    </row>
    <row r="254" s="13" customFormat="1">
      <c r="A254" s="13"/>
      <c r="B254" s="227"/>
      <c r="C254" s="228"/>
      <c r="D254" s="229" t="s">
        <v>194</v>
      </c>
      <c r="E254" s="230" t="s">
        <v>19</v>
      </c>
      <c r="F254" s="231" t="s">
        <v>925</v>
      </c>
      <c r="G254" s="228"/>
      <c r="H254" s="232">
        <v>2.7789999999999999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194</v>
      </c>
      <c r="AU254" s="238" t="s">
        <v>81</v>
      </c>
      <c r="AV254" s="13" t="s">
        <v>81</v>
      </c>
      <c r="AW254" s="13" t="s">
        <v>33</v>
      </c>
      <c r="AX254" s="13" t="s">
        <v>71</v>
      </c>
      <c r="AY254" s="238" t="s">
        <v>114</v>
      </c>
    </row>
    <row r="255" s="14" customFormat="1">
      <c r="A255" s="14"/>
      <c r="B255" s="239"/>
      <c r="C255" s="240"/>
      <c r="D255" s="229" t="s">
        <v>194</v>
      </c>
      <c r="E255" s="241" t="s">
        <v>19</v>
      </c>
      <c r="F255" s="242" t="s">
        <v>926</v>
      </c>
      <c r="G255" s="240"/>
      <c r="H255" s="241" t="s">
        <v>19</v>
      </c>
      <c r="I255" s="243"/>
      <c r="J255" s="240"/>
      <c r="K255" s="240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194</v>
      </c>
      <c r="AU255" s="248" t="s">
        <v>81</v>
      </c>
      <c r="AV255" s="14" t="s">
        <v>76</v>
      </c>
      <c r="AW255" s="14" t="s">
        <v>33</v>
      </c>
      <c r="AX255" s="14" t="s">
        <v>71</v>
      </c>
      <c r="AY255" s="248" t="s">
        <v>114</v>
      </c>
    </row>
    <row r="256" s="13" customFormat="1">
      <c r="A256" s="13"/>
      <c r="B256" s="227"/>
      <c r="C256" s="228"/>
      <c r="D256" s="229" t="s">
        <v>194</v>
      </c>
      <c r="E256" s="230" t="s">
        <v>19</v>
      </c>
      <c r="F256" s="231" t="s">
        <v>927</v>
      </c>
      <c r="G256" s="228"/>
      <c r="H256" s="232">
        <v>0.26300000000000001</v>
      </c>
      <c r="I256" s="233"/>
      <c r="J256" s="228"/>
      <c r="K256" s="228"/>
      <c r="L256" s="234"/>
      <c r="M256" s="235"/>
      <c r="N256" s="236"/>
      <c r="O256" s="236"/>
      <c r="P256" s="236"/>
      <c r="Q256" s="236"/>
      <c r="R256" s="236"/>
      <c r="S256" s="236"/>
      <c r="T256" s="23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194</v>
      </c>
      <c r="AU256" s="238" t="s">
        <v>81</v>
      </c>
      <c r="AV256" s="13" t="s">
        <v>81</v>
      </c>
      <c r="AW256" s="13" t="s">
        <v>33</v>
      </c>
      <c r="AX256" s="13" t="s">
        <v>71</v>
      </c>
      <c r="AY256" s="238" t="s">
        <v>114</v>
      </c>
    </row>
    <row r="257" s="15" customFormat="1">
      <c r="A257" s="15"/>
      <c r="B257" s="249"/>
      <c r="C257" s="250"/>
      <c r="D257" s="229" t="s">
        <v>194</v>
      </c>
      <c r="E257" s="251" t="s">
        <v>19</v>
      </c>
      <c r="F257" s="252" t="s">
        <v>205</v>
      </c>
      <c r="G257" s="250"/>
      <c r="H257" s="253">
        <v>14.112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9" t="s">
        <v>194</v>
      </c>
      <c r="AU257" s="259" t="s">
        <v>81</v>
      </c>
      <c r="AV257" s="15" t="s">
        <v>117</v>
      </c>
      <c r="AW257" s="15" t="s">
        <v>33</v>
      </c>
      <c r="AX257" s="15" t="s">
        <v>76</v>
      </c>
      <c r="AY257" s="259" t="s">
        <v>114</v>
      </c>
    </row>
    <row r="258" s="12" customFormat="1" ht="22.8" customHeight="1">
      <c r="A258" s="12"/>
      <c r="B258" s="187"/>
      <c r="C258" s="188"/>
      <c r="D258" s="189" t="s">
        <v>70</v>
      </c>
      <c r="E258" s="201" t="s">
        <v>928</v>
      </c>
      <c r="F258" s="201" t="s">
        <v>929</v>
      </c>
      <c r="G258" s="188"/>
      <c r="H258" s="188"/>
      <c r="I258" s="191"/>
      <c r="J258" s="202">
        <f>BK258</f>
        <v>0</v>
      </c>
      <c r="K258" s="188"/>
      <c r="L258" s="193"/>
      <c r="M258" s="194"/>
      <c r="N258" s="195"/>
      <c r="O258" s="195"/>
      <c r="P258" s="196">
        <f>SUM(P259:P267)</f>
        <v>0</v>
      </c>
      <c r="Q258" s="195"/>
      <c r="R258" s="196">
        <f>SUM(R259:R267)</f>
        <v>0</v>
      </c>
      <c r="S258" s="195"/>
      <c r="T258" s="197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8" t="s">
        <v>76</v>
      </c>
      <c r="AT258" s="199" t="s">
        <v>70</v>
      </c>
      <c r="AU258" s="199" t="s">
        <v>76</v>
      </c>
      <c r="AY258" s="198" t="s">
        <v>114</v>
      </c>
      <c r="BK258" s="200">
        <f>SUM(BK259:BK267)</f>
        <v>0</v>
      </c>
    </row>
    <row r="259" s="2" customFormat="1" ht="24.15" customHeight="1">
      <c r="A259" s="40"/>
      <c r="B259" s="41"/>
      <c r="C259" s="203" t="s">
        <v>315</v>
      </c>
      <c r="D259" s="203" t="s">
        <v>118</v>
      </c>
      <c r="E259" s="204" t="s">
        <v>930</v>
      </c>
      <c r="F259" s="205" t="s">
        <v>931</v>
      </c>
      <c r="G259" s="206" t="s">
        <v>386</v>
      </c>
      <c r="H259" s="207">
        <v>34.338999999999999</v>
      </c>
      <c r="I259" s="208"/>
      <c r="J259" s="209">
        <f>ROUND(I259*H259,2)</f>
        <v>0</v>
      </c>
      <c r="K259" s="205" t="s">
        <v>122</v>
      </c>
      <c r="L259" s="46"/>
      <c r="M259" s="210" t="s">
        <v>19</v>
      </c>
      <c r="N259" s="211" t="s">
        <v>42</v>
      </c>
      <c r="O259" s="86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4" t="s">
        <v>117</v>
      </c>
      <c r="AT259" s="214" t="s">
        <v>118</v>
      </c>
      <c r="AU259" s="214" t="s">
        <v>81</v>
      </c>
      <c r="AY259" s="19" t="s">
        <v>114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9" t="s">
        <v>76</v>
      </c>
      <c r="BK259" s="215">
        <f>ROUND(I259*H259,2)</f>
        <v>0</v>
      </c>
      <c r="BL259" s="19" t="s">
        <v>117</v>
      </c>
      <c r="BM259" s="214" t="s">
        <v>932</v>
      </c>
    </row>
    <row r="260" s="2" customFormat="1">
      <c r="A260" s="40"/>
      <c r="B260" s="41"/>
      <c r="C260" s="42"/>
      <c r="D260" s="216" t="s">
        <v>125</v>
      </c>
      <c r="E260" s="42"/>
      <c r="F260" s="217" t="s">
        <v>933</v>
      </c>
      <c r="G260" s="42"/>
      <c r="H260" s="42"/>
      <c r="I260" s="218"/>
      <c r="J260" s="42"/>
      <c r="K260" s="42"/>
      <c r="L260" s="46"/>
      <c r="M260" s="219"/>
      <c r="N260" s="220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125</v>
      </c>
      <c r="AU260" s="19" t="s">
        <v>81</v>
      </c>
    </row>
    <row r="261" s="2" customFormat="1" ht="21.75" customHeight="1">
      <c r="A261" s="40"/>
      <c r="B261" s="41"/>
      <c r="C261" s="203" t="s">
        <v>320</v>
      </c>
      <c r="D261" s="203" t="s">
        <v>118</v>
      </c>
      <c r="E261" s="204" t="s">
        <v>934</v>
      </c>
      <c r="F261" s="205" t="s">
        <v>935</v>
      </c>
      <c r="G261" s="206" t="s">
        <v>386</v>
      </c>
      <c r="H261" s="207">
        <v>34.338999999999999</v>
      </c>
      <c r="I261" s="208"/>
      <c r="J261" s="209">
        <f>ROUND(I261*H261,2)</f>
        <v>0</v>
      </c>
      <c r="K261" s="205" t="s">
        <v>122</v>
      </c>
      <c r="L261" s="46"/>
      <c r="M261" s="210" t="s">
        <v>19</v>
      </c>
      <c r="N261" s="211" t="s">
        <v>42</v>
      </c>
      <c r="O261" s="86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4" t="s">
        <v>117</v>
      </c>
      <c r="AT261" s="214" t="s">
        <v>118</v>
      </c>
      <c r="AU261" s="214" t="s">
        <v>81</v>
      </c>
      <c r="AY261" s="19" t="s">
        <v>114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9" t="s">
        <v>76</v>
      </c>
      <c r="BK261" s="215">
        <f>ROUND(I261*H261,2)</f>
        <v>0</v>
      </c>
      <c r="BL261" s="19" t="s">
        <v>117</v>
      </c>
      <c r="BM261" s="214" t="s">
        <v>936</v>
      </c>
    </row>
    <row r="262" s="2" customFormat="1">
      <c r="A262" s="40"/>
      <c r="B262" s="41"/>
      <c r="C262" s="42"/>
      <c r="D262" s="216" t="s">
        <v>125</v>
      </c>
      <c r="E262" s="42"/>
      <c r="F262" s="217" t="s">
        <v>937</v>
      </c>
      <c r="G262" s="42"/>
      <c r="H262" s="42"/>
      <c r="I262" s="218"/>
      <c r="J262" s="42"/>
      <c r="K262" s="42"/>
      <c r="L262" s="46"/>
      <c r="M262" s="219"/>
      <c r="N262" s="220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125</v>
      </c>
      <c r="AU262" s="19" t="s">
        <v>81</v>
      </c>
    </row>
    <row r="263" s="2" customFormat="1" ht="24.15" customHeight="1">
      <c r="A263" s="40"/>
      <c r="B263" s="41"/>
      <c r="C263" s="203" t="s">
        <v>326</v>
      </c>
      <c r="D263" s="203" t="s">
        <v>118</v>
      </c>
      <c r="E263" s="204" t="s">
        <v>938</v>
      </c>
      <c r="F263" s="205" t="s">
        <v>939</v>
      </c>
      <c r="G263" s="206" t="s">
        <v>386</v>
      </c>
      <c r="H263" s="207">
        <v>412.06799999999998</v>
      </c>
      <c r="I263" s="208"/>
      <c r="J263" s="209">
        <f>ROUND(I263*H263,2)</f>
        <v>0</v>
      </c>
      <c r="K263" s="205" t="s">
        <v>122</v>
      </c>
      <c r="L263" s="46"/>
      <c r="M263" s="210" t="s">
        <v>19</v>
      </c>
      <c r="N263" s="211" t="s">
        <v>42</v>
      </c>
      <c r="O263" s="86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4" t="s">
        <v>117</v>
      </c>
      <c r="AT263" s="214" t="s">
        <v>118</v>
      </c>
      <c r="AU263" s="214" t="s">
        <v>81</v>
      </c>
      <c r="AY263" s="19" t="s">
        <v>114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9" t="s">
        <v>76</v>
      </c>
      <c r="BK263" s="215">
        <f>ROUND(I263*H263,2)</f>
        <v>0</v>
      </c>
      <c r="BL263" s="19" t="s">
        <v>117</v>
      </c>
      <c r="BM263" s="214" t="s">
        <v>940</v>
      </c>
    </row>
    <row r="264" s="2" customFormat="1">
      <c r="A264" s="40"/>
      <c r="B264" s="41"/>
      <c r="C264" s="42"/>
      <c r="D264" s="216" t="s">
        <v>125</v>
      </c>
      <c r="E264" s="42"/>
      <c r="F264" s="217" t="s">
        <v>941</v>
      </c>
      <c r="G264" s="42"/>
      <c r="H264" s="42"/>
      <c r="I264" s="218"/>
      <c r="J264" s="42"/>
      <c r="K264" s="42"/>
      <c r="L264" s="46"/>
      <c r="M264" s="219"/>
      <c r="N264" s="220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125</v>
      </c>
      <c r="AU264" s="19" t="s">
        <v>81</v>
      </c>
    </row>
    <row r="265" s="13" customFormat="1">
      <c r="A265" s="13"/>
      <c r="B265" s="227"/>
      <c r="C265" s="228"/>
      <c r="D265" s="229" t="s">
        <v>194</v>
      </c>
      <c r="E265" s="228"/>
      <c r="F265" s="231" t="s">
        <v>942</v>
      </c>
      <c r="G265" s="228"/>
      <c r="H265" s="232">
        <v>412.06799999999998</v>
      </c>
      <c r="I265" s="233"/>
      <c r="J265" s="228"/>
      <c r="K265" s="228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194</v>
      </c>
      <c r="AU265" s="238" t="s">
        <v>81</v>
      </c>
      <c r="AV265" s="13" t="s">
        <v>81</v>
      </c>
      <c r="AW265" s="13" t="s">
        <v>4</v>
      </c>
      <c r="AX265" s="13" t="s">
        <v>76</v>
      </c>
      <c r="AY265" s="238" t="s">
        <v>114</v>
      </c>
    </row>
    <row r="266" s="2" customFormat="1" ht="24.15" customHeight="1">
      <c r="A266" s="40"/>
      <c r="B266" s="41"/>
      <c r="C266" s="203" t="s">
        <v>332</v>
      </c>
      <c r="D266" s="203" t="s">
        <v>118</v>
      </c>
      <c r="E266" s="204" t="s">
        <v>943</v>
      </c>
      <c r="F266" s="205" t="s">
        <v>944</v>
      </c>
      <c r="G266" s="206" t="s">
        <v>386</v>
      </c>
      <c r="H266" s="207">
        <v>34.338999999999999</v>
      </c>
      <c r="I266" s="208"/>
      <c r="J266" s="209">
        <f>ROUND(I266*H266,2)</f>
        <v>0</v>
      </c>
      <c r="K266" s="205" t="s">
        <v>122</v>
      </c>
      <c r="L266" s="46"/>
      <c r="M266" s="210" t="s">
        <v>19</v>
      </c>
      <c r="N266" s="211" t="s">
        <v>42</v>
      </c>
      <c r="O266" s="86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4" t="s">
        <v>117</v>
      </c>
      <c r="AT266" s="214" t="s">
        <v>118</v>
      </c>
      <c r="AU266" s="214" t="s">
        <v>81</v>
      </c>
      <c r="AY266" s="19" t="s">
        <v>114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9" t="s">
        <v>76</v>
      </c>
      <c r="BK266" s="215">
        <f>ROUND(I266*H266,2)</f>
        <v>0</v>
      </c>
      <c r="BL266" s="19" t="s">
        <v>117</v>
      </c>
      <c r="BM266" s="214" t="s">
        <v>945</v>
      </c>
    </row>
    <row r="267" s="2" customFormat="1">
      <c r="A267" s="40"/>
      <c r="B267" s="41"/>
      <c r="C267" s="42"/>
      <c r="D267" s="216" t="s">
        <v>125</v>
      </c>
      <c r="E267" s="42"/>
      <c r="F267" s="217" t="s">
        <v>946</v>
      </c>
      <c r="G267" s="42"/>
      <c r="H267" s="42"/>
      <c r="I267" s="218"/>
      <c r="J267" s="42"/>
      <c r="K267" s="42"/>
      <c r="L267" s="46"/>
      <c r="M267" s="219"/>
      <c r="N267" s="220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125</v>
      </c>
      <c r="AU267" s="19" t="s">
        <v>81</v>
      </c>
    </row>
    <row r="268" s="12" customFormat="1" ht="25.92" customHeight="1">
      <c r="A268" s="12"/>
      <c r="B268" s="187"/>
      <c r="C268" s="188"/>
      <c r="D268" s="189" t="s">
        <v>70</v>
      </c>
      <c r="E268" s="190" t="s">
        <v>497</v>
      </c>
      <c r="F268" s="190" t="s">
        <v>498</v>
      </c>
      <c r="G268" s="188"/>
      <c r="H268" s="188"/>
      <c r="I268" s="191"/>
      <c r="J268" s="192">
        <f>BK268</f>
        <v>0</v>
      </c>
      <c r="K268" s="188"/>
      <c r="L268" s="193"/>
      <c r="M268" s="194"/>
      <c r="N268" s="195"/>
      <c r="O268" s="195"/>
      <c r="P268" s="196">
        <f>P269+P271+P273+P288+P291+P293+P327+P332+P348+P353+P361+P398+P405</f>
        <v>0</v>
      </c>
      <c r="Q268" s="195"/>
      <c r="R268" s="196">
        <f>R269+R271+R273+R288+R291+R293+R327+R332+R348+R353+R361+R398+R405</f>
        <v>2.1361435100000001</v>
      </c>
      <c r="S268" s="195"/>
      <c r="T268" s="197">
        <f>T269+T271+T273+T288+T291+T293+T327+T332+T348+T353+T361+T398+T405</f>
        <v>0.055252499999999996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8" t="s">
        <v>81</v>
      </c>
      <c r="AT268" s="199" t="s">
        <v>70</v>
      </c>
      <c r="AU268" s="199" t="s">
        <v>71</v>
      </c>
      <c r="AY268" s="198" t="s">
        <v>114</v>
      </c>
      <c r="BK268" s="200">
        <f>BK269+BK271+BK273+BK288+BK291+BK293+BK327+BK332+BK348+BK353+BK361+BK398+BK405</f>
        <v>0</v>
      </c>
    </row>
    <row r="269" s="12" customFormat="1" ht="22.8" customHeight="1">
      <c r="A269" s="12"/>
      <c r="B269" s="187"/>
      <c r="C269" s="188"/>
      <c r="D269" s="189" t="s">
        <v>70</v>
      </c>
      <c r="E269" s="201" t="s">
        <v>499</v>
      </c>
      <c r="F269" s="201" t="s">
        <v>500</v>
      </c>
      <c r="G269" s="188"/>
      <c r="H269" s="188"/>
      <c r="I269" s="191"/>
      <c r="J269" s="202">
        <f>BK269</f>
        <v>0</v>
      </c>
      <c r="K269" s="188"/>
      <c r="L269" s="193"/>
      <c r="M269" s="194"/>
      <c r="N269" s="195"/>
      <c r="O269" s="195"/>
      <c r="P269" s="196">
        <f>P270</f>
        <v>0</v>
      </c>
      <c r="Q269" s="195"/>
      <c r="R269" s="196">
        <f>R270</f>
        <v>0.00058</v>
      </c>
      <c r="S269" s="195"/>
      <c r="T269" s="197">
        <f>T270</f>
        <v>0.00042000000000000002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8" t="s">
        <v>81</v>
      </c>
      <c r="AT269" s="199" t="s">
        <v>70</v>
      </c>
      <c r="AU269" s="199" t="s">
        <v>76</v>
      </c>
      <c r="AY269" s="198" t="s">
        <v>114</v>
      </c>
      <c r="BK269" s="200">
        <f>BK270</f>
        <v>0</v>
      </c>
    </row>
    <row r="270" s="2" customFormat="1" ht="16.5" customHeight="1">
      <c r="A270" s="40"/>
      <c r="B270" s="41"/>
      <c r="C270" s="203" t="s">
        <v>336</v>
      </c>
      <c r="D270" s="203" t="s">
        <v>118</v>
      </c>
      <c r="E270" s="204" t="s">
        <v>947</v>
      </c>
      <c r="F270" s="205" t="s">
        <v>948</v>
      </c>
      <c r="G270" s="206" t="s">
        <v>173</v>
      </c>
      <c r="H270" s="207">
        <v>1</v>
      </c>
      <c r="I270" s="208"/>
      <c r="J270" s="209">
        <f>ROUND(I270*H270,2)</f>
        <v>0</v>
      </c>
      <c r="K270" s="205" t="s">
        <v>19</v>
      </c>
      <c r="L270" s="46"/>
      <c r="M270" s="210" t="s">
        <v>19</v>
      </c>
      <c r="N270" s="211" t="s">
        <v>42</v>
      </c>
      <c r="O270" s="86"/>
      <c r="P270" s="212">
        <f>O270*H270</f>
        <v>0</v>
      </c>
      <c r="Q270" s="212">
        <v>0.00058</v>
      </c>
      <c r="R270" s="212">
        <f>Q270*H270</f>
        <v>0.00058</v>
      </c>
      <c r="S270" s="212">
        <v>0.00042000000000000002</v>
      </c>
      <c r="T270" s="213">
        <f>S270*H270</f>
        <v>0.00042000000000000002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4" t="s">
        <v>259</v>
      </c>
      <c r="AT270" s="214" t="s">
        <v>118</v>
      </c>
      <c r="AU270" s="214" t="s">
        <v>81</v>
      </c>
      <c r="AY270" s="19" t="s">
        <v>114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9" t="s">
        <v>76</v>
      </c>
      <c r="BK270" s="215">
        <f>ROUND(I270*H270,2)</f>
        <v>0</v>
      </c>
      <c r="BL270" s="19" t="s">
        <v>259</v>
      </c>
      <c r="BM270" s="214" t="s">
        <v>949</v>
      </c>
    </row>
    <row r="271" s="12" customFormat="1" ht="22.8" customHeight="1">
      <c r="A271" s="12"/>
      <c r="B271" s="187"/>
      <c r="C271" s="188"/>
      <c r="D271" s="189" t="s">
        <v>70</v>
      </c>
      <c r="E271" s="201" t="s">
        <v>505</v>
      </c>
      <c r="F271" s="201" t="s">
        <v>506</v>
      </c>
      <c r="G271" s="188"/>
      <c r="H271" s="188"/>
      <c r="I271" s="191"/>
      <c r="J271" s="202">
        <f>BK271</f>
        <v>0</v>
      </c>
      <c r="K271" s="188"/>
      <c r="L271" s="193"/>
      <c r="M271" s="194"/>
      <c r="N271" s="195"/>
      <c r="O271" s="195"/>
      <c r="P271" s="196">
        <f>P272</f>
        <v>0</v>
      </c>
      <c r="Q271" s="195"/>
      <c r="R271" s="196">
        <f>R272</f>
        <v>0.049369999999999997</v>
      </c>
      <c r="S271" s="195"/>
      <c r="T271" s="197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8" t="s">
        <v>81</v>
      </c>
      <c r="AT271" s="199" t="s">
        <v>70</v>
      </c>
      <c r="AU271" s="199" t="s">
        <v>76</v>
      </c>
      <c r="AY271" s="198" t="s">
        <v>114</v>
      </c>
      <c r="BK271" s="200">
        <f>BK272</f>
        <v>0</v>
      </c>
    </row>
    <row r="272" s="2" customFormat="1" ht="16.5" customHeight="1">
      <c r="A272" s="40"/>
      <c r="B272" s="41"/>
      <c r="C272" s="203" t="s">
        <v>350</v>
      </c>
      <c r="D272" s="203" t="s">
        <v>118</v>
      </c>
      <c r="E272" s="204" t="s">
        <v>950</v>
      </c>
      <c r="F272" s="205" t="s">
        <v>951</v>
      </c>
      <c r="G272" s="206" t="s">
        <v>173</v>
      </c>
      <c r="H272" s="207">
        <v>1</v>
      </c>
      <c r="I272" s="208"/>
      <c r="J272" s="209">
        <f>ROUND(I272*H272,2)</f>
        <v>0</v>
      </c>
      <c r="K272" s="205" t="s">
        <v>19</v>
      </c>
      <c r="L272" s="46"/>
      <c r="M272" s="210" t="s">
        <v>19</v>
      </c>
      <c r="N272" s="211" t="s">
        <v>42</v>
      </c>
      <c r="O272" s="86"/>
      <c r="P272" s="212">
        <f>O272*H272</f>
        <v>0</v>
      </c>
      <c r="Q272" s="212">
        <v>0.049369999999999997</v>
      </c>
      <c r="R272" s="212">
        <f>Q272*H272</f>
        <v>0.049369999999999997</v>
      </c>
      <c r="S272" s="212">
        <v>0</v>
      </c>
      <c r="T272" s="213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4" t="s">
        <v>259</v>
      </c>
      <c r="AT272" s="214" t="s">
        <v>118</v>
      </c>
      <c r="AU272" s="214" t="s">
        <v>81</v>
      </c>
      <c r="AY272" s="19" t="s">
        <v>114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9" t="s">
        <v>76</v>
      </c>
      <c r="BK272" s="215">
        <f>ROUND(I272*H272,2)</f>
        <v>0</v>
      </c>
      <c r="BL272" s="19" t="s">
        <v>259</v>
      </c>
      <c r="BM272" s="214" t="s">
        <v>952</v>
      </c>
    </row>
    <row r="273" s="12" customFormat="1" ht="22.8" customHeight="1">
      <c r="A273" s="12"/>
      <c r="B273" s="187"/>
      <c r="C273" s="188"/>
      <c r="D273" s="189" t="s">
        <v>70</v>
      </c>
      <c r="E273" s="201" t="s">
        <v>953</v>
      </c>
      <c r="F273" s="201" t="s">
        <v>954</v>
      </c>
      <c r="G273" s="188"/>
      <c r="H273" s="188"/>
      <c r="I273" s="191"/>
      <c r="J273" s="202">
        <f>BK273</f>
        <v>0</v>
      </c>
      <c r="K273" s="188"/>
      <c r="L273" s="193"/>
      <c r="M273" s="194"/>
      <c r="N273" s="195"/>
      <c r="O273" s="195"/>
      <c r="P273" s="196">
        <f>SUM(P274:P287)</f>
        <v>0</v>
      </c>
      <c r="Q273" s="195"/>
      <c r="R273" s="196">
        <f>SUM(R274:R287)</f>
        <v>0.049539999999999994</v>
      </c>
      <c r="S273" s="195"/>
      <c r="T273" s="197">
        <f>SUM(T274:T287)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8" t="s">
        <v>81</v>
      </c>
      <c r="AT273" s="199" t="s">
        <v>70</v>
      </c>
      <c r="AU273" s="199" t="s">
        <v>76</v>
      </c>
      <c r="AY273" s="198" t="s">
        <v>114</v>
      </c>
      <c r="BK273" s="200">
        <f>SUM(BK274:BK287)</f>
        <v>0</v>
      </c>
    </row>
    <row r="274" s="2" customFormat="1" ht="24.15" customHeight="1">
      <c r="A274" s="40"/>
      <c r="B274" s="41"/>
      <c r="C274" s="203" t="s">
        <v>358</v>
      </c>
      <c r="D274" s="203" t="s">
        <v>118</v>
      </c>
      <c r="E274" s="204" t="s">
        <v>955</v>
      </c>
      <c r="F274" s="205" t="s">
        <v>956</v>
      </c>
      <c r="G274" s="206" t="s">
        <v>957</v>
      </c>
      <c r="H274" s="207">
        <v>1</v>
      </c>
      <c r="I274" s="208"/>
      <c r="J274" s="209">
        <f>ROUND(I274*H274,2)</f>
        <v>0</v>
      </c>
      <c r="K274" s="205" t="s">
        <v>122</v>
      </c>
      <c r="L274" s="46"/>
      <c r="M274" s="210" t="s">
        <v>19</v>
      </c>
      <c r="N274" s="211" t="s">
        <v>42</v>
      </c>
      <c r="O274" s="86"/>
      <c r="P274" s="212">
        <f>O274*H274</f>
        <v>0</v>
      </c>
      <c r="Q274" s="212">
        <v>0.025489999999999999</v>
      </c>
      <c r="R274" s="212">
        <f>Q274*H274</f>
        <v>0.025489999999999999</v>
      </c>
      <c r="S274" s="212">
        <v>0</v>
      </c>
      <c r="T274" s="213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4" t="s">
        <v>259</v>
      </c>
      <c r="AT274" s="214" t="s">
        <v>118</v>
      </c>
      <c r="AU274" s="214" t="s">
        <v>81</v>
      </c>
      <c r="AY274" s="19" t="s">
        <v>114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9" t="s">
        <v>76</v>
      </c>
      <c r="BK274" s="215">
        <f>ROUND(I274*H274,2)</f>
        <v>0</v>
      </c>
      <c r="BL274" s="19" t="s">
        <v>259</v>
      </c>
      <c r="BM274" s="214" t="s">
        <v>958</v>
      </c>
    </row>
    <row r="275" s="2" customFormat="1">
      <c r="A275" s="40"/>
      <c r="B275" s="41"/>
      <c r="C275" s="42"/>
      <c r="D275" s="216" t="s">
        <v>125</v>
      </c>
      <c r="E275" s="42"/>
      <c r="F275" s="217" t="s">
        <v>959</v>
      </c>
      <c r="G275" s="42"/>
      <c r="H275" s="42"/>
      <c r="I275" s="218"/>
      <c r="J275" s="42"/>
      <c r="K275" s="42"/>
      <c r="L275" s="46"/>
      <c r="M275" s="219"/>
      <c r="N275" s="220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125</v>
      </c>
      <c r="AU275" s="19" t="s">
        <v>81</v>
      </c>
    </row>
    <row r="276" s="2" customFormat="1" ht="24.15" customHeight="1">
      <c r="A276" s="40"/>
      <c r="B276" s="41"/>
      <c r="C276" s="203" t="s">
        <v>363</v>
      </c>
      <c r="D276" s="203" t="s">
        <v>118</v>
      </c>
      <c r="E276" s="204" t="s">
        <v>960</v>
      </c>
      <c r="F276" s="205" t="s">
        <v>961</v>
      </c>
      <c r="G276" s="206" t="s">
        <v>957</v>
      </c>
      <c r="H276" s="207">
        <v>1</v>
      </c>
      <c r="I276" s="208"/>
      <c r="J276" s="209">
        <f>ROUND(I276*H276,2)</f>
        <v>0</v>
      </c>
      <c r="K276" s="205" t="s">
        <v>122</v>
      </c>
      <c r="L276" s="46"/>
      <c r="M276" s="210" t="s">
        <v>19</v>
      </c>
      <c r="N276" s="211" t="s">
        <v>42</v>
      </c>
      <c r="O276" s="86"/>
      <c r="P276" s="212">
        <f>O276*H276</f>
        <v>0</v>
      </c>
      <c r="Q276" s="212">
        <v>0.019709999999999998</v>
      </c>
      <c r="R276" s="212">
        <f>Q276*H276</f>
        <v>0.019709999999999998</v>
      </c>
      <c r="S276" s="212">
        <v>0</v>
      </c>
      <c r="T276" s="213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4" t="s">
        <v>259</v>
      </c>
      <c r="AT276" s="214" t="s">
        <v>118</v>
      </c>
      <c r="AU276" s="214" t="s">
        <v>81</v>
      </c>
      <c r="AY276" s="19" t="s">
        <v>114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9" t="s">
        <v>76</v>
      </c>
      <c r="BK276" s="215">
        <f>ROUND(I276*H276,2)</f>
        <v>0</v>
      </c>
      <c r="BL276" s="19" t="s">
        <v>259</v>
      </c>
      <c r="BM276" s="214" t="s">
        <v>962</v>
      </c>
    </row>
    <row r="277" s="2" customFormat="1">
      <c r="A277" s="40"/>
      <c r="B277" s="41"/>
      <c r="C277" s="42"/>
      <c r="D277" s="216" t="s">
        <v>125</v>
      </c>
      <c r="E277" s="42"/>
      <c r="F277" s="217" t="s">
        <v>963</v>
      </c>
      <c r="G277" s="42"/>
      <c r="H277" s="42"/>
      <c r="I277" s="218"/>
      <c r="J277" s="42"/>
      <c r="K277" s="42"/>
      <c r="L277" s="46"/>
      <c r="M277" s="219"/>
      <c r="N277" s="220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125</v>
      </c>
      <c r="AU277" s="19" t="s">
        <v>81</v>
      </c>
    </row>
    <row r="278" s="2" customFormat="1" ht="16.5" customHeight="1">
      <c r="A278" s="40"/>
      <c r="B278" s="41"/>
      <c r="C278" s="203" t="s">
        <v>368</v>
      </c>
      <c r="D278" s="203" t="s">
        <v>118</v>
      </c>
      <c r="E278" s="204" t="s">
        <v>964</v>
      </c>
      <c r="F278" s="205" t="s">
        <v>965</v>
      </c>
      <c r="G278" s="206" t="s">
        <v>173</v>
      </c>
      <c r="H278" s="207">
        <v>1</v>
      </c>
      <c r="I278" s="208"/>
      <c r="J278" s="209">
        <f>ROUND(I278*H278,2)</f>
        <v>0</v>
      </c>
      <c r="K278" s="205" t="s">
        <v>122</v>
      </c>
      <c r="L278" s="46"/>
      <c r="M278" s="210" t="s">
        <v>19</v>
      </c>
      <c r="N278" s="211" t="s">
        <v>42</v>
      </c>
      <c r="O278" s="86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4" t="s">
        <v>259</v>
      </c>
      <c r="AT278" s="214" t="s">
        <v>118</v>
      </c>
      <c r="AU278" s="214" t="s">
        <v>81</v>
      </c>
      <c r="AY278" s="19" t="s">
        <v>114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9" t="s">
        <v>76</v>
      </c>
      <c r="BK278" s="215">
        <f>ROUND(I278*H278,2)</f>
        <v>0</v>
      </c>
      <c r="BL278" s="19" t="s">
        <v>259</v>
      </c>
      <c r="BM278" s="214" t="s">
        <v>966</v>
      </c>
    </row>
    <row r="279" s="2" customFormat="1">
      <c r="A279" s="40"/>
      <c r="B279" s="41"/>
      <c r="C279" s="42"/>
      <c r="D279" s="216" t="s">
        <v>125</v>
      </c>
      <c r="E279" s="42"/>
      <c r="F279" s="217" t="s">
        <v>967</v>
      </c>
      <c r="G279" s="42"/>
      <c r="H279" s="42"/>
      <c r="I279" s="218"/>
      <c r="J279" s="42"/>
      <c r="K279" s="42"/>
      <c r="L279" s="46"/>
      <c r="M279" s="219"/>
      <c r="N279" s="220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125</v>
      </c>
      <c r="AU279" s="19" t="s">
        <v>81</v>
      </c>
    </row>
    <row r="280" s="2" customFormat="1" ht="16.5" customHeight="1">
      <c r="A280" s="40"/>
      <c r="B280" s="41"/>
      <c r="C280" s="260" t="s">
        <v>377</v>
      </c>
      <c r="D280" s="260" t="s">
        <v>248</v>
      </c>
      <c r="E280" s="261" t="s">
        <v>968</v>
      </c>
      <c r="F280" s="262" t="s">
        <v>969</v>
      </c>
      <c r="G280" s="263" t="s">
        <v>173</v>
      </c>
      <c r="H280" s="264">
        <v>1</v>
      </c>
      <c r="I280" s="265"/>
      <c r="J280" s="266">
        <f>ROUND(I280*H280,2)</f>
        <v>0</v>
      </c>
      <c r="K280" s="262" t="s">
        <v>122</v>
      </c>
      <c r="L280" s="267"/>
      <c r="M280" s="268" t="s">
        <v>19</v>
      </c>
      <c r="N280" s="269" t="s">
        <v>42</v>
      </c>
      <c r="O280" s="86"/>
      <c r="P280" s="212">
        <f>O280*H280</f>
        <v>0</v>
      </c>
      <c r="Q280" s="212">
        <v>0.00080000000000000004</v>
      </c>
      <c r="R280" s="212">
        <f>Q280*H280</f>
        <v>0.00080000000000000004</v>
      </c>
      <c r="S280" s="212">
        <v>0</v>
      </c>
      <c r="T280" s="213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4" t="s">
        <v>350</v>
      </c>
      <c r="AT280" s="214" t="s">
        <v>248</v>
      </c>
      <c r="AU280" s="214" t="s">
        <v>81</v>
      </c>
      <c r="AY280" s="19" t="s">
        <v>114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9" t="s">
        <v>76</v>
      </c>
      <c r="BK280" s="215">
        <f>ROUND(I280*H280,2)</f>
        <v>0</v>
      </c>
      <c r="BL280" s="19" t="s">
        <v>259</v>
      </c>
      <c r="BM280" s="214" t="s">
        <v>970</v>
      </c>
    </row>
    <row r="281" s="2" customFormat="1" ht="16.5" customHeight="1">
      <c r="A281" s="40"/>
      <c r="B281" s="41"/>
      <c r="C281" s="203" t="s">
        <v>383</v>
      </c>
      <c r="D281" s="203" t="s">
        <v>118</v>
      </c>
      <c r="E281" s="204" t="s">
        <v>971</v>
      </c>
      <c r="F281" s="205" t="s">
        <v>972</v>
      </c>
      <c r="G281" s="206" t="s">
        <v>173</v>
      </c>
      <c r="H281" s="207">
        <v>1</v>
      </c>
      <c r="I281" s="208"/>
      <c r="J281" s="209">
        <f>ROUND(I281*H281,2)</f>
        <v>0</v>
      </c>
      <c r="K281" s="205" t="s">
        <v>122</v>
      </c>
      <c r="L281" s="46"/>
      <c r="M281" s="210" t="s">
        <v>19</v>
      </c>
      <c r="N281" s="211" t="s">
        <v>42</v>
      </c>
      <c r="O281" s="86"/>
      <c r="P281" s="212">
        <f>O281*H281</f>
        <v>0</v>
      </c>
      <c r="Q281" s="212">
        <v>0</v>
      </c>
      <c r="R281" s="212">
        <f>Q281*H281</f>
        <v>0</v>
      </c>
      <c r="S281" s="212">
        <v>0</v>
      </c>
      <c r="T281" s="213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4" t="s">
        <v>259</v>
      </c>
      <c r="AT281" s="214" t="s">
        <v>118</v>
      </c>
      <c r="AU281" s="214" t="s">
        <v>81</v>
      </c>
      <c r="AY281" s="19" t="s">
        <v>114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19" t="s">
        <v>76</v>
      </c>
      <c r="BK281" s="215">
        <f>ROUND(I281*H281,2)</f>
        <v>0</v>
      </c>
      <c r="BL281" s="19" t="s">
        <v>259</v>
      </c>
      <c r="BM281" s="214" t="s">
        <v>973</v>
      </c>
    </row>
    <row r="282" s="2" customFormat="1">
      <c r="A282" s="40"/>
      <c r="B282" s="41"/>
      <c r="C282" s="42"/>
      <c r="D282" s="216" t="s">
        <v>125</v>
      </c>
      <c r="E282" s="42"/>
      <c r="F282" s="217" t="s">
        <v>974</v>
      </c>
      <c r="G282" s="42"/>
      <c r="H282" s="42"/>
      <c r="I282" s="218"/>
      <c r="J282" s="42"/>
      <c r="K282" s="42"/>
      <c r="L282" s="46"/>
      <c r="M282" s="219"/>
      <c r="N282" s="220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125</v>
      </c>
      <c r="AU282" s="19" t="s">
        <v>81</v>
      </c>
    </row>
    <row r="283" s="2" customFormat="1" ht="16.5" customHeight="1">
      <c r="A283" s="40"/>
      <c r="B283" s="41"/>
      <c r="C283" s="260" t="s">
        <v>395</v>
      </c>
      <c r="D283" s="260" t="s">
        <v>248</v>
      </c>
      <c r="E283" s="261" t="s">
        <v>975</v>
      </c>
      <c r="F283" s="262" t="s">
        <v>976</v>
      </c>
      <c r="G283" s="263" t="s">
        <v>173</v>
      </c>
      <c r="H283" s="264">
        <v>1</v>
      </c>
      <c r="I283" s="265"/>
      <c r="J283" s="266">
        <f>ROUND(I283*H283,2)</f>
        <v>0</v>
      </c>
      <c r="K283" s="262" t="s">
        <v>122</v>
      </c>
      <c r="L283" s="267"/>
      <c r="M283" s="268" t="s">
        <v>19</v>
      </c>
      <c r="N283" s="269" t="s">
        <v>42</v>
      </c>
      <c r="O283" s="86"/>
      <c r="P283" s="212">
        <f>O283*H283</f>
        <v>0</v>
      </c>
      <c r="Q283" s="212">
        <v>0.00084999999999999995</v>
      </c>
      <c r="R283" s="212">
        <f>Q283*H283</f>
        <v>0.00084999999999999995</v>
      </c>
      <c r="S283" s="212">
        <v>0</v>
      </c>
      <c r="T283" s="213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4" t="s">
        <v>350</v>
      </c>
      <c r="AT283" s="214" t="s">
        <v>248</v>
      </c>
      <c r="AU283" s="214" t="s">
        <v>81</v>
      </c>
      <c r="AY283" s="19" t="s">
        <v>114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9" t="s">
        <v>76</v>
      </c>
      <c r="BK283" s="215">
        <f>ROUND(I283*H283,2)</f>
        <v>0</v>
      </c>
      <c r="BL283" s="19" t="s">
        <v>259</v>
      </c>
      <c r="BM283" s="214" t="s">
        <v>977</v>
      </c>
    </row>
    <row r="284" s="2" customFormat="1" ht="16.5" customHeight="1">
      <c r="A284" s="40"/>
      <c r="B284" s="41"/>
      <c r="C284" s="203" t="s">
        <v>400</v>
      </c>
      <c r="D284" s="203" t="s">
        <v>118</v>
      </c>
      <c r="E284" s="204" t="s">
        <v>978</v>
      </c>
      <c r="F284" s="205" t="s">
        <v>979</v>
      </c>
      <c r="G284" s="206" t="s">
        <v>173</v>
      </c>
      <c r="H284" s="207">
        <v>1</v>
      </c>
      <c r="I284" s="208"/>
      <c r="J284" s="209">
        <f>ROUND(I284*H284,2)</f>
        <v>0</v>
      </c>
      <c r="K284" s="205" t="s">
        <v>122</v>
      </c>
      <c r="L284" s="46"/>
      <c r="M284" s="210" t="s">
        <v>19</v>
      </c>
      <c r="N284" s="211" t="s">
        <v>42</v>
      </c>
      <c r="O284" s="86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4" t="s">
        <v>259</v>
      </c>
      <c r="AT284" s="214" t="s">
        <v>118</v>
      </c>
      <c r="AU284" s="214" t="s">
        <v>81</v>
      </c>
      <c r="AY284" s="19" t="s">
        <v>114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19" t="s">
        <v>76</v>
      </c>
      <c r="BK284" s="215">
        <f>ROUND(I284*H284,2)</f>
        <v>0</v>
      </c>
      <c r="BL284" s="19" t="s">
        <v>259</v>
      </c>
      <c r="BM284" s="214" t="s">
        <v>980</v>
      </c>
    </row>
    <row r="285" s="2" customFormat="1">
      <c r="A285" s="40"/>
      <c r="B285" s="41"/>
      <c r="C285" s="42"/>
      <c r="D285" s="216" t="s">
        <v>125</v>
      </c>
      <c r="E285" s="42"/>
      <c r="F285" s="217" t="s">
        <v>981</v>
      </c>
      <c r="G285" s="42"/>
      <c r="H285" s="42"/>
      <c r="I285" s="218"/>
      <c r="J285" s="42"/>
      <c r="K285" s="42"/>
      <c r="L285" s="46"/>
      <c r="M285" s="219"/>
      <c r="N285" s="220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125</v>
      </c>
      <c r="AU285" s="19" t="s">
        <v>81</v>
      </c>
    </row>
    <row r="286" s="2" customFormat="1" ht="16.5" customHeight="1">
      <c r="A286" s="40"/>
      <c r="B286" s="41"/>
      <c r="C286" s="260" t="s">
        <v>406</v>
      </c>
      <c r="D286" s="260" t="s">
        <v>248</v>
      </c>
      <c r="E286" s="261" t="s">
        <v>982</v>
      </c>
      <c r="F286" s="262" t="s">
        <v>983</v>
      </c>
      <c r="G286" s="263" t="s">
        <v>173</v>
      </c>
      <c r="H286" s="264">
        <v>1</v>
      </c>
      <c r="I286" s="265"/>
      <c r="J286" s="266">
        <f>ROUND(I286*H286,2)</f>
        <v>0</v>
      </c>
      <c r="K286" s="262" t="s">
        <v>122</v>
      </c>
      <c r="L286" s="267"/>
      <c r="M286" s="268" t="s">
        <v>19</v>
      </c>
      <c r="N286" s="269" t="s">
        <v>42</v>
      </c>
      <c r="O286" s="86"/>
      <c r="P286" s="212">
        <f>O286*H286</f>
        <v>0</v>
      </c>
      <c r="Q286" s="212">
        <v>0.00084999999999999995</v>
      </c>
      <c r="R286" s="212">
        <f>Q286*H286</f>
        <v>0.00084999999999999995</v>
      </c>
      <c r="S286" s="212">
        <v>0</v>
      </c>
      <c r="T286" s="213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4" t="s">
        <v>350</v>
      </c>
      <c r="AT286" s="214" t="s">
        <v>248</v>
      </c>
      <c r="AU286" s="214" t="s">
        <v>81</v>
      </c>
      <c r="AY286" s="19" t="s">
        <v>114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19" t="s">
        <v>76</v>
      </c>
      <c r="BK286" s="215">
        <f>ROUND(I286*H286,2)</f>
        <v>0</v>
      </c>
      <c r="BL286" s="19" t="s">
        <v>259</v>
      </c>
      <c r="BM286" s="214" t="s">
        <v>984</v>
      </c>
    </row>
    <row r="287" s="2" customFormat="1" ht="16.5" customHeight="1">
      <c r="A287" s="40"/>
      <c r="B287" s="41"/>
      <c r="C287" s="203" t="s">
        <v>411</v>
      </c>
      <c r="D287" s="203" t="s">
        <v>118</v>
      </c>
      <c r="E287" s="204" t="s">
        <v>985</v>
      </c>
      <c r="F287" s="205" t="s">
        <v>986</v>
      </c>
      <c r="G287" s="206" t="s">
        <v>957</v>
      </c>
      <c r="H287" s="207">
        <v>1</v>
      </c>
      <c r="I287" s="208"/>
      <c r="J287" s="209">
        <f>ROUND(I287*H287,2)</f>
        <v>0</v>
      </c>
      <c r="K287" s="205" t="s">
        <v>19</v>
      </c>
      <c r="L287" s="46"/>
      <c r="M287" s="210" t="s">
        <v>19</v>
      </c>
      <c r="N287" s="211" t="s">
        <v>42</v>
      </c>
      <c r="O287" s="86"/>
      <c r="P287" s="212">
        <f>O287*H287</f>
        <v>0</v>
      </c>
      <c r="Q287" s="212">
        <v>0.0018400000000000001</v>
      </c>
      <c r="R287" s="212">
        <f>Q287*H287</f>
        <v>0.0018400000000000001</v>
      </c>
      <c r="S287" s="212">
        <v>0</v>
      </c>
      <c r="T287" s="213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4" t="s">
        <v>259</v>
      </c>
      <c r="AT287" s="214" t="s">
        <v>118</v>
      </c>
      <c r="AU287" s="214" t="s">
        <v>81</v>
      </c>
      <c r="AY287" s="19" t="s">
        <v>114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9" t="s">
        <v>76</v>
      </c>
      <c r="BK287" s="215">
        <f>ROUND(I287*H287,2)</f>
        <v>0</v>
      </c>
      <c r="BL287" s="19" t="s">
        <v>259</v>
      </c>
      <c r="BM287" s="214" t="s">
        <v>987</v>
      </c>
    </row>
    <row r="288" s="12" customFormat="1" ht="22.8" customHeight="1">
      <c r="A288" s="12"/>
      <c r="B288" s="187"/>
      <c r="C288" s="188"/>
      <c r="D288" s="189" t="s">
        <v>70</v>
      </c>
      <c r="E288" s="201" t="s">
        <v>988</v>
      </c>
      <c r="F288" s="201" t="s">
        <v>989</v>
      </c>
      <c r="G288" s="188"/>
      <c r="H288" s="188"/>
      <c r="I288" s="191"/>
      <c r="J288" s="202">
        <f>BK288</f>
        <v>0</v>
      </c>
      <c r="K288" s="188"/>
      <c r="L288" s="193"/>
      <c r="M288" s="194"/>
      <c r="N288" s="195"/>
      <c r="O288" s="195"/>
      <c r="P288" s="196">
        <f>SUM(P289:P290)</f>
        <v>0</v>
      </c>
      <c r="Q288" s="195"/>
      <c r="R288" s="196">
        <f>SUM(R289:R290)</f>
        <v>0.017649999999999999</v>
      </c>
      <c r="S288" s="195"/>
      <c r="T288" s="197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8" t="s">
        <v>81</v>
      </c>
      <c r="AT288" s="199" t="s">
        <v>70</v>
      </c>
      <c r="AU288" s="199" t="s">
        <v>76</v>
      </c>
      <c r="AY288" s="198" t="s">
        <v>114</v>
      </c>
      <c r="BK288" s="200">
        <f>SUM(BK289:BK290)</f>
        <v>0</v>
      </c>
    </row>
    <row r="289" s="2" customFormat="1" ht="24.15" customHeight="1">
      <c r="A289" s="40"/>
      <c r="B289" s="41"/>
      <c r="C289" s="203" t="s">
        <v>416</v>
      </c>
      <c r="D289" s="203" t="s">
        <v>118</v>
      </c>
      <c r="E289" s="204" t="s">
        <v>990</v>
      </c>
      <c r="F289" s="205" t="s">
        <v>991</v>
      </c>
      <c r="G289" s="206" t="s">
        <v>957</v>
      </c>
      <c r="H289" s="207">
        <v>1</v>
      </c>
      <c r="I289" s="208"/>
      <c r="J289" s="209">
        <f>ROUND(I289*H289,2)</f>
        <v>0</v>
      </c>
      <c r="K289" s="205" t="s">
        <v>122</v>
      </c>
      <c r="L289" s="46"/>
      <c r="M289" s="210" t="s">
        <v>19</v>
      </c>
      <c r="N289" s="211" t="s">
        <v>42</v>
      </c>
      <c r="O289" s="86"/>
      <c r="P289" s="212">
        <f>O289*H289</f>
        <v>0</v>
      </c>
      <c r="Q289" s="212">
        <v>0.017649999999999999</v>
      </c>
      <c r="R289" s="212">
        <f>Q289*H289</f>
        <v>0.017649999999999999</v>
      </c>
      <c r="S289" s="212">
        <v>0</v>
      </c>
      <c r="T289" s="213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4" t="s">
        <v>259</v>
      </c>
      <c r="AT289" s="214" t="s">
        <v>118</v>
      </c>
      <c r="AU289" s="214" t="s">
        <v>81</v>
      </c>
      <c r="AY289" s="19" t="s">
        <v>114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9" t="s">
        <v>76</v>
      </c>
      <c r="BK289" s="215">
        <f>ROUND(I289*H289,2)</f>
        <v>0</v>
      </c>
      <c r="BL289" s="19" t="s">
        <v>259</v>
      </c>
      <c r="BM289" s="214" t="s">
        <v>992</v>
      </c>
    </row>
    <row r="290" s="2" customFormat="1">
      <c r="A290" s="40"/>
      <c r="B290" s="41"/>
      <c r="C290" s="42"/>
      <c r="D290" s="216" t="s">
        <v>125</v>
      </c>
      <c r="E290" s="42"/>
      <c r="F290" s="217" t="s">
        <v>993</v>
      </c>
      <c r="G290" s="42"/>
      <c r="H290" s="42"/>
      <c r="I290" s="218"/>
      <c r="J290" s="42"/>
      <c r="K290" s="42"/>
      <c r="L290" s="46"/>
      <c r="M290" s="219"/>
      <c r="N290" s="220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125</v>
      </c>
      <c r="AU290" s="19" t="s">
        <v>81</v>
      </c>
    </row>
    <row r="291" s="12" customFormat="1" ht="22.8" customHeight="1">
      <c r="A291" s="12"/>
      <c r="B291" s="187"/>
      <c r="C291" s="188"/>
      <c r="D291" s="189" t="s">
        <v>70</v>
      </c>
      <c r="E291" s="201" t="s">
        <v>994</v>
      </c>
      <c r="F291" s="201" t="s">
        <v>995</v>
      </c>
      <c r="G291" s="188"/>
      <c r="H291" s="188"/>
      <c r="I291" s="191"/>
      <c r="J291" s="202">
        <f>BK291</f>
        <v>0</v>
      </c>
      <c r="K291" s="188"/>
      <c r="L291" s="193"/>
      <c r="M291" s="194"/>
      <c r="N291" s="195"/>
      <c r="O291" s="195"/>
      <c r="P291" s="196">
        <f>P292</f>
        <v>0</v>
      </c>
      <c r="Q291" s="195"/>
      <c r="R291" s="196">
        <f>R292</f>
        <v>0</v>
      </c>
      <c r="S291" s="195"/>
      <c r="T291" s="197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98" t="s">
        <v>81</v>
      </c>
      <c r="AT291" s="199" t="s">
        <v>70</v>
      </c>
      <c r="AU291" s="199" t="s">
        <v>76</v>
      </c>
      <c r="AY291" s="198" t="s">
        <v>114</v>
      </c>
      <c r="BK291" s="200">
        <f>BK292</f>
        <v>0</v>
      </c>
    </row>
    <row r="292" s="2" customFormat="1" ht="16.5" customHeight="1">
      <c r="A292" s="40"/>
      <c r="B292" s="41"/>
      <c r="C292" s="203" t="s">
        <v>420</v>
      </c>
      <c r="D292" s="203" t="s">
        <v>118</v>
      </c>
      <c r="E292" s="204" t="s">
        <v>996</v>
      </c>
      <c r="F292" s="205" t="s">
        <v>997</v>
      </c>
      <c r="G292" s="206" t="s">
        <v>173</v>
      </c>
      <c r="H292" s="207">
        <v>2</v>
      </c>
      <c r="I292" s="208"/>
      <c r="J292" s="209">
        <f>ROUND(I292*H292,2)</f>
        <v>0</v>
      </c>
      <c r="K292" s="205" t="s">
        <v>19</v>
      </c>
      <c r="L292" s="46"/>
      <c r="M292" s="210" t="s">
        <v>19</v>
      </c>
      <c r="N292" s="211" t="s">
        <v>42</v>
      </c>
      <c r="O292" s="86"/>
      <c r="P292" s="212">
        <f>O292*H292</f>
        <v>0</v>
      </c>
      <c r="Q292" s="212">
        <v>0</v>
      </c>
      <c r="R292" s="212">
        <f>Q292*H292</f>
        <v>0</v>
      </c>
      <c r="S292" s="212">
        <v>0</v>
      </c>
      <c r="T292" s="213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4" t="s">
        <v>259</v>
      </c>
      <c r="AT292" s="214" t="s">
        <v>118</v>
      </c>
      <c r="AU292" s="214" t="s">
        <v>81</v>
      </c>
      <c r="AY292" s="19" t="s">
        <v>114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9" t="s">
        <v>76</v>
      </c>
      <c r="BK292" s="215">
        <f>ROUND(I292*H292,2)</f>
        <v>0</v>
      </c>
      <c r="BL292" s="19" t="s">
        <v>259</v>
      </c>
      <c r="BM292" s="214" t="s">
        <v>998</v>
      </c>
    </row>
    <row r="293" s="12" customFormat="1" ht="22.8" customHeight="1">
      <c r="A293" s="12"/>
      <c r="B293" s="187"/>
      <c r="C293" s="188"/>
      <c r="D293" s="189" t="s">
        <v>70</v>
      </c>
      <c r="E293" s="201" t="s">
        <v>511</v>
      </c>
      <c r="F293" s="201" t="s">
        <v>512</v>
      </c>
      <c r="G293" s="188"/>
      <c r="H293" s="188"/>
      <c r="I293" s="191"/>
      <c r="J293" s="202">
        <f>BK293</f>
        <v>0</v>
      </c>
      <c r="K293" s="188"/>
      <c r="L293" s="193"/>
      <c r="M293" s="194"/>
      <c r="N293" s="195"/>
      <c r="O293" s="195"/>
      <c r="P293" s="196">
        <f>SUM(P294:P326)</f>
        <v>0</v>
      </c>
      <c r="Q293" s="195"/>
      <c r="R293" s="196">
        <f>SUM(R294:R326)</f>
        <v>0.013552999999999999</v>
      </c>
      <c r="S293" s="195"/>
      <c r="T293" s="197">
        <f>SUM(T294:T326)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98" t="s">
        <v>81</v>
      </c>
      <c r="AT293" s="199" t="s">
        <v>70</v>
      </c>
      <c r="AU293" s="199" t="s">
        <v>76</v>
      </c>
      <c r="AY293" s="198" t="s">
        <v>114</v>
      </c>
      <c r="BK293" s="200">
        <f>SUM(BK294:BK326)</f>
        <v>0</v>
      </c>
    </row>
    <row r="294" s="2" customFormat="1" ht="24.15" customHeight="1">
      <c r="A294" s="40"/>
      <c r="B294" s="41"/>
      <c r="C294" s="203" t="s">
        <v>999</v>
      </c>
      <c r="D294" s="203" t="s">
        <v>118</v>
      </c>
      <c r="E294" s="204" t="s">
        <v>1000</v>
      </c>
      <c r="F294" s="205" t="s">
        <v>1001</v>
      </c>
      <c r="G294" s="206" t="s">
        <v>191</v>
      </c>
      <c r="H294" s="207">
        <v>20</v>
      </c>
      <c r="I294" s="208"/>
      <c r="J294" s="209">
        <f>ROUND(I294*H294,2)</f>
        <v>0</v>
      </c>
      <c r="K294" s="205" t="s">
        <v>122</v>
      </c>
      <c r="L294" s="46"/>
      <c r="M294" s="210" t="s">
        <v>19</v>
      </c>
      <c r="N294" s="211" t="s">
        <v>42</v>
      </c>
      <c r="O294" s="86"/>
      <c r="P294" s="212">
        <f>O294*H294</f>
        <v>0</v>
      </c>
      <c r="Q294" s="212">
        <v>0</v>
      </c>
      <c r="R294" s="212">
        <f>Q294*H294</f>
        <v>0</v>
      </c>
      <c r="S294" s="212">
        <v>0</v>
      </c>
      <c r="T294" s="213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4" t="s">
        <v>259</v>
      </c>
      <c r="AT294" s="214" t="s">
        <v>118</v>
      </c>
      <c r="AU294" s="214" t="s">
        <v>81</v>
      </c>
      <c r="AY294" s="19" t="s">
        <v>114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9" t="s">
        <v>76</v>
      </c>
      <c r="BK294" s="215">
        <f>ROUND(I294*H294,2)</f>
        <v>0</v>
      </c>
      <c r="BL294" s="19" t="s">
        <v>259</v>
      </c>
      <c r="BM294" s="214" t="s">
        <v>1002</v>
      </c>
    </row>
    <row r="295" s="2" customFormat="1">
      <c r="A295" s="40"/>
      <c r="B295" s="41"/>
      <c r="C295" s="42"/>
      <c r="D295" s="216" t="s">
        <v>125</v>
      </c>
      <c r="E295" s="42"/>
      <c r="F295" s="217" t="s">
        <v>1003</v>
      </c>
      <c r="G295" s="42"/>
      <c r="H295" s="42"/>
      <c r="I295" s="218"/>
      <c r="J295" s="42"/>
      <c r="K295" s="42"/>
      <c r="L295" s="46"/>
      <c r="M295" s="219"/>
      <c r="N295" s="220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125</v>
      </c>
      <c r="AU295" s="19" t="s">
        <v>81</v>
      </c>
    </row>
    <row r="296" s="2" customFormat="1" ht="16.5" customHeight="1">
      <c r="A296" s="40"/>
      <c r="B296" s="41"/>
      <c r="C296" s="260" t="s">
        <v>424</v>
      </c>
      <c r="D296" s="260" t="s">
        <v>248</v>
      </c>
      <c r="E296" s="261" t="s">
        <v>1004</v>
      </c>
      <c r="F296" s="262" t="s">
        <v>1005</v>
      </c>
      <c r="G296" s="263" t="s">
        <v>191</v>
      </c>
      <c r="H296" s="264">
        <v>23</v>
      </c>
      <c r="I296" s="265"/>
      <c r="J296" s="266">
        <f>ROUND(I296*H296,2)</f>
        <v>0</v>
      </c>
      <c r="K296" s="262" t="s">
        <v>122</v>
      </c>
      <c r="L296" s="267"/>
      <c r="M296" s="268" t="s">
        <v>19</v>
      </c>
      <c r="N296" s="269" t="s">
        <v>42</v>
      </c>
      <c r="O296" s="86"/>
      <c r="P296" s="212">
        <f>O296*H296</f>
        <v>0</v>
      </c>
      <c r="Q296" s="212">
        <v>0.00012</v>
      </c>
      <c r="R296" s="212">
        <f>Q296*H296</f>
        <v>0.0027599999999999999</v>
      </c>
      <c r="S296" s="212">
        <v>0</v>
      </c>
      <c r="T296" s="213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4" t="s">
        <v>350</v>
      </c>
      <c r="AT296" s="214" t="s">
        <v>248</v>
      </c>
      <c r="AU296" s="214" t="s">
        <v>81</v>
      </c>
      <c r="AY296" s="19" t="s">
        <v>114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9" t="s">
        <v>76</v>
      </c>
      <c r="BK296" s="215">
        <f>ROUND(I296*H296,2)</f>
        <v>0</v>
      </c>
      <c r="BL296" s="19" t="s">
        <v>259</v>
      </c>
      <c r="BM296" s="214" t="s">
        <v>1006</v>
      </c>
    </row>
    <row r="297" s="13" customFormat="1">
      <c r="A297" s="13"/>
      <c r="B297" s="227"/>
      <c r="C297" s="228"/>
      <c r="D297" s="229" t="s">
        <v>194</v>
      </c>
      <c r="E297" s="228"/>
      <c r="F297" s="231" t="s">
        <v>1007</v>
      </c>
      <c r="G297" s="228"/>
      <c r="H297" s="232">
        <v>23</v>
      </c>
      <c r="I297" s="233"/>
      <c r="J297" s="228"/>
      <c r="K297" s="228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194</v>
      </c>
      <c r="AU297" s="238" t="s">
        <v>81</v>
      </c>
      <c r="AV297" s="13" t="s">
        <v>81</v>
      </c>
      <c r="AW297" s="13" t="s">
        <v>4</v>
      </c>
      <c r="AX297" s="13" t="s">
        <v>76</v>
      </c>
      <c r="AY297" s="238" t="s">
        <v>114</v>
      </c>
    </row>
    <row r="298" s="2" customFormat="1" ht="24.15" customHeight="1">
      <c r="A298" s="40"/>
      <c r="B298" s="41"/>
      <c r="C298" s="203" t="s">
        <v>1008</v>
      </c>
      <c r="D298" s="203" t="s">
        <v>118</v>
      </c>
      <c r="E298" s="204" t="s">
        <v>514</v>
      </c>
      <c r="F298" s="205" t="s">
        <v>515</v>
      </c>
      <c r="G298" s="206" t="s">
        <v>191</v>
      </c>
      <c r="H298" s="207">
        <v>26</v>
      </c>
      <c r="I298" s="208"/>
      <c r="J298" s="209">
        <f>ROUND(I298*H298,2)</f>
        <v>0</v>
      </c>
      <c r="K298" s="205" t="s">
        <v>122</v>
      </c>
      <c r="L298" s="46"/>
      <c r="M298" s="210" t="s">
        <v>19</v>
      </c>
      <c r="N298" s="211" t="s">
        <v>42</v>
      </c>
      <c r="O298" s="86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4" t="s">
        <v>259</v>
      </c>
      <c r="AT298" s="214" t="s">
        <v>118</v>
      </c>
      <c r="AU298" s="214" t="s">
        <v>81</v>
      </c>
      <c r="AY298" s="19" t="s">
        <v>114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9" t="s">
        <v>76</v>
      </c>
      <c r="BK298" s="215">
        <f>ROUND(I298*H298,2)</f>
        <v>0</v>
      </c>
      <c r="BL298" s="19" t="s">
        <v>259</v>
      </c>
      <c r="BM298" s="214" t="s">
        <v>1009</v>
      </c>
    </row>
    <row r="299" s="2" customFormat="1">
      <c r="A299" s="40"/>
      <c r="B299" s="41"/>
      <c r="C299" s="42"/>
      <c r="D299" s="216" t="s">
        <v>125</v>
      </c>
      <c r="E299" s="42"/>
      <c r="F299" s="217" t="s">
        <v>517</v>
      </c>
      <c r="G299" s="42"/>
      <c r="H299" s="42"/>
      <c r="I299" s="218"/>
      <c r="J299" s="42"/>
      <c r="K299" s="42"/>
      <c r="L299" s="46"/>
      <c r="M299" s="219"/>
      <c r="N299" s="220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125</v>
      </c>
      <c r="AU299" s="19" t="s">
        <v>81</v>
      </c>
    </row>
    <row r="300" s="2" customFormat="1" ht="16.5" customHeight="1">
      <c r="A300" s="40"/>
      <c r="B300" s="41"/>
      <c r="C300" s="260" t="s">
        <v>430</v>
      </c>
      <c r="D300" s="260" t="s">
        <v>248</v>
      </c>
      <c r="E300" s="261" t="s">
        <v>519</v>
      </c>
      <c r="F300" s="262" t="s">
        <v>520</v>
      </c>
      <c r="G300" s="263" t="s">
        <v>191</v>
      </c>
      <c r="H300" s="264">
        <v>29.899999999999999</v>
      </c>
      <c r="I300" s="265"/>
      <c r="J300" s="266">
        <f>ROUND(I300*H300,2)</f>
        <v>0</v>
      </c>
      <c r="K300" s="262" t="s">
        <v>122</v>
      </c>
      <c r="L300" s="267"/>
      <c r="M300" s="268" t="s">
        <v>19</v>
      </c>
      <c r="N300" s="269" t="s">
        <v>42</v>
      </c>
      <c r="O300" s="86"/>
      <c r="P300" s="212">
        <f>O300*H300</f>
        <v>0</v>
      </c>
      <c r="Q300" s="212">
        <v>0.00017000000000000001</v>
      </c>
      <c r="R300" s="212">
        <f>Q300*H300</f>
        <v>0.0050829999999999998</v>
      </c>
      <c r="S300" s="212">
        <v>0</v>
      </c>
      <c r="T300" s="213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4" t="s">
        <v>350</v>
      </c>
      <c r="AT300" s="214" t="s">
        <v>248</v>
      </c>
      <c r="AU300" s="214" t="s">
        <v>81</v>
      </c>
      <c r="AY300" s="19" t="s">
        <v>114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19" t="s">
        <v>76</v>
      </c>
      <c r="BK300" s="215">
        <f>ROUND(I300*H300,2)</f>
        <v>0</v>
      </c>
      <c r="BL300" s="19" t="s">
        <v>259</v>
      </c>
      <c r="BM300" s="214" t="s">
        <v>1010</v>
      </c>
    </row>
    <row r="301" s="13" customFormat="1">
      <c r="A301" s="13"/>
      <c r="B301" s="227"/>
      <c r="C301" s="228"/>
      <c r="D301" s="229" t="s">
        <v>194</v>
      </c>
      <c r="E301" s="228"/>
      <c r="F301" s="231" t="s">
        <v>1011</v>
      </c>
      <c r="G301" s="228"/>
      <c r="H301" s="232">
        <v>29.899999999999999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194</v>
      </c>
      <c r="AU301" s="238" t="s">
        <v>81</v>
      </c>
      <c r="AV301" s="13" t="s">
        <v>81</v>
      </c>
      <c r="AW301" s="13" t="s">
        <v>4</v>
      </c>
      <c r="AX301" s="13" t="s">
        <v>76</v>
      </c>
      <c r="AY301" s="238" t="s">
        <v>114</v>
      </c>
    </row>
    <row r="302" s="2" customFormat="1" ht="21.75" customHeight="1">
      <c r="A302" s="40"/>
      <c r="B302" s="41"/>
      <c r="C302" s="203" t="s">
        <v>1012</v>
      </c>
      <c r="D302" s="203" t="s">
        <v>118</v>
      </c>
      <c r="E302" s="204" t="s">
        <v>1013</v>
      </c>
      <c r="F302" s="205" t="s">
        <v>1014</v>
      </c>
      <c r="G302" s="206" t="s">
        <v>173</v>
      </c>
      <c r="H302" s="207">
        <v>1</v>
      </c>
      <c r="I302" s="208"/>
      <c r="J302" s="209">
        <f>ROUND(I302*H302,2)</f>
        <v>0</v>
      </c>
      <c r="K302" s="205" t="s">
        <v>122</v>
      </c>
      <c r="L302" s="46"/>
      <c r="M302" s="210" t="s">
        <v>19</v>
      </c>
      <c r="N302" s="211" t="s">
        <v>42</v>
      </c>
      <c r="O302" s="86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4" t="s">
        <v>259</v>
      </c>
      <c r="AT302" s="214" t="s">
        <v>118</v>
      </c>
      <c r="AU302" s="214" t="s">
        <v>81</v>
      </c>
      <c r="AY302" s="19" t="s">
        <v>114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9" t="s">
        <v>76</v>
      </c>
      <c r="BK302" s="215">
        <f>ROUND(I302*H302,2)</f>
        <v>0</v>
      </c>
      <c r="BL302" s="19" t="s">
        <v>259</v>
      </c>
      <c r="BM302" s="214" t="s">
        <v>1015</v>
      </c>
    </row>
    <row r="303" s="2" customFormat="1">
      <c r="A303" s="40"/>
      <c r="B303" s="41"/>
      <c r="C303" s="42"/>
      <c r="D303" s="216" t="s">
        <v>125</v>
      </c>
      <c r="E303" s="42"/>
      <c r="F303" s="217" t="s">
        <v>1016</v>
      </c>
      <c r="G303" s="42"/>
      <c r="H303" s="42"/>
      <c r="I303" s="218"/>
      <c r="J303" s="42"/>
      <c r="K303" s="42"/>
      <c r="L303" s="46"/>
      <c r="M303" s="219"/>
      <c r="N303" s="220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125</v>
      </c>
      <c r="AU303" s="19" t="s">
        <v>81</v>
      </c>
    </row>
    <row r="304" s="2" customFormat="1" ht="16.5" customHeight="1">
      <c r="A304" s="40"/>
      <c r="B304" s="41"/>
      <c r="C304" s="260" t="s">
        <v>436</v>
      </c>
      <c r="D304" s="260" t="s">
        <v>248</v>
      </c>
      <c r="E304" s="261" t="s">
        <v>1017</v>
      </c>
      <c r="F304" s="262" t="s">
        <v>1018</v>
      </c>
      <c r="G304" s="263" t="s">
        <v>173</v>
      </c>
      <c r="H304" s="264">
        <v>1</v>
      </c>
      <c r="I304" s="265"/>
      <c r="J304" s="266">
        <f>ROUND(I304*H304,2)</f>
        <v>0</v>
      </c>
      <c r="K304" s="262" t="s">
        <v>122</v>
      </c>
      <c r="L304" s="267"/>
      <c r="M304" s="268" t="s">
        <v>19</v>
      </c>
      <c r="N304" s="269" t="s">
        <v>42</v>
      </c>
      <c r="O304" s="86"/>
      <c r="P304" s="212">
        <f>O304*H304</f>
        <v>0</v>
      </c>
      <c r="Q304" s="212">
        <v>0.0012099999999999999</v>
      </c>
      <c r="R304" s="212">
        <f>Q304*H304</f>
        <v>0.0012099999999999999</v>
      </c>
      <c r="S304" s="212">
        <v>0</v>
      </c>
      <c r="T304" s="213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4" t="s">
        <v>350</v>
      </c>
      <c r="AT304" s="214" t="s">
        <v>248</v>
      </c>
      <c r="AU304" s="214" t="s">
        <v>81</v>
      </c>
      <c r="AY304" s="19" t="s">
        <v>114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9" t="s">
        <v>76</v>
      </c>
      <c r="BK304" s="215">
        <f>ROUND(I304*H304,2)</f>
        <v>0</v>
      </c>
      <c r="BL304" s="19" t="s">
        <v>259</v>
      </c>
      <c r="BM304" s="214" t="s">
        <v>1019</v>
      </c>
    </row>
    <row r="305" s="2" customFormat="1" ht="24.15" customHeight="1">
      <c r="A305" s="40"/>
      <c r="B305" s="41"/>
      <c r="C305" s="203" t="s">
        <v>1020</v>
      </c>
      <c r="D305" s="203" t="s">
        <v>118</v>
      </c>
      <c r="E305" s="204" t="s">
        <v>1021</v>
      </c>
      <c r="F305" s="205" t="s">
        <v>1022</v>
      </c>
      <c r="G305" s="206" t="s">
        <v>173</v>
      </c>
      <c r="H305" s="207">
        <v>3</v>
      </c>
      <c r="I305" s="208"/>
      <c r="J305" s="209">
        <f>ROUND(I305*H305,2)</f>
        <v>0</v>
      </c>
      <c r="K305" s="205" t="s">
        <v>122</v>
      </c>
      <c r="L305" s="46"/>
      <c r="M305" s="210" t="s">
        <v>19</v>
      </c>
      <c r="N305" s="211" t="s">
        <v>42</v>
      </c>
      <c r="O305" s="86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4" t="s">
        <v>259</v>
      </c>
      <c r="AT305" s="214" t="s">
        <v>118</v>
      </c>
      <c r="AU305" s="214" t="s">
        <v>81</v>
      </c>
      <c r="AY305" s="19" t="s">
        <v>114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9" t="s">
        <v>76</v>
      </c>
      <c r="BK305" s="215">
        <f>ROUND(I305*H305,2)</f>
        <v>0</v>
      </c>
      <c r="BL305" s="19" t="s">
        <v>259</v>
      </c>
      <c r="BM305" s="214" t="s">
        <v>1023</v>
      </c>
    </row>
    <row r="306" s="2" customFormat="1">
      <c r="A306" s="40"/>
      <c r="B306" s="41"/>
      <c r="C306" s="42"/>
      <c r="D306" s="216" t="s">
        <v>125</v>
      </c>
      <c r="E306" s="42"/>
      <c r="F306" s="217" t="s">
        <v>1024</v>
      </c>
      <c r="G306" s="42"/>
      <c r="H306" s="42"/>
      <c r="I306" s="218"/>
      <c r="J306" s="42"/>
      <c r="K306" s="42"/>
      <c r="L306" s="46"/>
      <c r="M306" s="219"/>
      <c r="N306" s="220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125</v>
      </c>
      <c r="AU306" s="19" t="s">
        <v>81</v>
      </c>
    </row>
    <row r="307" s="2" customFormat="1" ht="16.5" customHeight="1">
      <c r="A307" s="40"/>
      <c r="B307" s="41"/>
      <c r="C307" s="260" t="s">
        <v>441</v>
      </c>
      <c r="D307" s="260" t="s">
        <v>248</v>
      </c>
      <c r="E307" s="261" t="s">
        <v>1025</v>
      </c>
      <c r="F307" s="262" t="s">
        <v>1026</v>
      </c>
      <c r="G307" s="263" t="s">
        <v>173</v>
      </c>
      <c r="H307" s="264">
        <v>1</v>
      </c>
      <c r="I307" s="265"/>
      <c r="J307" s="266">
        <f>ROUND(I307*H307,2)</f>
        <v>0</v>
      </c>
      <c r="K307" s="262" t="s">
        <v>122</v>
      </c>
      <c r="L307" s="267"/>
      <c r="M307" s="268" t="s">
        <v>19</v>
      </c>
      <c r="N307" s="269" t="s">
        <v>42</v>
      </c>
      <c r="O307" s="86"/>
      <c r="P307" s="212">
        <f>O307*H307</f>
        <v>0</v>
      </c>
      <c r="Q307" s="212">
        <v>2.0000000000000002E-05</v>
      </c>
      <c r="R307" s="212">
        <f>Q307*H307</f>
        <v>2.0000000000000002E-05</v>
      </c>
      <c r="S307" s="212">
        <v>0</v>
      </c>
      <c r="T307" s="213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4" t="s">
        <v>350</v>
      </c>
      <c r="AT307" s="214" t="s">
        <v>248</v>
      </c>
      <c r="AU307" s="214" t="s">
        <v>81</v>
      </c>
      <c r="AY307" s="19" t="s">
        <v>114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9" t="s">
        <v>76</v>
      </c>
      <c r="BK307" s="215">
        <f>ROUND(I307*H307,2)</f>
        <v>0</v>
      </c>
      <c r="BL307" s="19" t="s">
        <v>259</v>
      </c>
      <c r="BM307" s="214" t="s">
        <v>1027</v>
      </c>
    </row>
    <row r="308" s="2" customFormat="1" ht="16.5" customHeight="1">
      <c r="A308" s="40"/>
      <c r="B308" s="41"/>
      <c r="C308" s="260" t="s">
        <v>465</v>
      </c>
      <c r="D308" s="260" t="s">
        <v>248</v>
      </c>
      <c r="E308" s="261" t="s">
        <v>1028</v>
      </c>
      <c r="F308" s="262" t="s">
        <v>1029</v>
      </c>
      <c r="G308" s="263" t="s">
        <v>173</v>
      </c>
      <c r="H308" s="264">
        <v>3</v>
      </c>
      <c r="I308" s="265"/>
      <c r="J308" s="266">
        <f>ROUND(I308*H308,2)</f>
        <v>0</v>
      </c>
      <c r="K308" s="262" t="s">
        <v>122</v>
      </c>
      <c r="L308" s="267"/>
      <c r="M308" s="268" t="s">
        <v>19</v>
      </c>
      <c r="N308" s="269" t="s">
        <v>42</v>
      </c>
      <c r="O308" s="86"/>
      <c r="P308" s="212">
        <f>O308*H308</f>
        <v>0</v>
      </c>
      <c r="Q308" s="212">
        <v>4.0000000000000003E-05</v>
      </c>
      <c r="R308" s="212">
        <f>Q308*H308</f>
        <v>0.00012000000000000002</v>
      </c>
      <c r="S308" s="212">
        <v>0</v>
      </c>
      <c r="T308" s="213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4" t="s">
        <v>350</v>
      </c>
      <c r="AT308" s="214" t="s">
        <v>248</v>
      </c>
      <c r="AU308" s="214" t="s">
        <v>81</v>
      </c>
      <c r="AY308" s="19" t="s">
        <v>114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9" t="s">
        <v>76</v>
      </c>
      <c r="BK308" s="215">
        <f>ROUND(I308*H308,2)</f>
        <v>0</v>
      </c>
      <c r="BL308" s="19" t="s">
        <v>259</v>
      </c>
      <c r="BM308" s="214" t="s">
        <v>1030</v>
      </c>
    </row>
    <row r="309" s="2" customFormat="1" ht="16.5" customHeight="1">
      <c r="A309" s="40"/>
      <c r="B309" s="41"/>
      <c r="C309" s="260" t="s">
        <v>470</v>
      </c>
      <c r="D309" s="260" t="s">
        <v>248</v>
      </c>
      <c r="E309" s="261" t="s">
        <v>1031</v>
      </c>
      <c r="F309" s="262" t="s">
        <v>1032</v>
      </c>
      <c r="G309" s="263" t="s">
        <v>173</v>
      </c>
      <c r="H309" s="264">
        <v>3</v>
      </c>
      <c r="I309" s="265"/>
      <c r="J309" s="266">
        <f>ROUND(I309*H309,2)</f>
        <v>0</v>
      </c>
      <c r="K309" s="262" t="s">
        <v>122</v>
      </c>
      <c r="L309" s="267"/>
      <c r="M309" s="268" t="s">
        <v>19</v>
      </c>
      <c r="N309" s="269" t="s">
        <v>42</v>
      </c>
      <c r="O309" s="86"/>
      <c r="P309" s="212">
        <f>O309*H309</f>
        <v>0</v>
      </c>
      <c r="Q309" s="212">
        <v>3.0000000000000001E-05</v>
      </c>
      <c r="R309" s="212">
        <f>Q309*H309</f>
        <v>9.0000000000000006E-05</v>
      </c>
      <c r="S309" s="212">
        <v>0</v>
      </c>
      <c r="T309" s="213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4" t="s">
        <v>350</v>
      </c>
      <c r="AT309" s="214" t="s">
        <v>248</v>
      </c>
      <c r="AU309" s="214" t="s">
        <v>81</v>
      </c>
      <c r="AY309" s="19" t="s">
        <v>114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9" t="s">
        <v>76</v>
      </c>
      <c r="BK309" s="215">
        <f>ROUND(I309*H309,2)</f>
        <v>0</v>
      </c>
      <c r="BL309" s="19" t="s">
        <v>259</v>
      </c>
      <c r="BM309" s="214" t="s">
        <v>1033</v>
      </c>
    </row>
    <row r="310" s="2" customFormat="1" ht="16.5" customHeight="1">
      <c r="A310" s="40"/>
      <c r="B310" s="41"/>
      <c r="C310" s="260" t="s">
        <v>474</v>
      </c>
      <c r="D310" s="260" t="s">
        <v>248</v>
      </c>
      <c r="E310" s="261" t="s">
        <v>1034</v>
      </c>
      <c r="F310" s="262" t="s">
        <v>1035</v>
      </c>
      <c r="G310" s="263" t="s">
        <v>173</v>
      </c>
      <c r="H310" s="264">
        <v>1</v>
      </c>
      <c r="I310" s="265"/>
      <c r="J310" s="266">
        <f>ROUND(I310*H310,2)</f>
        <v>0</v>
      </c>
      <c r="K310" s="262" t="s">
        <v>122</v>
      </c>
      <c r="L310" s="267"/>
      <c r="M310" s="268" t="s">
        <v>19</v>
      </c>
      <c r="N310" s="269" t="s">
        <v>42</v>
      </c>
      <c r="O310" s="86"/>
      <c r="P310" s="212">
        <f>O310*H310</f>
        <v>0</v>
      </c>
      <c r="Q310" s="212">
        <v>1.0000000000000001E-05</v>
      </c>
      <c r="R310" s="212">
        <f>Q310*H310</f>
        <v>1.0000000000000001E-05</v>
      </c>
      <c r="S310" s="212">
        <v>0</v>
      </c>
      <c r="T310" s="213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4" t="s">
        <v>350</v>
      </c>
      <c r="AT310" s="214" t="s">
        <v>248</v>
      </c>
      <c r="AU310" s="214" t="s">
        <v>81</v>
      </c>
      <c r="AY310" s="19" t="s">
        <v>114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9" t="s">
        <v>76</v>
      </c>
      <c r="BK310" s="215">
        <f>ROUND(I310*H310,2)</f>
        <v>0</v>
      </c>
      <c r="BL310" s="19" t="s">
        <v>259</v>
      </c>
      <c r="BM310" s="214" t="s">
        <v>1036</v>
      </c>
    </row>
    <row r="311" s="2" customFormat="1" ht="24.15" customHeight="1">
      <c r="A311" s="40"/>
      <c r="B311" s="41"/>
      <c r="C311" s="203" t="s">
        <v>476</v>
      </c>
      <c r="D311" s="203" t="s">
        <v>118</v>
      </c>
      <c r="E311" s="204" t="s">
        <v>1037</v>
      </c>
      <c r="F311" s="205" t="s">
        <v>1038</v>
      </c>
      <c r="G311" s="206" t="s">
        <v>173</v>
      </c>
      <c r="H311" s="207">
        <v>5</v>
      </c>
      <c r="I311" s="208"/>
      <c r="J311" s="209">
        <f>ROUND(I311*H311,2)</f>
        <v>0</v>
      </c>
      <c r="K311" s="205" t="s">
        <v>122</v>
      </c>
      <c r="L311" s="46"/>
      <c r="M311" s="210" t="s">
        <v>19</v>
      </c>
      <c r="N311" s="211" t="s">
        <v>42</v>
      </c>
      <c r="O311" s="86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4" t="s">
        <v>259</v>
      </c>
      <c r="AT311" s="214" t="s">
        <v>118</v>
      </c>
      <c r="AU311" s="214" t="s">
        <v>81</v>
      </c>
      <c r="AY311" s="19" t="s">
        <v>114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19" t="s">
        <v>76</v>
      </c>
      <c r="BK311" s="215">
        <f>ROUND(I311*H311,2)</f>
        <v>0</v>
      </c>
      <c r="BL311" s="19" t="s">
        <v>259</v>
      </c>
      <c r="BM311" s="214" t="s">
        <v>1039</v>
      </c>
    </row>
    <row r="312" s="2" customFormat="1">
      <c r="A312" s="40"/>
      <c r="B312" s="41"/>
      <c r="C312" s="42"/>
      <c r="D312" s="216" t="s">
        <v>125</v>
      </c>
      <c r="E312" s="42"/>
      <c r="F312" s="217" t="s">
        <v>1040</v>
      </c>
      <c r="G312" s="42"/>
      <c r="H312" s="42"/>
      <c r="I312" s="218"/>
      <c r="J312" s="42"/>
      <c r="K312" s="42"/>
      <c r="L312" s="46"/>
      <c r="M312" s="219"/>
      <c r="N312" s="220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125</v>
      </c>
      <c r="AU312" s="19" t="s">
        <v>81</v>
      </c>
    </row>
    <row r="313" s="2" customFormat="1" ht="16.5" customHeight="1">
      <c r="A313" s="40"/>
      <c r="B313" s="41"/>
      <c r="C313" s="260" t="s">
        <v>480</v>
      </c>
      <c r="D313" s="260" t="s">
        <v>248</v>
      </c>
      <c r="E313" s="261" t="s">
        <v>1041</v>
      </c>
      <c r="F313" s="262" t="s">
        <v>1042</v>
      </c>
      <c r="G313" s="263" t="s">
        <v>173</v>
      </c>
      <c r="H313" s="264">
        <v>5</v>
      </c>
      <c r="I313" s="265"/>
      <c r="J313" s="266">
        <f>ROUND(I313*H313,2)</f>
        <v>0</v>
      </c>
      <c r="K313" s="262" t="s">
        <v>122</v>
      </c>
      <c r="L313" s="267"/>
      <c r="M313" s="268" t="s">
        <v>19</v>
      </c>
      <c r="N313" s="269" t="s">
        <v>42</v>
      </c>
      <c r="O313" s="86"/>
      <c r="P313" s="212">
        <f>O313*H313</f>
        <v>0</v>
      </c>
      <c r="Q313" s="212">
        <v>6.0000000000000002E-05</v>
      </c>
      <c r="R313" s="212">
        <f>Q313*H313</f>
        <v>0.00030000000000000003</v>
      </c>
      <c r="S313" s="212">
        <v>0</v>
      </c>
      <c r="T313" s="213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4" t="s">
        <v>350</v>
      </c>
      <c r="AT313" s="214" t="s">
        <v>248</v>
      </c>
      <c r="AU313" s="214" t="s">
        <v>81</v>
      </c>
      <c r="AY313" s="19" t="s">
        <v>114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9" t="s">
        <v>76</v>
      </c>
      <c r="BK313" s="215">
        <f>ROUND(I313*H313,2)</f>
        <v>0</v>
      </c>
      <c r="BL313" s="19" t="s">
        <v>259</v>
      </c>
      <c r="BM313" s="214" t="s">
        <v>1043</v>
      </c>
    </row>
    <row r="314" s="2" customFormat="1" ht="16.5" customHeight="1">
      <c r="A314" s="40"/>
      <c r="B314" s="41"/>
      <c r="C314" s="260" t="s">
        <v>485</v>
      </c>
      <c r="D314" s="260" t="s">
        <v>248</v>
      </c>
      <c r="E314" s="261" t="s">
        <v>1044</v>
      </c>
      <c r="F314" s="262" t="s">
        <v>1045</v>
      </c>
      <c r="G314" s="263" t="s">
        <v>173</v>
      </c>
      <c r="H314" s="264">
        <v>1</v>
      </c>
      <c r="I314" s="265"/>
      <c r="J314" s="266">
        <f>ROUND(I314*H314,2)</f>
        <v>0</v>
      </c>
      <c r="K314" s="262" t="s">
        <v>122</v>
      </c>
      <c r="L314" s="267"/>
      <c r="M314" s="268" t="s">
        <v>19</v>
      </c>
      <c r="N314" s="269" t="s">
        <v>42</v>
      </c>
      <c r="O314" s="86"/>
      <c r="P314" s="212">
        <f>O314*H314</f>
        <v>0</v>
      </c>
      <c r="Q314" s="212">
        <v>6.0000000000000002E-05</v>
      </c>
      <c r="R314" s="212">
        <f>Q314*H314</f>
        <v>6.0000000000000002E-05</v>
      </c>
      <c r="S314" s="212">
        <v>0</v>
      </c>
      <c r="T314" s="213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4" t="s">
        <v>350</v>
      </c>
      <c r="AT314" s="214" t="s">
        <v>248</v>
      </c>
      <c r="AU314" s="214" t="s">
        <v>81</v>
      </c>
      <c r="AY314" s="19" t="s">
        <v>114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19" t="s">
        <v>76</v>
      </c>
      <c r="BK314" s="215">
        <f>ROUND(I314*H314,2)</f>
        <v>0</v>
      </c>
      <c r="BL314" s="19" t="s">
        <v>259</v>
      </c>
      <c r="BM314" s="214" t="s">
        <v>1046</v>
      </c>
    </row>
    <row r="315" s="2" customFormat="1" ht="16.5" customHeight="1">
      <c r="A315" s="40"/>
      <c r="B315" s="41"/>
      <c r="C315" s="203" t="s">
        <v>492</v>
      </c>
      <c r="D315" s="203" t="s">
        <v>118</v>
      </c>
      <c r="E315" s="204" t="s">
        <v>542</v>
      </c>
      <c r="F315" s="205" t="s">
        <v>543</v>
      </c>
      <c r="G315" s="206" t="s">
        <v>173</v>
      </c>
      <c r="H315" s="207">
        <v>6</v>
      </c>
      <c r="I315" s="208"/>
      <c r="J315" s="209">
        <f>ROUND(I315*H315,2)</f>
        <v>0</v>
      </c>
      <c r="K315" s="205" t="s">
        <v>122</v>
      </c>
      <c r="L315" s="46"/>
      <c r="M315" s="210" t="s">
        <v>19</v>
      </c>
      <c r="N315" s="211" t="s">
        <v>42</v>
      </c>
      <c r="O315" s="86"/>
      <c r="P315" s="212">
        <f>O315*H315</f>
        <v>0</v>
      </c>
      <c r="Q315" s="212">
        <v>0</v>
      </c>
      <c r="R315" s="212">
        <f>Q315*H315</f>
        <v>0</v>
      </c>
      <c r="S315" s="212">
        <v>0</v>
      </c>
      <c r="T315" s="213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4" t="s">
        <v>259</v>
      </c>
      <c r="AT315" s="214" t="s">
        <v>118</v>
      </c>
      <c r="AU315" s="214" t="s">
        <v>81</v>
      </c>
      <c r="AY315" s="19" t="s">
        <v>114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9" t="s">
        <v>76</v>
      </c>
      <c r="BK315" s="215">
        <f>ROUND(I315*H315,2)</f>
        <v>0</v>
      </c>
      <c r="BL315" s="19" t="s">
        <v>259</v>
      </c>
      <c r="BM315" s="214" t="s">
        <v>1047</v>
      </c>
    </row>
    <row r="316" s="2" customFormat="1">
      <c r="A316" s="40"/>
      <c r="B316" s="41"/>
      <c r="C316" s="42"/>
      <c r="D316" s="216" t="s">
        <v>125</v>
      </c>
      <c r="E316" s="42"/>
      <c r="F316" s="217" t="s">
        <v>545</v>
      </c>
      <c r="G316" s="42"/>
      <c r="H316" s="42"/>
      <c r="I316" s="218"/>
      <c r="J316" s="42"/>
      <c r="K316" s="42"/>
      <c r="L316" s="46"/>
      <c r="M316" s="219"/>
      <c r="N316" s="220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125</v>
      </c>
      <c r="AU316" s="19" t="s">
        <v>81</v>
      </c>
    </row>
    <row r="317" s="2" customFormat="1" ht="16.5" customHeight="1">
      <c r="A317" s="40"/>
      <c r="B317" s="41"/>
      <c r="C317" s="260" t="s">
        <v>1048</v>
      </c>
      <c r="D317" s="260" t="s">
        <v>248</v>
      </c>
      <c r="E317" s="261" t="s">
        <v>547</v>
      </c>
      <c r="F317" s="262" t="s">
        <v>548</v>
      </c>
      <c r="G317" s="263" t="s">
        <v>173</v>
      </c>
      <c r="H317" s="264">
        <v>2</v>
      </c>
      <c r="I317" s="265"/>
      <c r="J317" s="266">
        <f>ROUND(I317*H317,2)</f>
        <v>0</v>
      </c>
      <c r="K317" s="262" t="s">
        <v>122</v>
      </c>
      <c r="L317" s="267"/>
      <c r="M317" s="268" t="s">
        <v>19</v>
      </c>
      <c r="N317" s="269" t="s">
        <v>42</v>
      </c>
      <c r="O317" s="86"/>
      <c r="P317" s="212">
        <f>O317*H317</f>
        <v>0</v>
      </c>
      <c r="Q317" s="212">
        <v>0.00040000000000000002</v>
      </c>
      <c r="R317" s="212">
        <f>Q317*H317</f>
        <v>0.00080000000000000004</v>
      </c>
      <c r="S317" s="212">
        <v>0</v>
      </c>
      <c r="T317" s="213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4" t="s">
        <v>350</v>
      </c>
      <c r="AT317" s="214" t="s">
        <v>248</v>
      </c>
      <c r="AU317" s="214" t="s">
        <v>81</v>
      </c>
      <c r="AY317" s="19" t="s">
        <v>114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19" t="s">
        <v>76</v>
      </c>
      <c r="BK317" s="215">
        <f>ROUND(I317*H317,2)</f>
        <v>0</v>
      </c>
      <c r="BL317" s="19" t="s">
        <v>259</v>
      </c>
      <c r="BM317" s="214" t="s">
        <v>1049</v>
      </c>
    </row>
    <row r="318" s="2" customFormat="1" ht="16.5" customHeight="1">
      <c r="A318" s="40"/>
      <c r="B318" s="41"/>
      <c r="C318" s="260" t="s">
        <v>501</v>
      </c>
      <c r="D318" s="260" t="s">
        <v>248</v>
      </c>
      <c r="E318" s="261" t="s">
        <v>551</v>
      </c>
      <c r="F318" s="262" t="s">
        <v>552</v>
      </c>
      <c r="G318" s="263" t="s">
        <v>173</v>
      </c>
      <c r="H318" s="264">
        <v>4</v>
      </c>
      <c r="I318" s="265"/>
      <c r="J318" s="266">
        <f>ROUND(I318*H318,2)</f>
        <v>0</v>
      </c>
      <c r="K318" s="262" t="s">
        <v>122</v>
      </c>
      <c r="L318" s="267"/>
      <c r="M318" s="268" t="s">
        <v>19</v>
      </c>
      <c r="N318" s="269" t="s">
        <v>42</v>
      </c>
      <c r="O318" s="86"/>
      <c r="P318" s="212">
        <f>O318*H318</f>
        <v>0</v>
      </c>
      <c r="Q318" s="212">
        <v>0.00040000000000000002</v>
      </c>
      <c r="R318" s="212">
        <f>Q318*H318</f>
        <v>0.0016000000000000001</v>
      </c>
      <c r="S318" s="212">
        <v>0</v>
      </c>
      <c r="T318" s="213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4" t="s">
        <v>350</v>
      </c>
      <c r="AT318" s="214" t="s">
        <v>248</v>
      </c>
      <c r="AU318" s="214" t="s">
        <v>81</v>
      </c>
      <c r="AY318" s="19" t="s">
        <v>114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19" t="s">
        <v>76</v>
      </c>
      <c r="BK318" s="215">
        <f>ROUND(I318*H318,2)</f>
        <v>0</v>
      </c>
      <c r="BL318" s="19" t="s">
        <v>259</v>
      </c>
      <c r="BM318" s="214" t="s">
        <v>1050</v>
      </c>
    </row>
    <row r="319" s="2" customFormat="1" ht="16.5" customHeight="1">
      <c r="A319" s="40"/>
      <c r="B319" s="41"/>
      <c r="C319" s="203" t="s">
        <v>507</v>
      </c>
      <c r="D319" s="203" t="s">
        <v>118</v>
      </c>
      <c r="E319" s="204" t="s">
        <v>555</v>
      </c>
      <c r="F319" s="205" t="s">
        <v>556</v>
      </c>
      <c r="G319" s="206" t="s">
        <v>173</v>
      </c>
      <c r="H319" s="207">
        <v>6</v>
      </c>
      <c r="I319" s="208"/>
      <c r="J319" s="209">
        <f>ROUND(I319*H319,2)</f>
        <v>0</v>
      </c>
      <c r="K319" s="205" t="s">
        <v>122</v>
      </c>
      <c r="L319" s="46"/>
      <c r="M319" s="210" t="s">
        <v>19</v>
      </c>
      <c r="N319" s="211" t="s">
        <v>42</v>
      </c>
      <c r="O319" s="86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4" t="s">
        <v>259</v>
      </c>
      <c r="AT319" s="214" t="s">
        <v>118</v>
      </c>
      <c r="AU319" s="214" t="s">
        <v>81</v>
      </c>
      <c r="AY319" s="19" t="s">
        <v>114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9" t="s">
        <v>76</v>
      </c>
      <c r="BK319" s="215">
        <f>ROUND(I319*H319,2)</f>
        <v>0</v>
      </c>
      <c r="BL319" s="19" t="s">
        <v>259</v>
      </c>
      <c r="BM319" s="214" t="s">
        <v>1051</v>
      </c>
    </row>
    <row r="320" s="2" customFormat="1">
      <c r="A320" s="40"/>
      <c r="B320" s="41"/>
      <c r="C320" s="42"/>
      <c r="D320" s="216" t="s">
        <v>125</v>
      </c>
      <c r="E320" s="42"/>
      <c r="F320" s="217" t="s">
        <v>558</v>
      </c>
      <c r="G320" s="42"/>
      <c r="H320" s="42"/>
      <c r="I320" s="218"/>
      <c r="J320" s="42"/>
      <c r="K320" s="42"/>
      <c r="L320" s="46"/>
      <c r="M320" s="219"/>
      <c r="N320" s="220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125</v>
      </c>
      <c r="AU320" s="19" t="s">
        <v>81</v>
      </c>
    </row>
    <row r="321" s="2" customFormat="1" ht="16.5" customHeight="1">
      <c r="A321" s="40"/>
      <c r="B321" s="41"/>
      <c r="C321" s="260" t="s">
        <v>513</v>
      </c>
      <c r="D321" s="260" t="s">
        <v>248</v>
      </c>
      <c r="E321" s="261" t="s">
        <v>560</v>
      </c>
      <c r="F321" s="262" t="s">
        <v>561</v>
      </c>
      <c r="G321" s="263" t="s">
        <v>173</v>
      </c>
      <c r="H321" s="264">
        <v>6</v>
      </c>
      <c r="I321" s="265"/>
      <c r="J321" s="266">
        <f>ROUND(I321*H321,2)</f>
        <v>0</v>
      </c>
      <c r="K321" s="262" t="s">
        <v>122</v>
      </c>
      <c r="L321" s="267"/>
      <c r="M321" s="268" t="s">
        <v>19</v>
      </c>
      <c r="N321" s="269" t="s">
        <v>42</v>
      </c>
      <c r="O321" s="86"/>
      <c r="P321" s="212">
        <f>O321*H321</f>
        <v>0</v>
      </c>
      <c r="Q321" s="212">
        <v>0.00025000000000000001</v>
      </c>
      <c r="R321" s="212">
        <f>Q321*H321</f>
        <v>0.0015</v>
      </c>
      <c r="S321" s="212">
        <v>0</v>
      </c>
      <c r="T321" s="213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4" t="s">
        <v>350</v>
      </c>
      <c r="AT321" s="214" t="s">
        <v>248</v>
      </c>
      <c r="AU321" s="214" t="s">
        <v>81</v>
      </c>
      <c r="AY321" s="19" t="s">
        <v>114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19" t="s">
        <v>76</v>
      </c>
      <c r="BK321" s="215">
        <f>ROUND(I321*H321,2)</f>
        <v>0</v>
      </c>
      <c r="BL321" s="19" t="s">
        <v>259</v>
      </c>
      <c r="BM321" s="214" t="s">
        <v>1052</v>
      </c>
    </row>
    <row r="322" s="2" customFormat="1" ht="24.15" customHeight="1">
      <c r="A322" s="40"/>
      <c r="B322" s="41"/>
      <c r="C322" s="203" t="s">
        <v>518</v>
      </c>
      <c r="D322" s="203" t="s">
        <v>118</v>
      </c>
      <c r="E322" s="204" t="s">
        <v>1053</v>
      </c>
      <c r="F322" s="205" t="s">
        <v>1054</v>
      </c>
      <c r="G322" s="206" t="s">
        <v>173</v>
      </c>
      <c r="H322" s="207">
        <v>5</v>
      </c>
      <c r="I322" s="208"/>
      <c r="J322" s="209">
        <f>ROUND(I322*H322,2)</f>
        <v>0</v>
      </c>
      <c r="K322" s="205" t="s">
        <v>122</v>
      </c>
      <c r="L322" s="46"/>
      <c r="M322" s="210" t="s">
        <v>19</v>
      </c>
      <c r="N322" s="211" t="s">
        <v>42</v>
      </c>
      <c r="O322" s="86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4" t="s">
        <v>259</v>
      </c>
      <c r="AT322" s="214" t="s">
        <v>118</v>
      </c>
      <c r="AU322" s="214" t="s">
        <v>81</v>
      </c>
      <c r="AY322" s="19" t="s">
        <v>114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9" t="s">
        <v>76</v>
      </c>
      <c r="BK322" s="215">
        <f>ROUND(I322*H322,2)</f>
        <v>0</v>
      </c>
      <c r="BL322" s="19" t="s">
        <v>259</v>
      </c>
      <c r="BM322" s="214" t="s">
        <v>1055</v>
      </c>
    </row>
    <row r="323" s="2" customFormat="1">
      <c r="A323" s="40"/>
      <c r="B323" s="41"/>
      <c r="C323" s="42"/>
      <c r="D323" s="216" t="s">
        <v>125</v>
      </c>
      <c r="E323" s="42"/>
      <c r="F323" s="217" t="s">
        <v>1056</v>
      </c>
      <c r="G323" s="42"/>
      <c r="H323" s="42"/>
      <c r="I323" s="218"/>
      <c r="J323" s="42"/>
      <c r="K323" s="42"/>
      <c r="L323" s="46"/>
      <c r="M323" s="219"/>
      <c r="N323" s="220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125</v>
      </c>
      <c r="AU323" s="19" t="s">
        <v>81</v>
      </c>
    </row>
    <row r="324" s="2" customFormat="1" ht="16.5" customHeight="1">
      <c r="A324" s="40"/>
      <c r="B324" s="41"/>
      <c r="C324" s="260" t="s">
        <v>523</v>
      </c>
      <c r="D324" s="260" t="s">
        <v>248</v>
      </c>
      <c r="E324" s="261" t="s">
        <v>1057</v>
      </c>
      <c r="F324" s="262" t="s">
        <v>1058</v>
      </c>
      <c r="G324" s="263" t="s">
        <v>173</v>
      </c>
      <c r="H324" s="264">
        <v>5</v>
      </c>
      <c r="I324" s="265"/>
      <c r="J324" s="266">
        <f>ROUND(I324*H324,2)</f>
        <v>0</v>
      </c>
      <c r="K324" s="262" t="s">
        <v>19</v>
      </c>
      <c r="L324" s="267"/>
      <c r="M324" s="268" t="s">
        <v>19</v>
      </c>
      <c r="N324" s="269" t="s">
        <v>42</v>
      </c>
      <c r="O324" s="86"/>
      <c r="P324" s="212">
        <f>O324*H324</f>
        <v>0</v>
      </c>
      <c r="Q324" s="212">
        <v>0</v>
      </c>
      <c r="R324" s="212">
        <f>Q324*H324</f>
        <v>0</v>
      </c>
      <c r="S324" s="212">
        <v>0</v>
      </c>
      <c r="T324" s="213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4" t="s">
        <v>350</v>
      </c>
      <c r="AT324" s="214" t="s">
        <v>248</v>
      </c>
      <c r="AU324" s="214" t="s">
        <v>81</v>
      </c>
      <c r="AY324" s="19" t="s">
        <v>114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9" t="s">
        <v>76</v>
      </c>
      <c r="BK324" s="215">
        <f>ROUND(I324*H324,2)</f>
        <v>0</v>
      </c>
      <c r="BL324" s="19" t="s">
        <v>259</v>
      </c>
      <c r="BM324" s="214" t="s">
        <v>1059</v>
      </c>
    </row>
    <row r="325" s="2" customFormat="1" ht="24.15" customHeight="1">
      <c r="A325" s="40"/>
      <c r="B325" s="41"/>
      <c r="C325" s="203" t="s">
        <v>528</v>
      </c>
      <c r="D325" s="203" t="s">
        <v>118</v>
      </c>
      <c r="E325" s="204" t="s">
        <v>1060</v>
      </c>
      <c r="F325" s="205" t="s">
        <v>1061</v>
      </c>
      <c r="G325" s="206" t="s">
        <v>173</v>
      </c>
      <c r="H325" s="207">
        <v>1</v>
      </c>
      <c r="I325" s="208"/>
      <c r="J325" s="209">
        <f>ROUND(I325*H325,2)</f>
        <v>0</v>
      </c>
      <c r="K325" s="205" t="s">
        <v>122</v>
      </c>
      <c r="L325" s="46"/>
      <c r="M325" s="210" t="s">
        <v>19</v>
      </c>
      <c r="N325" s="211" t="s">
        <v>42</v>
      </c>
      <c r="O325" s="86"/>
      <c r="P325" s="212">
        <f>O325*H325</f>
        <v>0</v>
      </c>
      <c r="Q325" s="212">
        <v>0</v>
      </c>
      <c r="R325" s="212">
        <f>Q325*H325</f>
        <v>0</v>
      </c>
      <c r="S325" s="212">
        <v>0</v>
      </c>
      <c r="T325" s="213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4" t="s">
        <v>259</v>
      </c>
      <c r="AT325" s="214" t="s">
        <v>118</v>
      </c>
      <c r="AU325" s="214" t="s">
        <v>81</v>
      </c>
      <c r="AY325" s="19" t="s">
        <v>114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9" t="s">
        <v>76</v>
      </c>
      <c r="BK325" s="215">
        <f>ROUND(I325*H325,2)</f>
        <v>0</v>
      </c>
      <c r="BL325" s="19" t="s">
        <v>259</v>
      </c>
      <c r="BM325" s="214" t="s">
        <v>1062</v>
      </c>
    </row>
    <row r="326" s="2" customFormat="1">
      <c r="A326" s="40"/>
      <c r="B326" s="41"/>
      <c r="C326" s="42"/>
      <c r="D326" s="216" t="s">
        <v>125</v>
      </c>
      <c r="E326" s="42"/>
      <c r="F326" s="217" t="s">
        <v>1063</v>
      </c>
      <c r="G326" s="42"/>
      <c r="H326" s="42"/>
      <c r="I326" s="218"/>
      <c r="J326" s="42"/>
      <c r="K326" s="42"/>
      <c r="L326" s="46"/>
      <c r="M326" s="219"/>
      <c r="N326" s="220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125</v>
      </c>
      <c r="AU326" s="19" t="s">
        <v>81</v>
      </c>
    </row>
    <row r="327" s="12" customFormat="1" ht="22.8" customHeight="1">
      <c r="A327" s="12"/>
      <c r="B327" s="187"/>
      <c r="C327" s="188"/>
      <c r="D327" s="189" t="s">
        <v>70</v>
      </c>
      <c r="E327" s="201" t="s">
        <v>1064</v>
      </c>
      <c r="F327" s="201" t="s">
        <v>1065</v>
      </c>
      <c r="G327" s="188"/>
      <c r="H327" s="188"/>
      <c r="I327" s="191"/>
      <c r="J327" s="202">
        <f>BK327</f>
        <v>0</v>
      </c>
      <c r="K327" s="188"/>
      <c r="L327" s="193"/>
      <c r="M327" s="194"/>
      <c r="N327" s="195"/>
      <c r="O327" s="195"/>
      <c r="P327" s="196">
        <f>SUM(P328:P331)</f>
        <v>0</v>
      </c>
      <c r="Q327" s="195"/>
      <c r="R327" s="196">
        <f>SUM(R328:R331)</f>
        <v>0.085000000000000006</v>
      </c>
      <c r="S327" s="195"/>
      <c r="T327" s="197">
        <f>SUM(T328:T331)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98" t="s">
        <v>81</v>
      </c>
      <c r="AT327" s="199" t="s">
        <v>70</v>
      </c>
      <c r="AU327" s="199" t="s">
        <v>76</v>
      </c>
      <c r="AY327" s="198" t="s">
        <v>114</v>
      </c>
      <c r="BK327" s="200">
        <f>SUM(BK328:BK331)</f>
        <v>0</v>
      </c>
    </row>
    <row r="328" s="2" customFormat="1" ht="16.5" customHeight="1">
      <c r="A328" s="40"/>
      <c r="B328" s="41"/>
      <c r="C328" s="203" t="s">
        <v>532</v>
      </c>
      <c r="D328" s="203" t="s">
        <v>118</v>
      </c>
      <c r="E328" s="204" t="s">
        <v>1066</v>
      </c>
      <c r="F328" s="205" t="s">
        <v>1067</v>
      </c>
      <c r="G328" s="206" t="s">
        <v>173</v>
      </c>
      <c r="H328" s="207">
        <v>1</v>
      </c>
      <c r="I328" s="208"/>
      <c r="J328" s="209">
        <f>ROUND(I328*H328,2)</f>
        <v>0</v>
      </c>
      <c r="K328" s="205" t="s">
        <v>19</v>
      </c>
      <c r="L328" s="46"/>
      <c r="M328" s="210" t="s">
        <v>19</v>
      </c>
      <c r="N328" s="211" t="s">
        <v>42</v>
      </c>
      <c r="O328" s="86"/>
      <c r="P328" s="212">
        <f>O328*H328</f>
        <v>0</v>
      </c>
      <c r="Q328" s="212">
        <v>0</v>
      </c>
      <c r="R328" s="212">
        <f>Q328*H328</f>
        <v>0</v>
      </c>
      <c r="S328" s="212">
        <v>0</v>
      </c>
      <c r="T328" s="213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4" t="s">
        <v>259</v>
      </c>
      <c r="AT328" s="214" t="s">
        <v>118</v>
      </c>
      <c r="AU328" s="214" t="s">
        <v>81</v>
      </c>
      <c r="AY328" s="19" t="s">
        <v>114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19" t="s">
        <v>76</v>
      </c>
      <c r="BK328" s="215">
        <f>ROUND(I328*H328,2)</f>
        <v>0</v>
      </c>
      <c r="BL328" s="19" t="s">
        <v>259</v>
      </c>
      <c r="BM328" s="214" t="s">
        <v>1068</v>
      </c>
    </row>
    <row r="329" s="2" customFormat="1" ht="24.15" customHeight="1">
      <c r="A329" s="40"/>
      <c r="B329" s="41"/>
      <c r="C329" s="203" t="s">
        <v>537</v>
      </c>
      <c r="D329" s="203" t="s">
        <v>118</v>
      </c>
      <c r="E329" s="204" t="s">
        <v>1069</v>
      </c>
      <c r="F329" s="205" t="s">
        <v>1070</v>
      </c>
      <c r="G329" s="206" t="s">
        <v>173</v>
      </c>
      <c r="H329" s="207">
        <v>1</v>
      </c>
      <c r="I329" s="208"/>
      <c r="J329" s="209">
        <f>ROUND(I329*H329,2)</f>
        <v>0</v>
      </c>
      <c r="K329" s="205" t="s">
        <v>122</v>
      </c>
      <c r="L329" s="46"/>
      <c r="M329" s="210" t="s">
        <v>19</v>
      </c>
      <c r="N329" s="211" t="s">
        <v>42</v>
      </c>
      <c r="O329" s="86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4" t="s">
        <v>259</v>
      </c>
      <c r="AT329" s="214" t="s">
        <v>118</v>
      </c>
      <c r="AU329" s="214" t="s">
        <v>81</v>
      </c>
      <c r="AY329" s="19" t="s">
        <v>114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9" t="s">
        <v>76</v>
      </c>
      <c r="BK329" s="215">
        <f>ROUND(I329*H329,2)</f>
        <v>0</v>
      </c>
      <c r="BL329" s="19" t="s">
        <v>259</v>
      </c>
      <c r="BM329" s="214" t="s">
        <v>1071</v>
      </c>
    </row>
    <row r="330" s="2" customFormat="1">
      <c r="A330" s="40"/>
      <c r="B330" s="41"/>
      <c r="C330" s="42"/>
      <c r="D330" s="216" t="s">
        <v>125</v>
      </c>
      <c r="E330" s="42"/>
      <c r="F330" s="217" t="s">
        <v>1072</v>
      </c>
      <c r="G330" s="42"/>
      <c r="H330" s="42"/>
      <c r="I330" s="218"/>
      <c r="J330" s="42"/>
      <c r="K330" s="42"/>
      <c r="L330" s="46"/>
      <c r="M330" s="219"/>
      <c r="N330" s="220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125</v>
      </c>
      <c r="AU330" s="19" t="s">
        <v>81</v>
      </c>
    </row>
    <row r="331" s="2" customFormat="1" ht="16.5" customHeight="1">
      <c r="A331" s="40"/>
      <c r="B331" s="41"/>
      <c r="C331" s="260" t="s">
        <v>541</v>
      </c>
      <c r="D331" s="260" t="s">
        <v>248</v>
      </c>
      <c r="E331" s="261" t="s">
        <v>1073</v>
      </c>
      <c r="F331" s="262" t="s">
        <v>1074</v>
      </c>
      <c r="G331" s="263" t="s">
        <v>173</v>
      </c>
      <c r="H331" s="264">
        <v>1</v>
      </c>
      <c r="I331" s="265"/>
      <c r="J331" s="266">
        <f>ROUND(I331*H331,2)</f>
        <v>0</v>
      </c>
      <c r="K331" s="262" t="s">
        <v>122</v>
      </c>
      <c r="L331" s="267"/>
      <c r="M331" s="268" t="s">
        <v>19</v>
      </c>
      <c r="N331" s="269" t="s">
        <v>42</v>
      </c>
      <c r="O331" s="86"/>
      <c r="P331" s="212">
        <f>O331*H331</f>
        <v>0</v>
      </c>
      <c r="Q331" s="212">
        <v>0.085000000000000006</v>
      </c>
      <c r="R331" s="212">
        <f>Q331*H331</f>
        <v>0.085000000000000006</v>
      </c>
      <c r="S331" s="212">
        <v>0</v>
      </c>
      <c r="T331" s="213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4" t="s">
        <v>350</v>
      </c>
      <c r="AT331" s="214" t="s">
        <v>248</v>
      </c>
      <c r="AU331" s="214" t="s">
        <v>81</v>
      </c>
      <c r="AY331" s="19" t="s">
        <v>114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9" t="s">
        <v>76</v>
      </c>
      <c r="BK331" s="215">
        <f>ROUND(I331*H331,2)</f>
        <v>0</v>
      </c>
      <c r="BL331" s="19" t="s">
        <v>259</v>
      </c>
      <c r="BM331" s="214" t="s">
        <v>1075</v>
      </c>
    </row>
    <row r="332" s="12" customFormat="1" ht="22.8" customHeight="1">
      <c r="A332" s="12"/>
      <c r="B332" s="187"/>
      <c r="C332" s="188"/>
      <c r="D332" s="189" t="s">
        <v>70</v>
      </c>
      <c r="E332" s="201" t="s">
        <v>1076</v>
      </c>
      <c r="F332" s="201" t="s">
        <v>1077</v>
      </c>
      <c r="G332" s="188"/>
      <c r="H332" s="188"/>
      <c r="I332" s="191"/>
      <c r="J332" s="202">
        <f>BK332</f>
        <v>0</v>
      </c>
      <c r="K332" s="188"/>
      <c r="L332" s="193"/>
      <c r="M332" s="194"/>
      <c r="N332" s="195"/>
      <c r="O332" s="195"/>
      <c r="P332" s="196">
        <f>SUM(P333:P347)</f>
        <v>0</v>
      </c>
      <c r="Q332" s="195"/>
      <c r="R332" s="196">
        <f>SUM(R333:R347)</f>
        <v>0.33747299999999997</v>
      </c>
      <c r="S332" s="195"/>
      <c r="T332" s="197">
        <f>SUM(T333:T347)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98" t="s">
        <v>81</v>
      </c>
      <c r="AT332" s="199" t="s">
        <v>70</v>
      </c>
      <c r="AU332" s="199" t="s">
        <v>76</v>
      </c>
      <c r="AY332" s="198" t="s">
        <v>114</v>
      </c>
      <c r="BK332" s="200">
        <f>SUM(BK333:BK347)</f>
        <v>0</v>
      </c>
    </row>
    <row r="333" s="2" customFormat="1" ht="24.15" customHeight="1">
      <c r="A333" s="40"/>
      <c r="B333" s="41"/>
      <c r="C333" s="203" t="s">
        <v>546</v>
      </c>
      <c r="D333" s="203" t="s">
        <v>118</v>
      </c>
      <c r="E333" s="204" t="s">
        <v>1078</v>
      </c>
      <c r="F333" s="205" t="s">
        <v>1079</v>
      </c>
      <c r="G333" s="206" t="s">
        <v>182</v>
      </c>
      <c r="H333" s="207">
        <v>16.949999999999999</v>
      </c>
      <c r="I333" s="208"/>
      <c r="J333" s="209">
        <f>ROUND(I333*H333,2)</f>
        <v>0</v>
      </c>
      <c r="K333" s="205" t="s">
        <v>122</v>
      </c>
      <c r="L333" s="46"/>
      <c r="M333" s="210" t="s">
        <v>19</v>
      </c>
      <c r="N333" s="211" t="s">
        <v>42</v>
      </c>
      <c r="O333" s="86"/>
      <c r="P333" s="212">
        <f>O333*H333</f>
        <v>0</v>
      </c>
      <c r="Q333" s="212">
        <v>0.0066</v>
      </c>
      <c r="R333" s="212">
        <f>Q333*H333</f>
        <v>0.11187</v>
      </c>
      <c r="S333" s="212">
        <v>0</v>
      </c>
      <c r="T333" s="213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4" t="s">
        <v>259</v>
      </c>
      <c r="AT333" s="214" t="s">
        <v>118</v>
      </c>
      <c r="AU333" s="214" t="s">
        <v>81</v>
      </c>
      <c r="AY333" s="19" t="s">
        <v>114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19" t="s">
        <v>76</v>
      </c>
      <c r="BK333" s="215">
        <f>ROUND(I333*H333,2)</f>
        <v>0</v>
      </c>
      <c r="BL333" s="19" t="s">
        <v>259</v>
      </c>
      <c r="BM333" s="214" t="s">
        <v>1080</v>
      </c>
    </row>
    <row r="334" s="2" customFormat="1">
      <c r="A334" s="40"/>
      <c r="B334" s="41"/>
      <c r="C334" s="42"/>
      <c r="D334" s="216" t="s">
        <v>125</v>
      </c>
      <c r="E334" s="42"/>
      <c r="F334" s="217" t="s">
        <v>1081</v>
      </c>
      <c r="G334" s="42"/>
      <c r="H334" s="42"/>
      <c r="I334" s="218"/>
      <c r="J334" s="42"/>
      <c r="K334" s="42"/>
      <c r="L334" s="46"/>
      <c r="M334" s="219"/>
      <c r="N334" s="220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125</v>
      </c>
      <c r="AU334" s="19" t="s">
        <v>81</v>
      </c>
    </row>
    <row r="335" s="13" customFormat="1">
      <c r="A335" s="13"/>
      <c r="B335" s="227"/>
      <c r="C335" s="228"/>
      <c r="D335" s="229" t="s">
        <v>194</v>
      </c>
      <c r="E335" s="230" t="s">
        <v>19</v>
      </c>
      <c r="F335" s="231" t="s">
        <v>1082</v>
      </c>
      <c r="G335" s="228"/>
      <c r="H335" s="232">
        <v>16.949999999999999</v>
      </c>
      <c r="I335" s="233"/>
      <c r="J335" s="228"/>
      <c r="K335" s="228"/>
      <c r="L335" s="234"/>
      <c r="M335" s="235"/>
      <c r="N335" s="236"/>
      <c r="O335" s="236"/>
      <c r="P335" s="236"/>
      <c r="Q335" s="236"/>
      <c r="R335" s="236"/>
      <c r="S335" s="236"/>
      <c r="T335" s="23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8" t="s">
        <v>194</v>
      </c>
      <c r="AU335" s="238" t="s">
        <v>81</v>
      </c>
      <c r="AV335" s="13" t="s">
        <v>81</v>
      </c>
      <c r="AW335" s="13" t="s">
        <v>33</v>
      </c>
      <c r="AX335" s="13" t="s">
        <v>76</v>
      </c>
      <c r="AY335" s="238" t="s">
        <v>114</v>
      </c>
    </row>
    <row r="336" s="2" customFormat="1" ht="16.5" customHeight="1">
      <c r="A336" s="40"/>
      <c r="B336" s="41"/>
      <c r="C336" s="260" t="s">
        <v>1083</v>
      </c>
      <c r="D336" s="260" t="s">
        <v>248</v>
      </c>
      <c r="E336" s="261" t="s">
        <v>1084</v>
      </c>
      <c r="F336" s="262" t="s">
        <v>1085</v>
      </c>
      <c r="G336" s="263" t="s">
        <v>182</v>
      </c>
      <c r="H336" s="264">
        <v>19.492999999999999</v>
      </c>
      <c r="I336" s="265"/>
      <c r="J336" s="266">
        <f>ROUND(I336*H336,2)</f>
        <v>0</v>
      </c>
      <c r="K336" s="262" t="s">
        <v>122</v>
      </c>
      <c r="L336" s="267"/>
      <c r="M336" s="268" t="s">
        <v>19</v>
      </c>
      <c r="N336" s="269" t="s">
        <v>42</v>
      </c>
      <c r="O336" s="86"/>
      <c r="P336" s="212">
        <f>O336*H336</f>
        <v>0</v>
      </c>
      <c r="Q336" s="212">
        <v>0.0050000000000000001</v>
      </c>
      <c r="R336" s="212">
        <f>Q336*H336</f>
        <v>0.097464999999999996</v>
      </c>
      <c r="S336" s="212">
        <v>0</v>
      </c>
      <c r="T336" s="213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4" t="s">
        <v>350</v>
      </c>
      <c r="AT336" s="214" t="s">
        <v>248</v>
      </c>
      <c r="AU336" s="214" t="s">
        <v>81</v>
      </c>
      <c r="AY336" s="19" t="s">
        <v>114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19" t="s">
        <v>76</v>
      </c>
      <c r="BK336" s="215">
        <f>ROUND(I336*H336,2)</f>
        <v>0</v>
      </c>
      <c r="BL336" s="19" t="s">
        <v>259</v>
      </c>
      <c r="BM336" s="214" t="s">
        <v>1086</v>
      </c>
    </row>
    <row r="337" s="13" customFormat="1">
      <c r="A337" s="13"/>
      <c r="B337" s="227"/>
      <c r="C337" s="228"/>
      <c r="D337" s="229" t="s">
        <v>194</v>
      </c>
      <c r="E337" s="230" t="s">
        <v>19</v>
      </c>
      <c r="F337" s="231" t="s">
        <v>1087</v>
      </c>
      <c r="G337" s="228"/>
      <c r="H337" s="232">
        <v>19.492999999999999</v>
      </c>
      <c r="I337" s="233"/>
      <c r="J337" s="228"/>
      <c r="K337" s="228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194</v>
      </c>
      <c r="AU337" s="238" t="s">
        <v>81</v>
      </c>
      <c r="AV337" s="13" t="s">
        <v>81</v>
      </c>
      <c r="AW337" s="13" t="s">
        <v>33</v>
      </c>
      <c r="AX337" s="13" t="s">
        <v>76</v>
      </c>
      <c r="AY337" s="238" t="s">
        <v>114</v>
      </c>
    </row>
    <row r="338" s="2" customFormat="1" ht="24.15" customHeight="1">
      <c r="A338" s="40"/>
      <c r="B338" s="41"/>
      <c r="C338" s="203" t="s">
        <v>1088</v>
      </c>
      <c r="D338" s="203" t="s">
        <v>118</v>
      </c>
      <c r="E338" s="204" t="s">
        <v>1089</v>
      </c>
      <c r="F338" s="205" t="s">
        <v>1090</v>
      </c>
      <c r="G338" s="206" t="s">
        <v>191</v>
      </c>
      <c r="H338" s="207">
        <v>5.5</v>
      </c>
      <c r="I338" s="208"/>
      <c r="J338" s="209">
        <f>ROUND(I338*H338,2)</f>
        <v>0</v>
      </c>
      <c r="K338" s="205" t="s">
        <v>122</v>
      </c>
      <c r="L338" s="46"/>
      <c r="M338" s="210" t="s">
        <v>19</v>
      </c>
      <c r="N338" s="211" t="s">
        <v>42</v>
      </c>
      <c r="O338" s="86"/>
      <c r="P338" s="212">
        <f>O338*H338</f>
        <v>0</v>
      </c>
      <c r="Q338" s="212">
        <v>0.0019400000000000001</v>
      </c>
      <c r="R338" s="212">
        <f>Q338*H338</f>
        <v>0.010670000000000001</v>
      </c>
      <c r="S338" s="212">
        <v>0</v>
      </c>
      <c r="T338" s="213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4" t="s">
        <v>259</v>
      </c>
      <c r="AT338" s="214" t="s">
        <v>118</v>
      </c>
      <c r="AU338" s="214" t="s">
        <v>81</v>
      </c>
      <c r="AY338" s="19" t="s">
        <v>114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9" t="s">
        <v>76</v>
      </c>
      <c r="BK338" s="215">
        <f>ROUND(I338*H338,2)</f>
        <v>0</v>
      </c>
      <c r="BL338" s="19" t="s">
        <v>259</v>
      </c>
      <c r="BM338" s="214" t="s">
        <v>1091</v>
      </c>
    </row>
    <row r="339" s="2" customFormat="1">
      <c r="A339" s="40"/>
      <c r="B339" s="41"/>
      <c r="C339" s="42"/>
      <c r="D339" s="216" t="s">
        <v>125</v>
      </c>
      <c r="E339" s="42"/>
      <c r="F339" s="217" t="s">
        <v>1092</v>
      </c>
      <c r="G339" s="42"/>
      <c r="H339" s="42"/>
      <c r="I339" s="218"/>
      <c r="J339" s="42"/>
      <c r="K339" s="42"/>
      <c r="L339" s="46"/>
      <c r="M339" s="219"/>
      <c r="N339" s="220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125</v>
      </c>
      <c r="AU339" s="19" t="s">
        <v>81</v>
      </c>
    </row>
    <row r="340" s="13" customFormat="1">
      <c r="A340" s="13"/>
      <c r="B340" s="227"/>
      <c r="C340" s="228"/>
      <c r="D340" s="229" t="s">
        <v>194</v>
      </c>
      <c r="E340" s="230" t="s">
        <v>19</v>
      </c>
      <c r="F340" s="231" t="s">
        <v>1093</v>
      </c>
      <c r="G340" s="228"/>
      <c r="H340" s="232">
        <v>5.5</v>
      </c>
      <c r="I340" s="233"/>
      <c r="J340" s="228"/>
      <c r="K340" s="228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194</v>
      </c>
      <c r="AU340" s="238" t="s">
        <v>81</v>
      </c>
      <c r="AV340" s="13" t="s">
        <v>81</v>
      </c>
      <c r="AW340" s="13" t="s">
        <v>33</v>
      </c>
      <c r="AX340" s="13" t="s">
        <v>76</v>
      </c>
      <c r="AY340" s="238" t="s">
        <v>114</v>
      </c>
    </row>
    <row r="341" s="2" customFormat="1" ht="24.15" customHeight="1">
      <c r="A341" s="40"/>
      <c r="B341" s="41"/>
      <c r="C341" s="203" t="s">
        <v>1094</v>
      </c>
      <c r="D341" s="203" t="s">
        <v>118</v>
      </c>
      <c r="E341" s="204" t="s">
        <v>1095</v>
      </c>
      <c r="F341" s="205" t="s">
        <v>1096</v>
      </c>
      <c r="G341" s="206" t="s">
        <v>191</v>
      </c>
      <c r="H341" s="207">
        <v>17.149999999999999</v>
      </c>
      <c r="I341" s="208"/>
      <c r="J341" s="209">
        <f>ROUND(I341*H341,2)</f>
        <v>0</v>
      </c>
      <c r="K341" s="205" t="s">
        <v>122</v>
      </c>
      <c r="L341" s="46"/>
      <c r="M341" s="210" t="s">
        <v>19</v>
      </c>
      <c r="N341" s="211" t="s">
        <v>42</v>
      </c>
      <c r="O341" s="86"/>
      <c r="P341" s="212">
        <f>O341*H341</f>
        <v>0</v>
      </c>
      <c r="Q341" s="212">
        <v>0.0022200000000000002</v>
      </c>
      <c r="R341" s="212">
        <f>Q341*H341</f>
        <v>0.038073000000000003</v>
      </c>
      <c r="S341" s="212">
        <v>0</v>
      </c>
      <c r="T341" s="213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4" t="s">
        <v>259</v>
      </c>
      <c r="AT341" s="214" t="s">
        <v>118</v>
      </c>
      <c r="AU341" s="214" t="s">
        <v>81</v>
      </c>
      <c r="AY341" s="19" t="s">
        <v>114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19" t="s">
        <v>76</v>
      </c>
      <c r="BK341" s="215">
        <f>ROUND(I341*H341,2)</f>
        <v>0</v>
      </c>
      <c r="BL341" s="19" t="s">
        <v>259</v>
      </c>
      <c r="BM341" s="214" t="s">
        <v>1097</v>
      </c>
    </row>
    <row r="342" s="2" customFormat="1">
      <c r="A342" s="40"/>
      <c r="B342" s="41"/>
      <c r="C342" s="42"/>
      <c r="D342" s="216" t="s">
        <v>125</v>
      </c>
      <c r="E342" s="42"/>
      <c r="F342" s="217" t="s">
        <v>1098</v>
      </c>
      <c r="G342" s="42"/>
      <c r="H342" s="42"/>
      <c r="I342" s="218"/>
      <c r="J342" s="42"/>
      <c r="K342" s="42"/>
      <c r="L342" s="46"/>
      <c r="M342" s="219"/>
      <c r="N342" s="220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125</v>
      </c>
      <c r="AU342" s="19" t="s">
        <v>81</v>
      </c>
    </row>
    <row r="343" s="2" customFormat="1" ht="24.15" customHeight="1">
      <c r="A343" s="40"/>
      <c r="B343" s="41"/>
      <c r="C343" s="203" t="s">
        <v>1099</v>
      </c>
      <c r="D343" s="203" t="s">
        <v>118</v>
      </c>
      <c r="E343" s="204" t="s">
        <v>1100</v>
      </c>
      <c r="F343" s="205" t="s">
        <v>1101</v>
      </c>
      <c r="G343" s="206" t="s">
        <v>191</v>
      </c>
      <c r="H343" s="207">
        <v>17.149999999999999</v>
      </c>
      <c r="I343" s="208"/>
      <c r="J343" s="209">
        <f>ROUND(I343*H343,2)</f>
        <v>0</v>
      </c>
      <c r="K343" s="205" t="s">
        <v>122</v>
      </c>
      <c r="L343" s="46"/>
      <c r="M343" s="210" t="s">
        <v>19</v>
      </c>
      <c r="N343" s="211" t="s">
        <v>42</v>
      </c>
      <c r="O343" s="86"/>
      <c r="P343" s="212">
        <f>O343*H343</f>
        <v>0</v>
      </c>
      <c r="Q343" s="212">
        <v>0.0022000000000000001</v>
      </c>
      <c r="R343" s="212">
        <f>Q343*H343</f>
        <v>0.03773</v>
      </c>
      <c r="S343" s="212">
        <v>0</v>
      </c>
      <c r="T343" s="213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4" t="s">
        <v>259</v>
      </c>
      <c r="AT343" s="214" t="s">
        <v>118</v>
      </c>
      <c r="AU343" s="214" t="s">
        <v>81</v>
      </c>
      <c r="AY343" s="19" t="s">
        <v>114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19" t="s">
        <v>76</v>
      </c>
      <c r="BK343" s="215">
        <f>ROUND(I343*H343,2)</f>
        <v>0</v>
      </c>
      <c r="BL343" s="19" t="s">
        <v>259</v>
      </c>
      <c r="BM343" s="214" t="s">
        <v>1102</v>
      </c>
    </row>
    <row r="344" s="2" customFormat="1">
      <c r="A344" s="40"/>
      <c r="B344" s="41"/>
      <c r="C344" s="42"/>
      <c r="D344" s="216" t="s">
        <v>125</v>
      </c>
      <c r="E344" s="42"/>
      <c r="F344" s="217" t="s">
        <v>1103</v>
      </c>
      <c r="G344" s="42"/>
      <c r="H344" s="42"/>
      <c r="I344" s="218"/>
      <c r="J344" s="42"/>
      <c r="K344" s="42"/>
      <c r="L344" s="46"/>
      <c r="M344" s="219"/>
      <c r="N344" s="220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125</v>
      </c>
      <c r="AU344" s="19" t="s">
        <v>81</v>
      </c>
    </row>
    <row r="345" s="2" customFormat="1" ht="16.5" customHeight="1">
      <c r="A345" s="40"/>
      <c r="B345" s="41"/>
      <c r="C345" s="203" t="s">
        <v>1104</v>
      </c>
      <c r="D345" s="203" t="s">
        <v>118</v>
      </c>
      <c r="E345" s="204" t="s">
        <v>1105</v>
      </c>
      <c r="F345" s="205" t="s">
        <v>1106</v>
      </c>
      <c r="G345" s="206" t="s">
        <v>1107</v>
      </c>
      <c r="H345" s="207">
        <v>3</v>
      </c>
      <c r="I345" s="208"/>
      <c r="J345" s="209">
        <f>ROUND(I345*H345,2)</f>
        <v>0</v>
      </c>
      <c r="K345" s="205" t="s">
        <v>19</v>
      </c>
      <c r="L345" s="46"/>
      <c r="M345" s="210" t="s">
        <v>19</v>
      </c>
      <c r="N345" s="211" t="s">
        <v>42</v>
      </c>
      <c r="O345" s="86"/>
      <c r="P345" s="212">
        <f>O345*H345</f>
        <v>0</v>
      </c>
      <c r="Q345" s="212">
        <v>0.0109</v>
      </c>
      <c r="R345" s="212">
        <f>Q345*H345</f>
        <v>0.0327</v>
      </c>
      <c r="S345" s="212">
        <v>0</v>
      </c>
      <c r="T345" s="213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4" t="s">
        <v>259</v>
      </c>
      <c r="AT345" s="214" t="s">
        <v>118</v>
      </c>
      <c r="AU345" s="214" t="s">
        <v>81</v>
      </c>
      <c r="AY345" s="19" t="s">
        <v>114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19" t="s">
        <v>76</v>
      </c>
      <c r="BK345" s="215">
        <f>ROUND(I345*H345,2)</f>
        <v>0</v>
      </c>
      <c r="BL345" s="19" t="s">
        <v>259</v>
      </c>
      <c r="BM345" s="214" t="s">
        <v>1108</v>
      </c>
    </row>
    <row r="346" s="2" customFormat="1" ht="21.75" customHeight="1">
      <c r="A346" s="40"/>
      <c r="B346" s="41"/>
      <c r="C346" s="203" t="s">
        <v>1109</v>
      </c>
      <c r="D346" s="203" t="s">
        <v>118</v>
      </c>
      <c r="E346" s="204" t="s">
        <v>1110</v>
      </c>
      <c r="F346" s="205" t="s">
        <v>1111</v>
      </c>
      <c r="G346" s="206" t="s">
        <v>191</v>
      </c>
      <c r="H346" s="207">
        <v>5.5</v>
      </c>
      <c r="I346" s="208"/>
      <c r="J346" s="209">
        <f>ROUND(I346*H346,2)</f>
        <v>0</v>
      </c>
      <c r="K346" s="205" t="s">
        <v>19</v>
      </c>
      <c r="L346" s="46"/>
      <c r="M346" s="210" t="s">
        <v>19</v>
      </c>
      <c r="N346" s="211" t="s">
        <v>42</v>
      </c>
      <c r="O346" s="86"/>
      <c r="P346" s="212">
        <f>O346*H346</f>
        <v>0</v>
      </c>
      <c r="Q346" s="212">
        <v>0.0016299999999999999</v>
      </c>
      <c r="R346" s="212">
        <f>Q346*H346</f>
        <v>0.008964999999999999</v>
      </c>
      <c r="S346" s="212">
        <v>0</v>
      </c>
      <c r="T346" s="213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4" t="s">
        <v>259</v>
      </c>
      <c r="AT346" s="214" t="s">
        <v>118</v>
      </c>
      <c r="AU346" s="214" t="s">
        <v>81</v>
      </c>
      <c r="AY346" s="19" t="s">
        <v>114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19" t="s">
        <v>76</v>
      </c>
      <c r="BK346" s="215">
        <f>ROUND(I346*H346,2)</f>
        <v>0</v>
      </c>
      <c r="BL346" s="19" t="s">
        <v>259</v>
      </c>
      <c r="BM346" s="214" t="s">
        <v>1112</v>
      </c>
    </row>
    <row r="347" s="13" customFormat="1">
      <c r="A347" s="13"/>
      <c r="B347" s="227"/>
      <c r="C347" s="228"/>
      <c r="D347" s="229" t="s">
        <v>194</v>
      </c>
      <c r="E347" s="230" t="s">
        <v>19</v>
      </c>
      <c r="F347" s="231" t="s">
        <v>1113</v>
      </c>
      <c r="G347" s="228"/>
      <c r="H347" s="232">
        <v>5.5</v>
      </c>
      <c r="I347" s="233"/>
      <c r="J347" s="228"/>
      <c r="K347" s="228"/>
      <c r="L347" s="234"/>
      <c r="M347" s="235"/>
      <c r="N347" s="236"/>
      <c r="O347" s="236"/>
      <c r="P347" s="236"/>
      <c r="Q347" s="236"/>
      <c r="R347" s="236"/>
      <c r="S347" s="236"/>
      <c r="T347" s="23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194</v>
      </c>
      <c r="AU347" s="238" t="s">
        <v>81</v>
      </c>
      <c r="AV347" s="13" t="s">
        <v>81</v>
      </c>
      <c r="AW347" s="13" t="s">
        <v>33</v>
      </c>
      <c r="AX347" s="13" t="s">
        <v>76</v>
      </c>
      <c r="AY347" s="238" t="s">
        <v>114</v>
      </c>
    </row>
    <row r="348" s="12" customFormat="1" ht="22.8" customHeight="1">
      <c r="A348" s="12"/>
      <c r="B348" s="187"/>
      <c r="C348" s="188"/>
      <c r="D348" s="189" t="s">
        <v>70</v>
      </c>
      <c r="E348" s="201" t="s">
        <v>1114</v>
      </c>
      <c r="F348" s="201" t="s">
        <v>1115</v>
      </c>
      <c r="G348" s="188"/>
      <c r="H348" s="188"/>
      <c r="I348" s="191"/>
      <c r="J348" s="202">
        <f>BK348</f>
        <v>0</v>
      </c>
      <c r="K348" s="188"/>
      <c r="L348" s="193"/>
      <c r="M348" s="194"/>
      <c r="N348" s="195"/>
      <c r="O348" s="195"/>
      <c r="P348" s="196">
        <f>SUM(P349:P352)</f>
        <v>0</v>
      </c>
      <c r="Q348" s="195"/>
      <c r="R348" s="196">
        <f>SUM(R349:R352)</f>
        <v>0.54018899999999992</v>
      </c>
      <c r="S348" s="195"/>
      <c r="T348" s="197">
        <f>SUM(T349:T352)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98" t="s">
        <v>81</v>
      </c>
      <c r="AT348" s="199" t="s">
        <v>70</v>
      </c>
      <c r="AU348" s="199" t="s">
        <v>76</v>
      </c>
      <c r="AY348" s="198" t="s">
        <v>114</v>
      </c>
      <c r="BK348" s="200">
        <f>SUM(BK349:BK352)</f>
        <v>0</v>
      </c>
    </row>
    <row r="349" s="2" customFormat="1" ht="21.75" customHeight="1">
      <c r="A349" s="40"/>
      <c r="B349" s="41"/>
      <c r="C349" s="203" t="s">
        <v>550</v>
      </c>
      <c r="D349" s="203" t="s">
        <v>118</v>
      </c>
      <c r="E349" s="204" t="s">
        <v>1116</v>
      </c>
      <c r="F349" s="205" t="s">
        <v>1117</v>
      </c>
      <c r="G349" s="206" t="s">
        <v>182</v>
      </c>
      <c r="H349" s="207">
        <v>37.774999999999999</v>
      </c>
      <c r="I349" s="208"/>
      <c r="J349" s="209">
        <f>ROUND(I349*H349,2)</f>
        <v>0</v>
      </c>
      <c r="K349" s="205" t="s">
        <v>122</v>
      </c>
      <c r="L349" s="46"/>
      <c r="M349" s="210" t="s">
        <v>19</v>
      </c>
      <c r="N349" s="211" t="s">
        <v>42</v>
      </c>
      <c r="O349" s="86"/>
      <c r="P349" s="212">
        <f>O349*H349</f>
        <v>0</v>
      </c>
      <c r="Q349" s="212">
        <v>0</v>
      </c>
      <c r="R349" s="212">
        <f>Q349*H349</f>
        <v>0</v>
      </c>
      <c r="S349" s="212">
        <v>0</v>
      </c>
      <c r="T349" s="213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4" t="s">
        <v>259</v>
      </c>
      <c r="AT349" s="214" t="s">
        <v>118</v>
      </c>
      <c r="AU349" s="214" t="s">
        <v>81</v>
      </c>
      <c r="AY349" s="19" t="s">
        <v>114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19" t="s">
        <v>76</v>
      </c>
      <c r="BK349" s="215">
        <f>ROUND(I349*H349,2)</f>
        <v>0</v>
      </c>
      <c r="BL349" s="19" t="s">
        <v>259</v>
      </c>
      <c r="BM349" s="214" t="s">
        <v>1118</v>
      </c>
    </row>
    <row r="350" s="2" customFormat="1">
      <c r="A350" s="40"/>
      <c r="B350" s="41"/>
      <c r="C350" s="42"/>
      <c r="D350" s="216" t="s">
        <v>125</v>
      </c>
      <c r="E350" s="42"/>
      <c r="F350" s="217" t="s">
        <v>1119</v>
      </c>
      <c r="G350" s="42"/>
      <c r="H350" s="42"/>
      <c r="I350" s="218"/>
      <c r="J350" s="42"/>
      <c r="K350" s="42"/>
      <c r="L350" s="46"/>
      <c r="M350" s="219"/>
      <c r="N350" s="220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125</v>
      </c>
      <c r="AU350" s="19" t="s">
        <v>81</v>
      </c>
    </row>
    <row r="351" s="2" customFormat="1" ht="16.5" customHeight="1">
      <c r="A351" s="40"/>
      <c r="B351" s="41"/>
      <c r="C351" s="260" t="s">
        <v>554</v>
      </c>
      <c r="D351" s="260" t="s">
        <v>248</v>
      </c>
      <c r="E351" s="261" t="s">
        <v>1120</v>
      </c>
      <c r="F351" s="262" t="s">
        <v>1121</v>
      </c>
      <c r="G351" s="263" t="s">
        <v>182</v>
      </c>
      <c r="H351" s="264">
        <v>41.552999999999997</v>
      </c>
      <c r="I351" s="265"/>
      <c r="J351" s="266">
        <f>ROUND(I351*H351,2)</f>
        <v>0</v>
      </c>
      <c r="K351" s="262" t="s">
        <v>122</v>
      </c>
      <c r="L351" s="267"/>
      <c r="M351" s="268" t="s">
        <v>19</v>
      </c>
      <c r="N351" s="269" t="s">
        <v>42</v>
      </c>
      <c r="O351" s="86"/>
      <c r="P351" s="212">
        <f>O351*H351</f>
        <v>0</v>
      </c>
      <c r="Q351" s="212">
        <v>0.012999999999999999</v>
      </c>
      <c r="R351" s="212">
        <f>Q351*H351</f>
        <v>0.54018899999999992</v>
      </c>
      <c r="S351" s="212">
        <v>0</v>
      </c>
      <c r="T351" s="213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4" t="s">
        <v>350</v>
      </c>
      <c r="AT351" s="214" t="s">
        <v>248</v>
      </c>
      <c r="AU351" s="214" t="s">
        <v>81</v>
      </c>
      <c r="AY351" s="19" t="s">
        <v>114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19" t="s">
        <v>76</v>
      </c>
      <c r="BK351" s="215">
        <f>ROUND(I351*H351,2)</f>
        <v>0</v>
      </c>
      <c r="BL351" s="19" t="s">
        <v>259</v>
      </c>
      <c r="BM351" s="214" t="s">
        <v>1122</v>
      </c>
    </row>
    <row r="352" s="13" customFormat="1">
      <c r="A352" s="13"/>
      <c r="B352" s="227"/>
      <c r="C352" s="228"/>
      <c r="D352" s="229" t="s">
        <v>194</v>
      </c>
      <c r="E352" s="228"/>
      <c r="F352" s="231" t="s">
        <v>1123</v>
      </c>
      <c r="G352" s="228"/>
      <c r="H352" s="232">
        <v>41.552999999999997</v>
      </c>
      <c r="I352" s="233"/>
      <c r="J352" s="228"/>
      <c r="K352" s="228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194</v>
      </c>
      <c r="AU352" s="238" t="s">
        <v>81</v>
      </c>
      <c r="AV352" s="13" t="s">
        <v>81</v>
      </c>
      <c r="AW352" s="13" t="s">
        <v>4</v>
      </c>
      <c r="AX352" s="13" t="s">
        <v>76</v>
      </c>
      <c r="AY352" s="238" t="s">
        <v>114</v>
      </c>
    </row>
    <row r="353" s="12" customFormat="1" ht="22.8" customHeight="1">
      <c r="A353" s="12"/>
      <c r="B353" s="187"/>
      <c r="C353" s="188"/>
      <c r="D353" s="189" t="s">
        <v>70</v>
      </c>
      <c r="E353" s="201" t="s">
        <v>578</v>
      </c>
      <c r="F353" s="201" t="s">
        <v>579</v>
      </c>
      <c r="G353" s="188"/>
      <c r="H353" s="188"/>
      <c r="I353" s="191"/>
      <c r="J353" s="202">
        <f>BK353</f>
        <v>0</v>
      </c>
      <c r="K353" s="188"/>
      <c r="L353" s="193"/>
      <c r="M353" s="194"/>
      <c r="N353" s="195"/>
      <c r="O353" s="195"/>
      <c r="P353" s="196">
        <f>SUM(P354:P360)</f>
        <v>0</v>
      </c>
      <c r="Q353" s="195"/>
      <c r="R353" s="196">
        <f>SUM(R354:R360)</f>
        <v>0.20058524999999999</v>
      </c>
      <c r="S353" s="195"/>
      <c r="T353" s="197">
        <f>SUM(T354:T360)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98" t="s">
        <v>81</v>
      </c>
      <c r="AT353" s="199" t="s">
        <v>70</v>
      </c>
      <c r="AU353" s="199" t="s">
        <v>76</v>
      </c>
      <c r="AY353" s="198" t="s">
        <v>114</v>
      </c>
      <c r="BK353" s="200">
        <f>SUM(BK354:BK360)</f>
        <v>0</v>
      </c>
    </row>
    <row r="354" s="2" customFormat="1" ht="16.5" customHeight="1">
      <c r="A354" s="40"/>
      <c r="B354" s="41"/>
      <c r="C354" s="203" t="s">
        <v>559</v>
      </c>
      <c r="D354" s="203" t="s">
        <v>118</v>
      </c>
      <c r="E354" s="204" t="s">
        <v>1124</v>
      </c>
      <c r="F354" s="205" t="s">
        <v>1125</v>
      </c>
      <c r="G354" s="206" t="s">
        <v>182</v>
      </c>
      <c r="H354" s="207">
        <v>37.774999999999999</v>
      </c>
      <c r="I354" s="208"/>
      <c r="J354" s="209">
        <f>ROUND(I354*H354,2)</f>
        <v>0</v>
      </c>
      <c r="K354" s="205" t="s">
        <v>122</v>
      </c>
      <c r="L354" s="46"/>
      <c r="M354" s="210" t="s">
        <v>19</v>
      </c>
      <c r="N354" s="211" t="s">
        <v>42</v>
      </c>
      <c r="O354" s="86"/>
      <c r="P354" s="212">
        <f>O354*H354</f>
        <v>0</v>
      </c>
      <c r="Q354" s="212">
        <v>0.00031</v>
      </c>
      <c r="R354" s="212">
        <f>Q354*H354</f>
        <v>0.01171025</v>
      </c>
      <c r="S354" s="212">
        <v>0</v>
      </c>
      <c r="T354" s="213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4" t="s">
        <v>259</v>
      </c>
      <c r="AT354" s="214" t="s">
        <v>118</v>
      </c>
      <c r="AU354" s="214" t="s">
        <v>81</v>
      </c>
      <c r="AY354" s="19" t="s">
        <v>114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19" t="s">
        <v>76</v>
      </c>
      <c r="BK354" s="215">
        <f>ROUND(I354*H354,2)</f>
        <v>0</v>
      </c>
      <c r="BL354" s="19" t="s">
        <v>259</v>
      </c>
      <c r="BM354" s="214" t="s">
        <v>1126</v>
      </c>
    </row>
    <row r="355" s="2" customFormat="1">
      <c r="A355" s="40"/>
      <c r="B355" s="41"/>
      <c r="C355" s="42"/>
      <c r="D355" s="216" t="s">
        <v>125</v>
      </c>
      <c r="E355" s="42"/>
      <c r="F355" s="217" t="s">
        <v>1127</v>
      </c>
      <c r="G355" s="42"/>
      <c r="H355" s="42"/>
      <c r="I355" s="218"/>
      <c r="J355" s="42"/>
      <c r="K355" s="42"/>
      <c r="L355" s="46"/>
      <c r="M355" s="219"/>
      <c r="N355" s="220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125</v>
      </c>
      <c r="AU355" s="19" t="s">
        <v>81</v>
      </c>
    </row>
    <row r="356" s="13" customFormat="1">
      <c r="A356" s="13"/>
      <c r="B356" s="227"/>
      <c r="C356" s="228"/>
      <c r="D356" s="229" t="s">
        <v>194</v>
      </c>
      <c r="E356" s="230" t="s">
        <v>19</v>
      </c>
      <c r="F356" s="231" t="s">
        <v>1082</v>
      </c>
      <c r="G356" s="228"/>
      <c r="H356" s="232">
        <v>16.949999999999999</v>
      </c>
      <c r="I356" s="233"/>
      <c r="J356" s="228"/>
      <c r="K356" s="228"/>
      <c r="L356" s="234"/>
      <c r="M356" s="235"/>
      <c r="N356" s="236"/>
      <c r="O356" s="236"/>
      <c r="P356" s="236"/>
      <c r="Q356" s="236"/>
      <c r="R356" s="236"/>
      <c r="S356" s="236"/>
      <c r="T356" s="23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8" t="s">
        <v>194</v>
      </c>
      <c r="AU356" s="238" t="s">
        <v>81</v>
      </c>
      <c r="AV356" s="13" t="s">
        <v>81</v>
      </c>
      <c r="AW356" s="13" t="s">
        <v>33</v>
      </c>
      <c r="AX356" s="13" t="s">
        <v>71</v>
      </c>
      <c r="AY356" s="238" t="s">
        <v>114</v>
      </c>
    </row>
    <row r="357" s="13" customFormat="1">
      <c r="A357" s="13"/>
      <c r="B357" s="227"/>
      <c r="C357" s="228"/>
      <c r="D357" s="229" t="s">
        <v>194</v>
      </c>
      <c r="E357" s="230" t="s">
        <v>19</v>
      </c>
      <c r="F357" s="231" t="s">
        <v>1128</v>
      </c>
      <c r="G357" s="228"/>
      <c r="H357" s="232">
        <v>18</v>
      </c>
      <c r="I357" s="233"/>
      <c r="J357" s="228"/>
      <c r="K357" s="228"/>
      <c r="L357" s="234"/>
      <c r="M357" s="235"/>
      <c r="N357" s="236"/>
      <c r="O357" s="236"/>
      <c r="P357" s="236"/>
      <c r="Q357" s="236"/>
      <c r="R357" s="236"/>
      <c r="S357" s="236"/>
      <c r="T357" s="23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8" t="s">
        <v>194</v>
      </c>
      <c r="AU357" s="238" t="s">
        <v>81</v>
      </c>
      <c r="AV357" s="13" t="s">
        <v>81</v>
      </c>
      <c r="AW357" s="13" t="s">
        <v>33</v>
      </c>
      <c r="AX357" s="13" t="s">
        <v>71</v>
      </c>
      <c r="AY357" s="238" t="s">
        <v>114</v>
      </c>
    </row>
    <row r="358" s="13" customFormat="1">
      <c r="A358" s="13"/>
      <c r="B358" s="227"/>
      <c r="C358" s="228"/>
      <c r="D358" s="229" t="s">
        <v>194</v>
      </c>
      <c r="E358" s="230" t="s">
        <v>19</v>
      </c>
      <c r="F358" s="231" t="s">
        <v>1129</v>
      </c>
      <c r="G358" s="228"/>
      <c r="H358" s="232">
        <v>2.8250000000000002</v>
      </c>
      <c r="I358" s="233"/>
      <c r="J358" s="228"/>
      <c r="K358" s="228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194</v>
      </c>
      <c r="AU358" s="238" t="s">
        <v>81</v>
      </c>
      <c r="AV358" s="13" t="s">
        <v>81</v>
      </c>
      <c r="AW358" s="13" t="s">
        <v>33</v>
      </c>
      <c r="AX358" s="13" t="s">
        <v>71</v>
      </c>
      <c r="AY358" s="238" t="s">
        <v>114</v>
      </c>
    </row>
    <row r="359" s="15" customFormat="1">
      <c r="A359" s="15"/>
      <c r="B359" s="249"/>
      <c r="C359" s="250"/>
      <c r="D359" s="229" t="s">
        <v>194</v>
      </c>
      <c r="E359" s="251" t="s">
        <v>19</v>
      </c>
      <c r="F359" s="252" t="s">
        <v>205</v>
      </c>
      <c r="G359" s="250"/>
      <c r="H359" s="253">
        <v>37.775000000000006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9" t="s">
        <v>194</v>
      </c>
      <c r="AU359" s="259" t="s">
        <v>81</v>
      </c>
      <c r="AV359" s="15" t="s">
        <v>117</v>
      </c>
      <c r="AW359" s="15" t="s">
        <v>33</v>
      </c>
      <c r="AX359" s="15" t="s">
        <v>76</v>
      </c>
      <c r="AY359" s="259" t="s">
        <v>114</v>
      </c>
    </row>
    <row r="360" s="2" customFormat="1" ht="16.5" customHeight="1">
      <c r="A360" s="40"/>
      <c r="B360" s="41"/>
      <c r="C360" s="260" t="s">
        <v>563</v>
      </c>
      <c r="D360" s="260" t="s">
        <v>248</v>
      </c>
      <c r="E360" s="261" t="s">
        <v>1130</v>
      </c>
      <c r="F360" s="262" t="s">
        <v>1131</v>
      </c>
      <c r="G360" s="263" t="s">
        <v>182</v>
      </c>
      <c r="H360" s="264">
        <v>37.774999999999999</v>
      </c>
      <c r="I360" s="265"/>
      <c r="J360" s="266">
        <f>ROUND(I360*H360,2)</f>
        <v>0</v>
      </c>
      <c r="K360" s="262" t="s">
        <v>122</v>
      </c>
      <c r="L360" s="267"/>
      <c r="M360" s="268" t="s">
        <v>19</v>
      </c>
      <c r="N360" s="269" t="s">
        <v>42</v>
      </c>
      <c r="O360" s="86"/>
      <c r="P360" s="212">
        <f>O360*H360</f>
        <v>0</v>
      </c>
      <c r="Q360" s="212">
        <v>0.0050000000000000001</v>
      </c>
      <c r="R360" s="212">
        <f>Q360*H360</f>
        <v>0.18887499999999999</v>
      </c>
      <c r="S360" s="212">
        <v>0</v>
      </c>
      <c r="T360" s="213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4" t="s">
        <v>350</v>
      </c>
      <c r="AT360" s="214" t="s">
        <v>248</v>
      </c>
      <c r="AU360" s="214" t="s">
        <v>81</v>
      </c>
      <c r="AY360" s="19" t="s">
        <v>114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19" t="s">
        <v>76</v>
      </c>
      <c r="BK360" s="215">
        <f>ROUND(I360*H360,2)</f>
        <v>0</v>
      </c>
      <c r="BL360" s="19" t="s">
        <v>259</v>
      </c>
      <c r="BM360" s="214" t="s">
        <v>1132</v>
      </c>
    </row>
    <row r="361" s="12" customFormat="1" ht="22.8" customHeight="1">
      <c r="A361" s="12"/>
      <c r="B361" s="187"/>
      <c r="C361" s="188"/>
      <c r="D361" s="189" t="s">
        <v>70</v>
      </c>
      <c r="E361" s="201" t="s">
        <v>599</v>
      </c>
      <c r="F361" s="201" t="s">
        <v>600</v>
      </c>
      <c r="G361" s="188"/>
      <c r="H361" s="188"/>
      <c r="I361" s="191"/>
      <c r="J361" s="202">
        <f>BK361</f>
        <v>0</v>
      </c>
      <c r="K361" s="188"/>
      <c r="L361" s="193"/>
      <c r="M361" s="194"/>
      <c r="N361" s="195"/>
      <c r="O361" s="195"/>
      <c r="P361" s="196">
        <f>SUM(P362:P397)</f>
        <v>0</v>
      </c>
      <c r="Q361" s="195"/>
      <c r="R361" s="196">
        <f>SUM(R362:R397)</f>
        <v>0.65034374000000006</v>
      </c>
      <c r="S361" s="195"/>
      <c r="T361" s="197">
        <f>SUM(T362:T397)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98" t="s">
        <v>81</v>
      </c>
      <c r="AT361" s="199" t="s">
        <v>70</v>
      </c>
      <c r="AU361" s="199" t="s">
        <v>76</v>
      </c>
      <c r="AY361" s="198" t="s">
        <v>114</v>
      </c>
      <c r="BK361" s="200">
        <f>SUM(BK362:BK397)</f>
        <v>0</v>
      </c>
    </row>
    <row r="362" s="2" customFormat="1" ht="16.5" customHeight="1">
      <c r="A362" s="40"/>
      <c r="B362" s="41"/>
      <c r="C362" s="203" t="s">
        <v>569</v>
      </c>
      <c r="D362" s="203" t="s">
        <v>118</v>
      </c>
      <c r="E362" s="204" t="s">
        <v>602</v>
      </c>
      <c r="F362" s="205" t="s">
        <v>603</v>
      </c>
      <c r="G362" s="206" t="s">
        <v>182</v>
      </c>
      <c r="H362" s="207">
        <v>12.978</v>
      </c>
      <c r="I362" s="208"/>
      <c r="J362" s="209">
        <f>ROUND(I362*H362,2)</f>
        <v>0</v>
      </c>
      <c r="K362" s="205" t="s">
        <v>122</v>
      </c>
      <c r="L362" s="46"/>
      <c r="M362" s="210" t="s">
        <v>19</v>
      </c>
      <c r="N362" s="211" t="s">
        <v>42</v>
      </c>
      <c r="O362" s="86"/>
      <c r="P362" s="212">
        <f>O362*H362</f>
        <v>0</v>
      </c>
      <c r="Q362" s="212">
        <v>0</v>
      </c>
      <c r="R362" s="212">
        <f>Q362*H362</f>
        <v>0</v>
      </c>
      <c r="S362" s="212">
        <v>0</v>
      </c>
      <c r="T362" s="213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4" t="s">
        <v>259</v>
      </c>
      <c r="AT362" s="214" t="s">
        <v>118</v>
      </c>
      <c r="AU362" s="214" t="s">
        <v>81</v>
      </c>
      <c r="AY362" s="19" t="s">
        <v>114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9" t="s">
        <v>76</v>
      </c>
      <c r="BK362" s="215">
        <f>ROUND(I362*H362,2)</f>
        <v>0</v>
      </c>
      <c r="BL362" s="19" t="s">
        <v>259</v>
      </c>
      <c r="BM362" s="214" t="s">
        <v>1133</v>
      </c>
    </row>
    <row r="363" s="2" customFormat="1">
      <c r="A363" s="40"/>
      <c r="B363" s="41"/>
      <c r="C363" s="42"/>
      <c r="D363" s="216" t="s">
        <v>125</v>
      </c>
      <c r="E363" s="42"/>
      <c r="F363" s="217" t="s">
        <v>605</v>
      </c>
      <c r="G363" s="42"/>
      <c r="H363" s="42"/>
      <c r="I363" s="218"/>
      <c r="J363" s="42"/>
      <c r="K363" s="42"/>
      <c r="L363" s="46"/>
      <c r="M363" s="219"/>
      <c r="N363" s="220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125</v>
      </c>
      <c r="AU363" s="19" t="s">
        <v>81</v>
      </c>
    </row>
    <row r="364" s="13" customFormat="1">
      <c r="A364" s="13"/>
      <c r="B364" s="227"/>
      <c r="C364" s="228"/>
      <c r="D364" s="229" t="s">
        <v>194</v>
      </c>
      <c r="E364" s="230" t="s">
        <v>19</v>
      </c>
      <c r="F364" s="231" t="s">
        <v>1134</v>
      </c>
      <c r="G364" s="228"/>
      <c r="H364" s="232">
        <v>3.9780000000000002</v>
      </c>
      <c r="I364" s="233"/>
      <c r="J364" s="228"/>
      <c r="K364" s="228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194</v>
      </c>
      <c r="AU364" s="238" t="s">
        <v>81</v>
      </c>
      <c r="AV364" s="13" t="s">
        <v>81</v>
      </c>
      <c r="AW364" s="13" t="s">
        <v>33</v>
      </c>
      <c r="AX364" s="13" t="s">
        <v>71</v>
      </c>
      <c r="AY364" s="238" t="s">
        <v>114</v>
      </c>
    </row>
    <row r="365" s="13" customFormat="1">
      <c r="A365" s="13"/>
      <c r="B365" s="227"/>
      <c r="C365" s="228"/>
      <c r="D365" s="229" t="s">
        <v>194</v>
      </c>
      <c r="E365" s="230" t="s">
        <v>19</v>
      </c>
      <c r="F365" s="231" t="s">
        <v>1135</v>
      </c>
      <c r="G365" s="228"/>
      <c r="H365" s="232">
        <v>9</v>
      </c>
      <c r="I365" s="233"/>
      <c r="J365" s="228"/>
      <c r="K365" s="228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194</v>
      </c>
      <c r="AU365" s="238" t="s">
        <v>81</v>
      </c>
      <c r="AV365" s="13" t="s">
        <v>81</v>
      </c>
      <c r="AW365" s="13" t="s">
        <v>33</v>
      </c>
      <c r="AX365" s="13" t="s">
        <v>71</v>
      </c>
      <c r="AY365" s="238" t="s">
        <v>114</v>
      </c>
    </row>
    <row r="366" s="15" customFormat="1">
      <c r="A366" s="15"/>
      <c r="B366" s="249"/>
      <c r="C366" s="250"/>
      <c r="D366" s="229" t="s">
        <v>194</v>
      </c>
      <c r="E366" s="251" t="s">
        <v>19</v>
      </c>
      <c r="F366" s="252" t="s">
        <v>205</v>
      </c>
      <c r="G366" s="250"/>
      <c r="H366" s="253">
        <v>12.978</v>
      </c>
      <c r="I366" s="254"/>
      <c r="J366" s="250"/>
      <c r="K366" s="250"/>
      <c r="L366" s="255"/>
      <c r="M366" s="256"/>
      <c r="N366" s="257"/>
      <c r="O366" s="257"/>
      <c r="P366" s="257"/>
      <c r="Q366" s="257"/>
      <c r="R366" s="257"/>
      <c r="S366" s="257"/>
      <c r="T366" s="25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9" t="s">
        <v>194</v>
      </c>
      <c r="AU366" s="259" t="s">
        <v>81</v>
      </c>
      <c r="AV366" s="15" t="s">
        <v>117</v>
      </c>
      <c r="AW366" s="15" t="s">
        <v>33</v>
      </c>
      <c r="AX366" s="15" t="s">
        <v>76</v>
      </c>
      <c r="AY366" s="259" t="s">
        <v>114</v>
      </c>
    </row>
    <row r="367" s="2" customFormat="1" ht="16.5" customHeight="1">
      <c r="A367" s="40"/>
      <c r="B367" s="41"/>
      <c r="C367" s="203" t="s">
        <v>574</v>
      </c>
      <c r="D367" s="203" t="s">
        <v>118</v>
      </c>
      <c r="E367" s="204" t="s">
        <v>608</v>
      </c>
      <c r="F367" s="205" t="s">
        <v>609</v>
      </c>
      <c r="G367" s="206" t="s">
        <v>182</v>
      </c>
      <c r="H367" s="207">
        <v>12.978</v>
      </c>
      <c r="I367" s="208"/>
      <c r="J367" s="209">
        <f>ROUND(I367*H367,2)</f>
        <v>0</v>
      </c>
      <c r="K367" s="205" t="s">
        <v>122</v>
      </c>
      <c r="L367" s="46"/>
      <c r="M367" s="210" t="s">
        <v>19</v>
      </c>
      <c r="N367" s="211" t="s">
        <v>42</v>
      </c>
      <c r="O367" s="86"/>
      <c r="P367" s="212">
        <f>O367*H367</f>
        <v>0</v>
      </c>
      <c r="Q367" s="212">
        <v>0.00029999999999999997</v>
      </c>
      <c r="R367" s="212">
        <f>Q367*H367</f>
        <v>0.0038933999999999996</v>
      </c>
      <c r="S367" s="212">
        <v>0</v>
      </c>
      <c r="T367" s="213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4" t="s">
        <v>259</v>
      </c>
      <c r="AT367" s="214" t="s">
        <v>118</v>
      </c>
      <c r="AU367" s="214" t="s">
        <v>81</v>
      </c>
      <c r="AY367" s="19" t="s">
        <v>114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9" t="s">
        <v>76</v>
      </c>
      <c r="BK367" s="215">
        <f>ROUND(I367*H367,2)</f>
        <v>0</v>
      </c>
      <c r="BL367" s="19" t="s">
        <v>259</v>
      </c>
      <c r="BM367" s="214" t="s">
        <v>1136</v>
      </c>
    </row>
    <row r="368" s="2" customFormat="1">
      <c r="A368" s="40"/>
      <c r="B368" s="41"/>
      <c r="C368" s="42"/>
      <c r="D368" s="216" t="s">
        <v>125</v>
      </c>
      <c r="E368" s="42"/>
      <c r="F368" s="217" t="s">
        <v>611</v>
      </c>
      <c r="G368" s="42"/>
      <c r="H368" s="42"/>
      <c r="I368" s="218"/>
      <c r="J368" s="42"/>
      <c r="K368" s="42"/>
      <c r="L368" s="46"/>
      <c r="M368" s="219"/>
      <c r="N368" s="220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125</v>
      </c>
      <c r="AU368" s="19" t="s">
        <v>81</v>
      </c>
    </row>
    <row r="369" s="2" customFormat="1" ht="24.15" customHeight="1">
      <c r="A369" s="40"/>
      <c r="B369" s="41"/>
      <c r="C369" s="203" t="s">
        <v>580</v>
      </c>
      <c r="D369" s="203" t="s">
        <v>118</v>
      </c>
      <c r="E369" s="204" t="s">
        <v>1137</v>
      </c>
      <c r="F369" s="205" t="s">
        <v>1138</v>
      </c>
      <c r="G369" s="206" t="s">
        <v>182</v>
      </c>
      <c r="H369" s="207">
        <v>12.978</v>
      </c>
      <c r="I369" s="208"/>
      <c r="J369" s="209">
        <f>ROUND(I369*H369,2)</f>
        <v>0</v>
      </c>
      <c r="K369" s="205" t="s">
        <v>122</v>
      </c>
      <c r="L369" s="46"/>
      <c r="M369" s="210" t="s">
        <v>19</v>
      </c>
      <c r="N369" s="211" t="s">
        <v>42</v>
      </c>
      <c r="O369" s="86"/>
      <c r="P369" s="212">
        <f>O369*H369</f>
        <v>0</v>
      </c>
      <c r="Q369" s="212">
        <v>0.012</v>
      </c>
      <c r="R369" s="212">
        <f>Q369*H369</f>
        <v>0.15573600000000001</v>
      </c>
      <c r="S369" s="212">
        <v>0</v>
      </c>
      <c r="T369" s="213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4" t="s">
        <v>259</v>
      </c>
      <c r="AT369" s="214" t="s">
        <v>118</v>
      </c>
      <c r="AU369" s="214" t="s">
        <v>81</v>
      </c>
      <c r="AY369" s="19" t="s">
        <v>114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19" t="s">
        <v>76</v>
      </c>
      <c r="BK369" s="215">
        <f>ROUND(I369*H369,2)</f>
        <v>0</v>
      </c>
      <c r="BL369" s="19" t="s">
        <v>259</v>
      </c>
      <c r="BM369" s="214" t="s">
        <v>1139</v>
      </c>
    </row>
    <row r="370" s="2" customFormat="1">
      <c r="A370" s="40"/>
      <c r="B370" s="41"/>
      <c r="C370" s="42"/>
      <c r="D370" s="216" t="s">
        <v>125</v>
      </c>
      <c r="E370" s="42"/>
      <c r="F370" s="217" t="s">
        <v>1140</v>
      </c>
      <c r="G370" s="42"/>
      <c r="H370" s="42"/>
      <c r="I370" s="218"/>
      <c r="J370" s="42"/>
      <c r="K370" s="42"/>
      <c r="L370" s="46"/>
      <c r="M370" s="219"/>
      <c r="N370" s="220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125</v>
      </c>
      <c r="AU370" s="19" t="s">
        <v>81</v>
      </c>
    </row>
    <row r="371" s="2" customFormat="1" ht="24.15" customHeight="1">
      <c r="A371" s="40"/>
      <c r="B371" s="41"/>
      <c r="C371" s="203" t="s">
        <v>601</v>
      </c>
      <c r="D371" s="203" t="s">
        <v>118</v>
      </c>
      <c r="E371" s="204" t="s">
        <v>628</v>
      </c>
      <c r="F371" s="205" t="s">
        <v>629</v>
      </c>
      <c r="G371" s="206" t="s">
        <v>182</v>
      </c>
      <c r="H371" s="207">
        <v>12.978</v>
      </c>
      <c r="I371" s="208"/>
      <c r="J371" s="209">
        <f>ROUND(I371*H371,2)</f>
        <v>0</v>
      </c>
      <c r="K371" s="205" t="s">
        <v>122</v>
      </c>
      <c r="L371" s="46"/>
      <c r="M371" s="210" t="s">
        <v>19</v>
      </c>
      <c r="N371" s="211" t="s">
        <v>42</v>
      </c>
      <c r="O371" s="86"/>
      <c r="P371" s="212">
        <f>O371*H371</f>
        <v>0</v>
      </c>
      <c r="Q371" s="212">
        <v>0.0090299999999999998</v>
      </c>
      <c r="R371" s="212">
        <f>Q371*H371</f>
        <v>0.11719133999999999</v>
      </c>
      <c r="S371" s="212">
        <v>0</v>
      </c>
      <c r="T371" s="213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4" t="s">
        <v>259</v>
      </c>
      <c r="AT371" s="214" t="s">
        <v>118</v>
      </c>
      <c r="AU371" s="214" t="s">
        <v>81</v>
      </c>
      <c r="AY371" s="19" t="s">
        <v>114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19" t="s">
        <v>76</v>
      </c>
      <c r="BK371" s="215">
        <f>ROUND(I371*H371,2)</f>
        <v>0</v>
      </c>
      <c r="BL371" s="19" t="s">
        <v>259</v>
      </c>
      <c r="BM371" s="214" t="s">
        <v>1141</v>
      </c>
    </row>
    <row r="372" s="2" customFormat="1">
      <c r="A372" s="40"/>
      <c r="B372" s="41"/>
      <c r="C372" s="42"/>
      <c r="D372" s="216" t="s">
        <v>125</v>
      </c>
      <c r="E372" s="42"/>
      <c r="F372" s="217" t="s">
        <v>631</v>
      </c>
      <c r="G372" s="42"/>
      <c r="H372" s="42"/>
      <c r="I372" s="218"/>
      <c r="J372" s="42"/>
      <c r="K372" s="42"/>
      <c r="L372" s="46"/>
      <c r="M372" s="219"/>
      <c r="N372" s="220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125</v>
      </c>
      <c r="AU372" s="19" t="s">
        <v>81</v>
      </c>
    </row>
    <row r="373" s="2" customFormat="1" ht="24.15" customHeight="1">
      <c r="A373" s="40"/>
      <c r="B373" s="41"/>
      <c r="C373" s="203" t="s">
        <v>607</v>
      </c>
      <c r="D373" s="203" t="s">
        <v>118</v>
      </c>
      <c r="E373" s="204" t="s">
        <v>645</v>
      </c>
      <c r="F373" s="205" t="s">
        <v>646</v>
      </c>
      <c r="G373" s="206" t="s">
        <v>182</v>
      </c>
      <c r="H373" s="207">
        <v>28.600000000000001</v>
      </c>
      <c r="I373" s="208"/>
      <c r="J373" s="209">
        <f>ROUND(I373*H373,2)</f>
        <v>0</v>
      </c>
      <c r="K373" s="205" t="s">
        <v>122</v>
      </c>
      <c r="L373" s="46"/>
      <c r="M373" s="210" t="s">
        <v>19</v>
      </c>
      <c r="N373" s="211" t="s">
        <v>42</v>
      </c>
      <c r="O373" s="86"/>
      <c r="P373" s="212">
        <f>O373*H373</f>
        <v>0</v>
      </c>
      <c r="Q373" s="212">
        <v>8.0000000000000007E-05</v>
      </c>
      <c r="R373" s="212">
        <f>Q373*H373</f>
        <v>0.0022880000000000001</v>
      </c>
      <c r="S373" s="212">
        <v>0</v>
      </c>
      <c r="T373" s="213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4" t="s">
        <v>259</v>
      </c>
      <c r="AT373" s="214" t="s">
        <v>118</v>
      </c>
      <c r="AU373" s="214" t="s">
        <v>81</v>
      </c>
      <c r="AY373" s="19" t="s">
        <v>114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19" t="s">
        <v>76</v>
      </c>
      <c r="BK373" s="215">
        <f>ROUND(I373*H373,2)</f>
        <v>0</v>
      </c>
      <c r="BL373" s="19" t="s">
        <v>259</v>
      </c>
      <c r="BM373" s="214" t="s">
        <v>1142</v>
      </c>
    </row>
    <row r="374" s="2" customFormat="1">
      <c r="A374" s="40"/>
      <c r="B374" s="41"/>
      <c r="C374" s="42"/>
      <c r="D374" s="216" t="s">
        <v>125</v>
      </c>
      <c r="E374" s="42"/>
      <c r="F374" s="217" t="s">
        <v>648</v>
      </c>
      <c r="G374" s="42"/>
      <c r="H374" s="42"/>
      <c r="I374" s="218"/>
      <c r="J374" s="42"/>
      <c r="K374" s="42"/>
      <c r="L374" s="46"/>
      <c r="M374" s="219"/>
      <c r="N374" s="220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125</v>
      </c>
      <c r="AU374" s="19" t="s">
        <v>81</v>
      </c>
    </row>
    <row r="375" s="14" customFormat="1">
      <c r="A375" s="14"/>
      <c r="B375" s="239"/>
      <c r="C375" s="240"/>
      <c r="D375" s="229" t="s">
        <v>194</v>
      </c>
      <c r="E375" s="241" t="s">
        <v>19</v>
      </c>
      <c r="F375" s="242" t="s">
        <v>794</v>
      </c>
      <c r="G375" s="240"/>
      <c r="H375" s="241" t="s">
        <v>19</v>
      </c>
      <c r="I375" s="243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194</v>
      </c>
      <c r="AU375" s="248" t="s">
        <v>81</v>
      </c>
      <c r="AV375" s="14" t="s">
        <v>76</v>
      </c>
      <c r="AW375" s="14" t="s">
        <v>33</v>
      </c>
      <c r="AX375" s="14" t="s">
        <v>71</v>
      </c>
      <c r="AY375" s="248" t="s">
        <v>114</v>
      </c>
    </row>
    <row r="376" s="13" customFormat="1">
      <c r="A376" s="13"/>
      <c r="B376" s="227"/>
      <c r="C376" s="228"/>
      <c r="D376" s="229" t="s">
        <v>194</v>
      </c>
      <c r="E376" s="230" t="s">
        <v>19</v>
      </c>
      <c r="F376" s="231" t="s">
        <v>1143</v>
      </c>
      <c r="G376" s="228"/>
      <c r="H376" s="232">
        <v>9.0239999999999991</v>
      </c>
      <c r="I376" s="233"/>
      <c r="J376" s="228"/>
      <c r="K376" s="228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194</v>
      </c>
      <c r="AU376" s="238" t="s">
        <v>81</v>
      </c>
      <c r="AV376" s="13" t="s">
        <v>81</v>
      </c>
      <c r="AW376" s="13" t="s">
        <v>33</v>
      </c>
      <c r="AX376" s="13" t="s">
        <v>71</v>
      </c>
      <c r="AY376" s="238" t="s">
        <v>114</v>
      </c>
    </row>
    <row r="377" s="13" customFormat="1">
      <c r="A377" s="13"/>
      <c r="B377" s="227"/>
      <c r="C377" s="228"/>
      <c r="D377" s="229" t="s">
        <v>194</v>
      </c>
      <c r="E377" s="230" t="s">
        <v>19</v>
      </c>
      <c r="F377" s="231" t="s">
        <v>1144</v>
      </c>
      <c r="G377" s="228"/>
      <c r="H377" s="232">
        <v>2.7599999999999998</v>
      </c>
      <c r="I377" s="233"/>
      <c r="J377" s="228"/>
      <c r="K377" s="228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194</v>
      </c>
      <c r="AU377" s="238" t="s">
        <v>81</v>
      </c>
      <c r="AV377" s="13" t="s">
        <v>81</v>
      </c>
      <c r="AW377" s="13" t="s">
        <v>33</v>
      </c>
      <c r="AX377" s="13" t="s">
        <v>71</v>
      </c>
      <c r="AY377" s="238" t="s">
        <v>114</v>
      </c>
    </row>
    <row r="378" s="14" customFormat="1">
      <c r="A378" s="14"/>
      <c r="B378" s="239"/>
      <c r="C378" s="240"/>
      <c r="D378" s="229" t="s">
        <v>194</v>
      </c>
      <c r="E378" s="241" t="s">
        <v>19</v>
      </c>
      <c r="F378" s="242" t="s">
        <v>797</v>
      </c>
      <c r="G378" s="240"/>
      <c r="H378" s="241" t="s">
        <v>19</v>
      </c>
      <c r="I378" s="243"/>
      <c r="J378" s="240"/>
      <c r="K378" s="240"/>
      <c r="L378" s="244"/>
      <c r="M378" s="245"/>
      <c r="N378" s="246"/>
      <c r="O378" s="246"/>
      <c r="P378" s="246"/>
      <c r="Q378" s="246"/>
      <c r="R378" s="246"/>
      <c r="S378" s="246"/>
      <c r="T378" s="24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8" t="s">
        <v>194</v>
      </c>
      <c r="AU378" s="248" t="s">
        <v>81</v>
      </c>
      <c r="AV378" s="14" t="s">
        <v>76</v>
      </c>
      <c r="AW378" s="14" t="s">
        <v>33</v>
      </c>
      <c r="AX378" s="14" t="s">
        <v>71</v>
      </c>
      <c r="AY378" s="248" t="s">
        <v>114</v>
      </c>
    </row>
    <row r="379" s="13" customFormat="1">
      <c r="A379" s="13"/>
      <c r="B379" s="227"/>
      <c r="C379" s="228"/>
      <c r="D379" s="229" t="s">
        <v>194</v>
      </c>
      <c r="E379" s="230" t="s">
        <v>19</v>
      </c>
      <c r="F379" s="231" t="s">
        <v>1145</v>
      </c>
      <c r="G379" s="228"/>
      <c r="H379" s="232">
        <v>10.800000000000001</v>
      </c>
      <c r="I379" s="233"/>
      <c r="J379" s="228"/>
      <c r="K379" s="228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194</v>
      </c>
      <c r="AU379" s="238" t="s">
        <v>81</v>
      </c>
      <c r="AV379" s="13" t="s">
        <v>81</v>
      </c>
      <c r="AW379" s="13" t="s">
        <v>33</v>
      </c>
      <c r="AX379" s="13" t="s">
        <v>71</v>
      </c>
      <c r="AY379" s="238" t="s">
        <v>114</v>
      </c>
    </row>
    <row r="380" s="13" customFormat="1">
      <c r="A380" s="13"/>
      <c r="B380" s="227"/>
      <c r="C380" s="228"/>
      <c r="D380" s="229" t="s">
        <v>194</v>
      </c>
      <c r="E380" s="230" t="s">
        <v>19</v>
      </c>
      <c r="F380" s="231" t="s">
        <v>1146</v>
      </c>
      <c r="G380" s="228"/>
      <c r="H380" s="232">
        <v>2.016</v>
      </c>
      <c r="I380" s="233"/>
      <c r="J380" s="228"/>
      <c r="K380" s="228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194</v>
      </c>
      <c r="AU380" s="238" t="s">
        <v>81</v>
      </c>
      <c r="AV380" s="13" t="s">
        <v>81</v>
      </c>
      <c r="AW380" s="13" t="s">
        <v>33</v>
      </c>
      <c r="AX380" s="13" t="s">
        <v>71</v>
      </c>
      <c r="AY380" s="238" t="s">
        <v>114</v>
      </c>
    </row>
    <row r="381" s="14" customFormat="1">
      <c r="A381" s="14"/>
      <c r="B381" s="239"/>
      <c r="C381" s="240"/>
      <c r="D381" s="229" t="s">
        <v>194</v>
      </c>
      <c r="E381" s="241" t="s">
        <v>19</v>
      </c>
      <c r="F381" s="242" t="s">
        <v>800</v>
      </c>
      <c r="G381" s="240"/>
      <c r="H381" s="241" t="s">
        <v>19</v>
      </c>
      <c r="I381" s="243"/>
      <c r="J381" s="240"/>
      <c r="K381" s="240"/>
      <c r="L381" s="244"/>
      <c r="M381" s="245"/>
      <c r="N381" s="246"/>
      <c r="O381" s="246"/>
      <c r="P381" s="246"/>
      <c r="Q381" s="246"/>
      <c r="R381" s="246"/>
      <c r="S381" s="246"/>
      <c r="T381" s="24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8" t="s">
        <v>194</v>
      </c>
      <c r="AU381" s="248" t="s">
        <v>81</v>
      </c>
      <c r="AV381" s="14" t="s">
        <v>76</v>
      </c>
      <c r="AW381" s="14" t="s">
        <v>33</v>
      </c>
      <c r="AX381" s="14" t="s">
        <v>71</v>
      </c>
      <c r="AY381" s="248" t="s">
        <v>114</v>
      </c>
    </row>
    <row r="382" s="13" customFormat="1">
      <c r="A382" s="13"/>
      <c r="B382" s="227"/>
      <c r="C382" s="228"/>
      <c r="D382" s="229" t="s">
        <v>194</v>
      </c>
      <c r="E382" s="230" t="s">
        <v>19</v>
      </c>
      <c r="F382" s="231" t="s">
        <v>1147</v>
      </c>
      <c r="G382" s="228"/>
      <c r="H382" s="232">
        <v>3.1360000000000001</v>
      </c>
      <c r="I382" s="233"/>
      <c r="J382" s="228"/>
      <c r="K382" s="228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194</v>
      </c>
      <c r="AU382" s="238" t="s">
        <v>81</v>
      </c>
      <c r="AV382" s="13" t="s">
        <v>81</v>
      </c>
      <c r="AW382" s="13" t="s">
        <v>33</v>
      </c>
      <c r="AX382" s="13" t="s">
        <v>71</v>
      </c>
      <c r="AY382" s="238" t="s">
        <v>114</v>
      </c>
    </row>
    <row r="383" s="14" customFormat="1">
      <c r="A383" s="14"/>
      <c r="B383" s="239"/>
      <c r="C383" s="240"/>
      <c r="D383" s="229" t="s">
        <v>194</v>
      </c>
      <c r="E383" s="241" t="s">
        <v>19</v>
      </c>
      <c r="F383" s="242" t="s">
        <v>802</v>
      </c>
      <c r="G383" s="240"/>
      <c r="H383" s="241" t="s">
        <v>19</v>
      </c>
      <c r="I383" s="243"/>
      <c r="J383" s="240"/>
      <c r="K383" s="240"/>
      <c r="L383" s="244"/>
      <c r="M383" s="245"/>
      <c r="N383" s="246"/>
      <c r="O383" s="246"/>
      <c r="P383" s="246"/>
      <c r="Q383" s="246"/>
      <c r="R383" s="246"/>
      <c r="S383" s="246"/>
      <c r="T383" s="24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8" t="s">
        <v>194</v>
      </c>
      <c r="AU383" s="248" t="s">
        <v>81</v>
      </c>
      <c r="AV383" s="14" t="s">
        <v>76</v>
      </c>
      <c r="AW383" s="14" t="s">
        <v>33</v>
      </c>
      <c r="AX383" s="14" t="s">
        <v>71</v>
      </c>
      <c r="AY383" s="248" t="s">
        <v>114</v>
      </c>
    </row>
    <row r="384" s="13" customFormat="1">
      <c r="A384" s="13"/>
      <c r="B384" s="227"/>
      <c r="C384" s="228"/>
      <c r="D384" s="229" t="s">
        <v>194</v>
      </c>
      <c r="E384" s="230" t="s">
        <v>19</v>
      </c>
      <c r="F384" s="231" t="s">
        <v>1148</v>
      </c>
      <c r="G384" s="228"/>
      <c r="H384" s="232">
        <v>0.84999999999999998</v>
      </c>
      <c r="I384" s="233"/>
      <c r="J384" s="228"/>
      <c r="K384" s="228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194</v>
      </c>
      <c r="AU384" s="238" t="s">
        <v>81</v>
      </c>
      <c r="AV384" s="13" t="s">
        <v>81</v>
      </c>
      <c r="AW384" s="13" t="s">
        <v>33</v>
      </c>
      <c r="AX384" s="13" t="s">
        <v>71</v>
      </c>
      <c r="AY384" s="238" t="s">
        <v>114</v>
      </c>
    </row>
    <row r="385" s="14" customFormat="1">
      <c r="A385" s="14"/>
      <c r="B385" s="239"/>
      <c r="C385" s="240"/>
      <c r="D385" s="229" t="s">
        <v>194</v>
      </c>
      <c r="E385" s="241" t="s">
        <v>19</v>
      </c>
      <c r="F385" s="242" t="s">
        <v>804</v>
      </c>
      <c r="G385" s="240"/>
      <c r="H385" s="241" t="s">
        <v>19</v>
      </c>
      <c r="I385" s="243"/>
      <c r="J385" s="240"/>
      <c r="K385" s="240"/>
      <c r="L385" s="244"/>
      <c r="M385" s="245"/>
      <c r="N385" s="246"/>
      <c r="O385" s="246"/>
      <c r="P385" s="246"/>
      <c r="Q385" s="246"/>
      <c r="R385" s="246"/>
      <c r="S385" s="246"/>
      <c r="T385" s="24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8" t="s">
        <v>194</v>
      </c>
      <c r="AU385" s="248" t="s">
        <v>81</v>
      </c>
      <c r="AV385" s="14" t="s">
        <v>76</v>
      </c>
      <c r="AW385" s="14" t="s">
        <v>33</v>
      </c>
      <c r="AX385" s="14" t="s">
        <v>71</v>
      </c>
      <c r="AY385" s="248" t="s">
        <v>114</v>
      </c>
    </row>
    <row r="386" s="13" customFormat="1">
      <c r="A386" s="13"/>
      <c r="B386" s="227"/>
      <c r="C386" s="228"/>
      <c r="D386" s="229" t="s">
        <v>194</v>
      </c>
      <c r="E386" s="230" t="s">
        <v>19</v>
      </c>
      <c r="F386" s="231" t="s">
        <v>1149</v>
      </c>
      <c r="G386" s="228"/>
      <c r="H386" s="232">
        <v>0.014</v>
      </c>
      <c r="I386" s="233"/>
      <c r="J386" s="228"/>
      <c r="K386" s="228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194</v>
      </c>
      <c r="AU386" s="238" t="s">
        <v>81</v>
      </c>
      <c r="AV386" s="13" t="s">
        <v>81</v>
      </c>
      <c r="AW386" s="13" t="s">
        <v>33</v>
      </c>
      <c r="AX386" s="13" t="s">
        <v>71</v>
      </c>
      <c r="AY386" s="238" t="s">
        <v>114</v>
      </c>
    </row>
    <row r="387" s="15" customFormat="1">
      <c r="A387" s="15"/>
      <c r="B387" s="249"/>
      <c r="C387" s="250"/>
      <c r="D387" s="229" t="s">
        <v>194</v>
      </c>
      <c r="E387" s="251" t="s">
        <v>19</v>
      </c>
      <c r="F387" s="252" t="s">
        <v>205</v>
      </c>
      <c r="G387" s="250"/>
      <c r="H387" s="253">
        <v>28.600000000000001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9" t="s">
        <v>194</v>
      </c>
      <c r="AU387" s="259" t="s">
        <v>81</v>
      </c>
      <c r="AV387" s="15" t="s">
        <v>117</v>
      </c>
      <c r="AW387" s="15" t="s">
        <v>33</v>
      </c>
      <c r="AX387" s="15" t="s">
        <v>76</v>
      </c>
      <c r="AY387" s="259" t="s">
        <v>114</v>
      </c>
    </row>
    <row r="388" s="2" customFormat="1" ht="21.75" customHeight="1">
      <c r="A388" s="40"/>
      <c r="B388" s="41"/>
      <c r="C388" s="260" t="s">
        <v>612</v>
      </c>
      <c r="D388" s="260" t="s">
        <v>248</v>
      </c>
      <c r="E388" s="261" t="s">
        <v>1150</v>
      </c>
      <c r="F388" s="262" t="s">
        <v>1151</v>
      </c>
      <c r="G388" s="263" t="s">
        <v>182</v>
      </c>
      <c r="H388" s="264">
        <v>14.925000000000001</v>
      </c>
      <c r="I388" s="265"/>
      <c r="J388" s="266">
        <f>ROUND(I388*H388,2)</f>
        <v>0</v>
      </c>
      <c r="K388" s="262" t="s">
        <v>122</v>
      </c>
      <c r="L388" s="267"/>
      <c r="M388" s="268" t="s">
        <v>19</v>
      </c>
      <c r="N388" s="269" t="s">
        <v>42</v>
      </c>
      <c r="O388" s="86"/>
      <c r="P388" s="212">
        <f>O388*H388</f>
        <v>0</v>
      </c>
      <c r="Q388" s="212">
        <v>0.021999999999999999</v>
      </c>
      <c r="R388" s="212">
        <f>Q388*H388</f>
        <v>0.32834999999999998</v>
      </c>
      <c r="S388" s="212">
        <v>0</v>
      </c>
      <c r="T388" s="213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4" t="s">
        <v>350</v>
      </c>
      <c r="AT388" s="214" t="s">
        <v>248</v>
      </c>
      <c r="AU388" s="214" t="s">
        <v>81</v>
      </c>
      <c r="AY388" s="19" t="s">
        <v>114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19" t="s">
        <v>76</v>
      </c>
      <c r="BK388" s="215">
        <f>ROUND(I388*H388,2)</f>
        <v>0</v>
      </c>
      <c r="BL388" s="19" t="s">
        <v>259</v>
      </c>
      <c r="BM388" s="214" t="s">
        <v>1152</v>
      </c>
    </row>
    <row r="389" s="13" customFormat="1">
      <c r="A389" s="13"/>
      <c r="B389" s="227"/>
      <c r="C389" s="228"/>
      <c r="D389" s="229" t="s">
        <v>194</v>
      </c>
      <c r="E389" s="228"/>
      <c r="F389" s="231" t="s">
        <v>1153</v>
      </c>
      <c r="G389" s="228"/>
      <c r="H389" s="232">
        <v>14.925000000000001</v>
      </c>
      <c r="I389" s="233"/>
      <c r="J389" s="228"/>
      <c r="K389" s="228"/>
      <c r="L389" s="234"/>
      <c r="M389" s="235"/>
      <c r="N389" s="236"/>
      <c r="O389" s="236"/>
      <c r="P389" s="236"/>
      <c r="Q389" s="236"/>
      <c r="R389" s="236"/>
      <c r="S389" s="236"/>
      <c r="T389" s="23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8" t="s">
        <v>194</v>
      </c>
      <c r="AU389" s="238" t="s">
        <v>81</v>
      </c>
      <c r="AV389" s="13" t="s">
        <v>81</v>
      </c>
      <c r="AW389" s="13" t="s">
        <v>4</v>
      </c>
      <c r="AX389" s="13" t="s">
        <v>76</v>
      </c>
      <c r="AY389" s="238" t="s">
        <v>114</v>
      </c>
    </row>
    <row r="390" s="2" customFormat="1" ht="16.5" customHeight="1">
      <c r="A390" s="40"/>
      <c r="B390" s="41"/>
      <c r="C390" s="203" t="s">
        <v>617</v>
      </c>
      <c r="D390" s="203" t="s">
        <v>118</v>
      </c>
      <c r="E390" s="204" t="s">
        <v>1154</v>
      </c>
      <c r="F390" s="205" t="s">
        <v>1155</v>
      </c>
      <c r="G390" s="206" t="s">
        <v>182</v>
      </c>
      <c r="H390" s="207">
        <v>12.978</v>
      </c>
      <c r="I390" s="208"/>
      <c r="J390" s="209">
        <f>ROUND(I390*H390,2)</f>
        <v>0</v>
      </c>
      <c r="K390" s="205" t="s">
        <v>122</v>
      </c>
      <c r="L390" s="46"/>
      <c r="M390" s="210" t="s">
        <v>19</v>
      </c>
      <c r="N390" s="211" t="s">
        <v>42</v>
      </c>
      <c r="O390" s="86"/>
      <c r="P390" s="212">
        <f>O390*H390</f>
        <v>0</v>
      </c>
      <c r="Q390" s="212">
        <v>0.0015</v>
      </c>
      <c r="R390" s="212">
        <f>Q390*H390</f>
        <v>0.019467000000000002</v>
      </c>
      <c r="S390" s="212">
        <v>0</v>
      </c>
      <c r="T390" s="213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4" t="s">
        <v>259</v>
      </c>
      <c r="AT390" s="214" t="s">
        <v>118</v>
      </c>
      <c r="AU390" s="214" t="s">
        <v>81</v>
      </c>
      <c r="AY390" s="19" t="s">
        <v>114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19" t="s">
        <v>76</v>
      </c>
      <c r="BK390" s="215">
        <f>ROUND(I390*H390,2)</f>
        <v>0</v>
      </c>
      <c r="BL390" s="19" t="s">
        <v>259</v>
      </c>
      <c r="BM390" s="214" t="s">
        <v>1156</v>
      </c>
    </row>
    <row r="391" s="2" customFormat="1">
      <c r="A391" s="40"/>
      <c r="B391" s="41"/>
      <c r="C391" s="42"/>
      <c r="D391" s="216" t="s">
        <v>125</v>
      </c>
      <c r="E391" s="42"/>
      <c r="F391" s="217" t="s">
        <v>1157</v>
      </c>
      <c r="G391" s="42"/>
      <c r="H391" s="42"/>
      <c r="I391" s="218"/>
      <c r="J391" s="42"/>
      <c r="K391" s="42"/>
      <c r="L391" s="46"/>
      <c r="M391" s="219"/>
      <c r="N391" s="220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125</v>
      </c>
      <c r="AU391" s="19" t="s">
        <v>81</v>
      </c>
    </row>
    <row r="392" s="2" customFormat="1" ht="16.5" customHeight="1">
      <c r="A392" s="40"/>
      <c r="B392" s="41"/>
      <c r="C392" s="203" t="s">
        <v>622</v>
      </c>
      <c r="D392" s="203" t="s">
        <v>118</v>
      </c>
      <c r="E392" s="204" t="s">
        <v>1158</v>
      </c>
      <c r="F392" s="205" t="s">
        <v>1159</v>
      </c>
      <c r="G392" s="206" t="s">
        <v>173</v>
      </c>
      <c r="H392" s="207">
        <v>4</v>
      </c>
      <c r="I392" s="208"/>
      <c r="J392" s="209">
        <f>ROUND(I392*H392,2)</f>
        <v>0</v>
      </c>
      <c r="K392" s="205" t="s">
        <v>122</v>
      </c>
      <c r="L392" s="46"/>
      <c r="M392" s="210" t="s">
        <v>19</v>
      </c>
      <c r="N392" s="211" t="s">
        <v>42</v>
      </c>
      <c r="O392" s="86"/>
      <c r="P392" s="212">
        <f>O392*H392</f>
        <v>0</v>
      </c>
      <c r="Q392" s="212">
        <v>0.00021000000000000001</v>
      </c>
      <c r="R392" s="212">
        <f>Q392*H392</f>
        <v>0.00084000000000000003</v>
      </c>
      <c r="S392" s="212">
        <v>0</v>
      </c>
      <c r="T392" s="213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4" t="s">
        <v>259</v>
      </c>
      <c r="AT392" s="214" t="s">
        <v>118</v>
      </c>
      <c r="AU392" s="214" t="s">
        <v>81</v>
      </c>
      <c r="AY392" s="19" t="s">
        <v>114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19" t="s">
        <v>76</v>
      </c>
      <c r="BK392" s="215">
        <f>ROUND(I392*H392,2)</f>
        <v>0</v>
      </c>
      <c r="BL392" s="19" t="s">
        <v>259</v>
      </c>
      <c r="BM392" s="214" t="s">
        <v>1160</v>
      </c>
    </row>
    <row r="393" s="2" customFormat="1">
      <c r="A393" s="40"/>
      <c r="B393" s="41"/>
      <c r="C393" s="42"/>
      <c r="D393" s="216" t="s">
        <v>125</v>
      </c>
      <c r="E393" s="42"/>
      <c r="F393" s="217" t="s">
        <v>1161</v>
      </c>
      <c r="G393" s="42"/>
      <c r="H393" s="42"/>
      <c r="I393" s="218"/>
      <c r="J393" s="42"/>
      <c r="K393" s="42"/>
      <c r="L393" s="46"/>
      <c r="M393" s="219"/>
      <c r="N393" s="220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125</v>
      </c>
      <c r="AU393" s="19" t="s">
        <v>81</v>
      </c>
    </row>
    <row r="394" s="2" customFormat="1" ht="16.5" customHeight="1">
      <c r="A394" s="40"/>
      <c r="B394" s="41"/>
      <c r="C394" s="203" t="s">
        <v>627</v>
      </c>
      <c r="D394" s="203" t="s">
        <v>118</v>
      </c>
      <c r="E394" s="204" t="s">
        <v>1162</v>
      </c>
      <c r="F394" s="205" t="s">
        <v>1163</v>
      </c>
      <c r="G394" s="206" t="s">
        <v>191</v>
      </c>
      <c r="H394" s="207">
        <v>15.9</v>
      </c>
      <c r="I394" s="208"/>
      <c r="J394" s="209">
        <f>ROUND(I394*H394,2)</f>
        <v>0</v>
      </c>
      <c r="K394" s="205" t="s">
        <v>122</v>
      </c>
      <c r="L394" s="46"/>
      <c r="M394" s="210" t="s">
        <v>19</v>
      </c>
      <c r="N394" s="211" t="s">
        <v>42</v>
      </c>
      <c r="O394" s="86"/>
      <c r="P394" s="212">
        <f>O394*H394</f>
        <v>0</v>
      </c>
      <c r="Q394" s="212">
        <v>0.00142</v>
      </c>
      <c r="R394" s="212">
        <f>Q394*H394</f>
        <v>0.022578000000000001</v>
      </c>
      <c r="S394" s="212">
        <v>0</v>
      </c>
      <c r="T394" s="213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4" t="s">
        <v>259</v>
      </c>
      <c r="AT394" s="214" t="s">
        <v>118</v>
      </c>
      <c r="AU394" s="214" t="s">
        <v>81</v>
      </c>
      <c r="AY394" s="19" t="s">
        <v>114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19" t="s">
        <v>76</v>
      </c>
      <c r="BK394" s="215">
        <f>ROUND(I394*H394,2)</f>
        <v>0</v>
      </c>
      <c r="BL394" s="19" t="s">
        <v>259</v>
      </c>
      <c r="BM394" s="214" t="s">
        <v>1164</v>
      </c>
    </row>
    <row r="395" s="2" customFormat="1">
      <c r="A395" s="40"/>
      <c r="B395" s="41"/>
      <c r="C395" s="42"/>
      <c r="D395" s="216" t="s">
        <v>125</v>
      </c>
      <c r="E395" s="42"/>
      <c r="F395" s="217" t="s">
        <v>1165</v>
      </c>
      <c r="G395" s="42"/>
      <c r="H395" s="42"/>
      <c r="I395" s="218"/>
      <c r="J395" s="42"/>
      <c r="K395" s="42"/>
      <c r="L395" s="46"/>
      <c r="M395" s="219"/>
      <c r="N395" s="220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125</v>
      </c>
      <c r="AU395" s="19" t="s">
        <v>81</v>
      </c>
    </row>
    <row r="396" s="2" customFormat="1" ht="24.15" customHeight="1">
      <c r="A396" s="40"/>
      <c r="B396" s="41"/>
      <c r="C396" s="203" t="s">
        <v>632</v>
      </c>
      <c r="D396" s="203" t="s">
        <v>118</v>
      </c>
      <c r="E396" s="204" t="s">
        <v>638</v>
      </c>
      <c r="F396" s="205" t="s">
        <v>639</v>
      </c>
      <c r="G396" s="206" t="s">
        <v>386</v>
      </c>
      <c r="H396" s="207">
        <v>0.65000000000000002</v>
      </c>
      <c r="I396" s="208"/>
      <c r="J396" s="209">
        <f>ROUND(I396*H396,2)</f>
        <v>0</v>
      </c>
      <c r="K396" s="205" t="s">
        <v>122</v>
      </c>
      <c r="L396" s="46"/>
      <c r="M396" s="210" t="s">
        <v>19</v>
      </c>
      <c r="N396" s="211" t="s">
        <v>42</v>
      </c>
      <c r="O396" s="86"/>
      <c r="P396" s="212">
        <f>O396*H396</f>
        <v>0</v>
      </c>
      <c r="Q396" s="212">
        <v>0</v>
      </c>
      <c r="R396" s="212">
        <f>Q396*H396</f>
        <v>0</v>
      </c>
      <c r="S396" s="212">
        <v>0</v>
      </c>
      <c r="T396" s="213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4" t="s">
        <v>259</v>
      </c>
      <c r="AT396" s="214" t="s">
        <v>118</v>
      </c>
      <c r="AU396" s="214" t="s">
        <v>81</v>
      </c>
      <c r="AY396" s="19" t="s">
        <v>114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19" t="s">
        <v>76</v>
      </c>
      <c r="BK396" s="215">
        <f>ROUND(I396*H396,2)</f>
        <v>0</v>
      </c>
      <c r="BL396" s="19" t="s">
        <v>259</v>
      </c>
      <c r="BM396" s="214" t="s">
        <v>1166</v>
      </c>
    </row>
    <row r="397" s="2" customFormat="1">
      <c r="A397" s="40"/>
      <c r="B397" s="41"/>
      <c r="C397" s="42"/>
      <c r="D397" s="216" t="s">
        <v>125</v>
      </c>
      <c r="E397" s="42"/>
      <c r="F397" s="217" t="s">
        <v>641</v>
      </c>
      <c r="G397" s="42"/>
      <c r="H397" s="42"/>
      <c r="I397" s="218"/>
      <c r="J397" s="42"/>
      <c r="K397" s="42"/>
      <c r="L397" s="46"/>
      <c r="M397" s="219"/>
      <c r="N397" s="220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125</v>
      </c>
      <c r="AU397" s="19" t="s">
        <v>81</v>
      </c>
    </row>
    <row r="398" s="12" customFormat="1" ht="22.8" customHeight="1">
      <c r="A398" s="12"/>
      <c r="B398" s="187"/>
      <c r="C398" s="188"/>
      <c r="D398" s="189" t="s">
        <v>70</v>
      </c>
      <c r="E398" s="201" t="s">
        <v>642</v>
      </c>
      <c r="F398" s="201" t="s">
        <v>643</v>
      </c>
      <c r="G398" s="188"/>
      <c r="H398" s="188"/>
      <c r="I398" s="191"/>
      <c r="J398" s="202">
        <f>BK398</f>
        <v>0</v>
      </c>
      <c r="K398" s="188"/>
      <c r="L398" s="193"/>
      <c r="M398" s="194"/>
      <c r="N398" s="195"/>
      <c r="O398" s="195"/>
      <c r="P398" s="196">
        <f>SUM(P399:P404)</f>
        <v>0</v>
      </c>
      <c r="Q398" s="195"/>
      <c r="R398" s="196">
        <f>SUM(R399:R404)</f>
        <v>0.010867999999999999</v>
      </c>
      <c r="S398" s="195"/>
      <c r="T398" s="197">
        <f>SUM(T399:T404)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198" t="s">
        <v>81</v>
      </c>
      <c r="AT398" s="199" t="s">
        <v>70</v>
      </c>
      <c r="AU398" s="199" t="s">
        <v>76</v>
      </c>
      <c r="AY398" s="198" t="s">
        <v>114</v>
      </c>
      <c r="BK398" s="200">
        <f>SUM(BK399:BK404)</f>
        <v>0</v>
      </c>
    </row>
    <row r="399" s="2" customFormat="1" ht="16.5" customHeight="1">
      <c r="A399" s="40"/>
      <c r="B399" s="41"/>
      <c r="C399" s="203" t="s">
        <v>637</v>
      </c>
      <c r="D399" s="203" t="s">
        <v>118</v>
      </c>
      <c r="E399" s="204" t="s">
        <v>654</v>
      </c>
      <c r="F399" s="205" t="s">
        <v>655</v>
      </c>
      <c r="G399" s="206" t="s">
        <v>182</v>
      </c>
      <c r="H399" s="207">
        <v>28.600000000000001</v>
      </c>
      <c r="I399" s="208"/>
      <c r="J399" s="209">
        <f>ROUND(I399*H399,2)</f>
        <v>0</v>
      </c>
      <c r="K399" s="205" t="s">
        <v>122</v>
      </c>
      <c r="L399" s="46"/>
      <c r="M399" s="210" t="s">
        <v>19</v>
      </c>
      <c r="N399" s="211" t="s">
        <v>42</v>
      </c>
      <c r="O399" s="86"/>
      <c r="P399" s="212">
        <f>O399*H399</f>
        <v>0</v>
      </c>
      <c r="Q399" s="212">
        <v>0.00013999999999999999</v>
      </c>
      <c r="R399" s="212">
        <f>Q399*H399</f>
        <v>0.0040039999999999997</v>
      </c>
      <c r="S399" s="212">
        <v>0</v>
      </c>
      <c r="T399" s="213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4" t="s">
        <v>259</v>
      </c>
      <c r="AT399" s="214" t="s">
        <v>118</v>
      </c>
      <c r="AU399" s="214" t="s">
        <v>81</v>
      </c>
      <c r="AY399" s="19" t="s">
        <v>114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19" t="s">
        <v>76</v>
      </c>
      <c r="BK399" s="215">
        <f>ROUND(I399*H399,2)</f>
        <v>0</v>
      </c>
      <c r="BL399" s="19" t="s">
        <v>259</v>
      </c>
      <c r="BM399" s="214" t="s">
        <v>1167</v>
      </c>
    </row>
    <row r="400" s="2" customFormat="1">
      <c r="A400" s="40"/>
      <c r="B400" s="41"/>
      <c r="C400" s="42"/>
      <c r="D400" s="216" t="s">
        <v>125</v>
      </c>
      <c r="E400" s="42"/>
      <c r="F400" s="217" t="s">
        <v>657</v>
      </c>
      <c r="G400" s="42"/>
      <c r="H400" s="42"/>
      <c r="I400" s="218"/>
      <c r="J400" s="42"/>
      <c r="K400" s="42"/>
      <c r="L400" s="46"/>
      <c r="M400" s="219"/>
      <c r="N400" s="220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125</v>
      </c>
      <c r="AU400" s="19" t="s">
        <v>81</v>
      </c>
    </row>
    <row r="401" s="2" customFormat="1" ht="16.5" customHeight="1">
      <c r="A401" s="40"/>
      <c r="B401" s="41"/>
      <c r="C401" s="203" t="s">
        <v>644</v>
      </c>
      <c r="D401" s="203" t="s">
        <v>118</v>
      </c>
      <c r="E401" s="204" t="s">
        <v>659</v>
      </c>
      <c r="F401" s="205" t="s">
        <v>660</v>
      </c>
      <c r="G401" s="206" t="s">
        <v>182</v>
      </c>
      <c r="H401" s="207">
        <v>28.600000000000001</v>
      </c>
      <c r="I401" s="208"/>
      <c r="J401" s="209">
        <f>ROUND(I401*H401,2)</f>
        <v>0</v>
      </c>
      <c r="K401" s="205" t="s">
        <v>122</v>
      </c>
      <c r="L401" s="46"/>
      <c r="M401" s="210" t="s">
        <v>19</v>
      </c>
      <c r="N401" s="211" t="s">
        <v>42</v>
      </c>
      <c r="O401" s="86"/>
      <c r="P401" s="212">
        <f>O401*H401</f>
        <v>0</v>
      </c>
      <c r="Q401" s="212">
        <v>0.00012</v>
      </c>
      <c r="R401" s="212">
        <f>Q401*H401</f>
        <v>0.0034320000000000002</v>
      </c>
      <c r="S401" s="212">
        <v>0</v>
      </c>
      <c r="T401" s="213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4" t="s">
        <v>259</v>
      </c>
      <c r="AT401" s="214" t="s">
        <v>118</v>
      </c>
      <c r="AU401" s="214" t="s">
        <v>81</v>
      </c>
      <c r="AY401" s="19" t="s">
        <v>114</v>
      </c>
      <c r="BE401" s="215">
        <f>IF(N401="základní",J401,0)</f>
        <v>0</v>
      </c>
      <c r="BF401" s="215">
        <f>IF(N401="snížená",J401,0)</f>
        <v>0</v>
      </c>
      <c r="BG401" s="215">
        <f>IF(N401="zákl. přenesená",J401,0)</f>
        <v>0</v>
      </c>
      <c r="BH401" s="215">
        <f>IF(N401="sníž. přenesená",J401,0)</f>
        <v>0</v>
      </c>
      <c r="BI401" s="215">
        <f>IF(N401="nulová",J401,0)</f>
        <v>0</v>
      </c>
      <c r="BJ401" s="19" t="s">
        <v>76</v>
      </c>
      <c r="BK401" s="215">
        <f>ROUND(I401*H401,2)</f>
        <v>0</v>
      </c>
      <c r="BL401" s="19" t="s">
        <v>259</v>
      </c>
      <c r="BM401" s="214" t="s">
        <v>1168</v>
      </c>
    </row>
    <row r="402" s="2" customFormat="1">
      <c r="A402" s="40"/>
      <c r="B402" s="41"/>
      <c r="C402" s="42"/>
      <c r="D402" s="216" t="s">
        <v>125</v>
      </c>
      <c r="E402" s="42"/>
      <c r="F402" s="217" t="s">
        <v>662</v>
      </c>
      <c r="G402" s="42"/>
      <c r="H402" s="42"/>
      <c r="I402" s="218"/>
      <c r="J402" s="42"/>
      <c r="K402" s="42"/>
      <c r="L402" s="46"/>
      <c r="M402" s="219"/>
      <c r="N402" s="220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125</v>
      </c>
      <c r="AU402" s="19" t="s">
        <v>81</v>
      </c>
    </row>
    <row r="403" s="2" customFormat="1" ht="16.5" customHeight="1">
      <c r="A403" s="40"/>
      <c r="B403" s="41"/>
      <c r="C403" s="203" t="s">
        <v>653</v>
      </c>
      <c r="D403" s="203" t="s">
        <v>118</v>
      </c>
      <c r="E403" s="204" t="s">
        <v>664</v>
      </c>
      <c r="F403" s="205" t="s">
        <v>665</v>
      </c>
      <c r="G403" s="206" t="s">
        <v>182</v>
      </c>
      <c r="H403" s="207">
        <v>28.600000000000001</v>
      </c>
      <c r="I403" s="208"/>
      <c r="J403" s="209">
        <f>ROUND(I403*H403,2)</f>
        <v>0</v>
      </c>
      <c r="K403" s="205" t="s">
        <v>122</v>
      </c>
      <c r="L403" s="46"/>
      <c r="M403" s="210" t="s">
        <v>19</v>
      </c>
      <c r="N403" s="211" t="s">
        <v>42</v>
      </c>
      <c r="O403" s="86"/>
      <c r="P403" s="212">
        <f>O403*H403</f>
        <v>0</v>
      </c>
      <c r="Q403" s="212">
        <v>0.00012</v>
      </c>
      <c r="R403" s="212">
        <f>Q403*H403</f>
        <v>0.0034320000000000002</v>
      </c>
      <c r="S403" s="212">
        <v>0</v>
      </c>
      <c r="T403" s="213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4" t="s">
        <v>259</v>
      </c>
      <c r="AT403" s="214" t="s">
        <v>118</v>
      </c>
      <c r="AU403" s="214" t="s">
        <v>81</v>
      </c>
      <c r="AY403" s="19" t="s">
        <v>114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19" t="s">
        <v>76</v>
      </c>
      <c r="BK403" s="215">
        <f>ROUND(I403*H403,2)</f>
        <v>0</v>
      </c>
      <c r="BL403" s="19" t="s">
        <v>259</v>
      </c>
      <c r="BM403" s="214" t="s">
        <v>1169</v>
      </c>
    </row>
    <row r="404" s="2" customFormat="1">
      <c r="A404" s="40"/>
      <c r="B404" s="41"/>
      <c r="C404" s="42"/>
      <c r="D404" s="216" t="s">
        <v>125</v>
      </c>
      <c r="E404" s="42"/>
      <c r="F404" s="217" t="s">
        <v>667</v>
      </c>
      <c r="G404" s="42"/>
      <c r="H404" s="42"/>
      <c r="I404" s="218"/>
      <c r="J404" s="42"/>
      <c r="K404" s="42"/>
      <c r="L404" s="46"/>
      <c r="M404" s="219"/>
      <c r="N404" s="220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125</v>
      </c>
      <c r="AU404" s="19" t="s">
        <v>81</v>
      </c>
    </row>
    <row r="405" s="12" customFormat="1" ht="22.8" customHeight="1">
      <c r="A405" s="12"/>
      <c r="B405" s="187"/>
      <c r="C405" s="188"/>
      <c r="D405" s="189" t="s">
        <v>70</v>
      </c>
      <c r="E405" s="201" t="s">
        <v>1170</v>
      </c>
      <c r="F405" s="201" t="s">
        <v>1171</v>
      </c>
      <c r="G405" s="188"/>
      <c r="H405" s="188"/>
      <c r="I405" s="191"/>
      <c r="J405" s="202">
        <f>BK405</f>
        <v>0</v>
      </c>
      <c r="K405" s="188"/>
      <c r="L405" s="193"/>
      <c r="M405" s="194"/>
      <c r="N405" s="195"/>
      <c r="O405" s="195"/>
      <c r="P405" s="196">
        <f>SUM(P406:P433)</f>
        <v>0</v>
      </c>
      <c r="Q405" s="195"/>
      <c r="R405" s="196">
        <f>SUM(R406:R433)</f>
        <v>0.18099152000000002</v>
      </c>
      <c r="S405" s="195"/>
      <c r="T405" s="197">
        <f>SUM(T406:T433)</f>
        <v>0.054832499999999999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98" t="s">
        <v>81</v>
      </c>
      <c r="AT405" s="199" t="s">
        <v>70</v>
      </c>
      <c r="AU405" s="199" t="s">
        <v>76</v>
      </c>
      <c r="AY405" s="198" t="s">
        <v>114</v>
      </c>
      <c r="BK405" s="200">
        <f>SUM(BK406:BK433)</f>
        <v>0</v>
      </c>
    </row>
    <row r="406" s="2" customFormat="1" ht="16.5" customHeight="1">
      <c r="A406" s="40"/>
      <c r="B406" s="41"/>
      <c r="C406" s="203" t="s">
        <v>658</v>
      </c>
      <c r="D406" s="203" t="s">
        <v>118</v>
      </c>
      <c r="E406" s="204" t="s">
        <v>1172</v>
      </c>
      <c r="F406" s="205" t="s">
        <v>1173</v>
      </c>
      <c r="G406" s="206" t="s">
        <v>182</v>
      </c>
      <c r="H406" s="207">
        <v>347.42000000000002</v>
      </c>
      <c r="I406" s="208"/>
      <c r="J406" s="209">
        <f>ROUND(I406*H406,2)</f>
        <v>0</v>
      </c>
      <c r="K406" s="205" t="s">
        <v>122</v>
      </c>
      <c r="L406" s="46"/>
      <c r="M406" s="210" t="s">
        <v>19</v>
      </c>
      <c r="N406" s="211" t="s">
        <v>42</v>
      </c>
      <c r="O406" s="86"/>
      <c r="P406" s="212">
        <f>O406*H406</f>
        <v>0</v>
      </c>
      <c r="Q406" s="212">
        <v>0</v>
      </c>
      <c r="R406" s="212">
        <f>Q406*H406</f>
        <v>0</v>
      </c>
      <c r="S406" s="212">
        <v>0</v>
      </c>
      <c r="T406" s="213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4" t="s">
        <v>259</v>
      </c>
      <c r="AT406" s="214" t="s">
        <v>118</v>
      </c>
      <c r="AU406" s="214" t="s">
        <v>81</v>
      </c>
      <c r="AY406" s="19" t="s">
        <v>114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19" t="s">
        <v>76</v>
      </c>
      <c r="BK406" s="215">
        <f>ROUND(I406*H406,2)</f>
        <v>0</v>
      </c>
      <c r="BL406" s="19" t="s">
        <v>259</v>
      </c>
      <c r="BM406" s="214" t="s">
        <v>1174</v>
      </c>
    </row>
    <row r="407" s="2" customFormat="1">
      <c r="A407" s="40"/>
      <c r="B407" s="41"/>
      <c r="C407" s="42"/>
      <c r="D407" s="216" t="s">
        <v>125</v>
      </c>
      <c r="E407" s="42"/>
      <c r="F407" s="217" t="s">
        <v>1175</v>
      </c>
      <c r="G407" s="42"/>
      <c r="H407" s="42"/>
      <c r="I407" s="218"/>
      <c r="J407" s="42"/>
      <c r="K407" s="42"/>
      <c r="L407" s="46"/>
      <c r="M407" s="219"/>
      <c r="N407" s="220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125</v>
      </c>
      <c r="AU407" s="19" t="s">
        <v>81</v>
      </c>
    </row>
    <row r="408" s="13" customFormat="1">
      <c r="A408" s="13"/>
      <c r="B408" s="227"/>
      <c r="C408" s="228"/>
      <c r="D408" s="229" t="s">
        <v>194</v>
      </c>
      <c r="E408" s="230" t="s">
        <v>19</v>
      </c>
      <c r="F408" s="231" t="s">
        <v>1176</v>
      </c>
      <c r="G408" s="228"/>
      <c r="H408" s="232">
        <v>196.09999999999999</v>
      </c>
      <c r="I408" s="233"/>
      <c r="J408" s="228"/>
      <c r="K408" s="228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194</v>
      </c>
      <c r="AU408" s="238" t="s">
        <v>81</v>
      </c>
      <c r="AV408" s="13" t="s">
        <v>81</v>
      </c>
      <c r="AW408" s="13" t="s">
        <v>33</v>
      </c>
      <c r="AX408" s="13" t="s">
        <v>71</v>
      </c>
      <c r="AY408" s="238" t="s">
        <v>114</v>
      </c>
    </row>
    <row r="409" s="13" customFormat="1">
      <c r="A409" s="13"/>
      <c r="B409" s="227"/>
      <c r="C409" s="228"/>
      <c r="D409" s="229" t="s">
        <v>194</v>
      </c>
      <c r="E409" s="230" t="s">
        <v>19</v>
      </c>
      <c r="F409" s="231" t="s">
        <v>1177</v>
      </c>
      <c r="G409" s="228"/>
      <c r="H409" s="232">
        <v>181.30000000000001</v>
      </c>
      <c r="I409" s="233"/>
      <c r="J409" s="228"/>
      <c r="K409" s="228"/>
      <c r="L409" s="234"/>
      <c r="M409" s="235"/>
      <c r="N409" s="236"/>
      <c r="O409" s="236"/>
      <c r="P409" s="236"/>
      <c r="Q409" s="236"/>
      <c r="R409" s="236"/>
      <c r="S409" s="236"/>
      <c r="T409" s="23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8" t="s">
        <v>194</v>
      </c>
      <c r="AU409" s="238" t="s">
        <v>81</v>
      </c>
      <c r="AV409" s="13" t="s">
        <v>81</v>
      </c>
      <c r="AW409" s="13" t="s">
        <v>33</v>
      </c>
      <c r="AX409" s="13" t="s">
        <v>71</v>
      </c>
      <c r="AY409" s="238" t="s">
        <v>114</v>
      </c>
    </row>
    <row r="410" s="13" customFormat="1">
      <c r="A410" s="13"/>
      <c r="B410" s="227"/>
      <c r="C410" s="228"/>
      <c r="D410" s="229" t="s">
        <v>194</v>
      </c>
      <c r="E410" s="230" t="s">
        <v>19</v>
      </c>
      <c r="F410" s="231" t="s">
        <v>1178</v>
      </c>
      <c r="G410" s="228"/>
      <c r="H410" s="232">
        <v>12.984999999999999</v>
      </c>
      <c r="I410" s="233"/>
      <c r="J410" s="228"/>
      <c r="K410" s="228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194</v>
      </c>
      <c r="AU410" s="238" t="s">
        <v>81</v>
      </c>
      <c r="AV410" s="13" t="s">
        <v>81</v>
      </c>
      <c r="AW410" s="13" t="s">
        <v>33</v>
      </c>
      <c r="AX410" s="13" t="s">
        <v>71</v>
      </c>
      <c r="AY410" s="238" t="s">
        <v>114</v>
      </c>
    </row>
    <row r="411" s="13" customFormat="1">
      <c r="A411" s="13"/>
      <c r="B411" s="227"/>
      <c r="C411" s="228"/>
      <c r="D411" s="229" t="s">
        <v>194</v>
      </c>
      <c r="E411" s="230" t="s">
        <v>19</v>
      </c>
      <c r="F411" s="231" t="s">
        <v>1179</v>
      </c>
      <c r="G411" s="228"/>
      <c r="H411" s="232">
        <v>-27</v>
      </c>
      <c r="I411" s="233"/>
      <c r="J411" s="228"/>
      <c r="K411" s="228"/>
      <c r="L411" s="234"/>
      <c r="M411" s="235"/>
      <c r="N411" s="236"/>
      <c r="O411" s="236"/>
      <c r="P411" s="236"/>
      <c r="Q411" s="236"/>
      <c r="R411" s="236"/>
      <c r="S411" s="236"/>
      <c r="T411" s="23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194</v>
      </c>
      <c r="AU411" s="238" t="s">
        <v>81</v>
      </c>
      <c r="AV411" s="13" t="s">
        <v>81</v>
      </c>
      <c r="AW411" s="13" t="s">
        <v>33</v>
      </c>
      <c r="AX411" s="13" t="s">
        <v>71</v>
      </c>
      <c r="AY411" s="238" t="s">
        <v>114</v>
      </c>
    </row>
    <row r="412" s="13" customFormat="1">
      <c r="A412" s="13"/>
      <c r="B412" s="227"/>
      <c r="C412" s="228"/>
      <c r="D412" s="229" t="s">
        <v>194</v>
      </c>
      <c r="E412" s="230" t="s">
        <v>19</v>
      </c>
      <c r="F412" s="231" t="s">
        <v>1180</v>
      </c>
      <c r="G412" s="228"/>
      <c r="H412" s="232">
        <v>-3.895</v>
      </c>
      <c r="I412" s="233"/>
      <c r="J412" s="228"/>
      <c r="K412" s="228"/>
      <c r="L412" s="234"/>
      <c r="M412" s="235"/>
      <c r="N412" s="236"/>
      <c r="O412" s="236"/>
      <c r="P412" s="236"/>
      <c r="Q412" s="236"/>
      <c r="R412" s="236"/>
      <c r="S412" s="236"/>
      <c r="T412" s="23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194</v>
      </c>
      <c r="AU412" s="238" t="s">
        <v>81</v>
      </c>
      <c r="AV412" s="13" t="s">
        <v>81</v>
      </c>
      <c r="AW412" s="13" t="s">
        <v>33</v>
      </c>
      <c r="AX412" s="13" t="s">
        <v>71</v>
      </c>
      <c r="AY412" s="238" t="s">
        <v>114</v>
      </c>
    </row>
    <row r="413" s="13" customFormat="1">
      <c r="A413" s="13"/>
      <c r="B413" s="227"/>
      <c r="C413" s="228"/>
      <c r="D413" s="229" t="s">
        <v>194</v>
      </c>
      <c r="E413" s="230" t="s">
        <v>19</v>
      </c>
      <c r="F413" s="231" t="s">
        <v>1181</v>
      </c>
      <c r="G413" s="228"/>
      <c r="H413" s="232">
        <v>-4.2030000000000003</v>
      </c>
      <c r="I413" s="233"/>
      <c r="J413" s="228"/>
      <c r="K413" s="228"/>
      <c r="L413" s="234"/>
      <c r="M413" s="235"/>
      <c r="N413" s="236"/>
      <c r="O413" s="236"/>
      <c r="P413" s="236"/>
      <c r="Q413" s="236"/>
      <c r="R413" s="236"/>
      <c r="S413" s="236"/>
      <c r="T413" s="23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8" t="s">
        <v>194</v>
      </c>
      <c r="AU413" s="238" t="s">
        <v>81</v>
      </c>
      <c r="AV413" s="13" t="s">
        <v>81</v>
      </c>
      <c r="AW413" s="13" t="s">
        <v>33</v>
      </c>
      <c r="AX413" s="13" t="s">
        <v>71</v>
      </c>
      <c r="AY413" s="238" t="s">
        <v>114</v>
      </c>
    </row>
    <row r="414" s="13" customFormat="1">
      <c r="A414" s="13"/>
      <c r="B414" s="227"/>
      <c r="C414" s="228"/>
      <c r="D414" s="229" t="s">
        <v>194</v>
      </c>
      <c r="E414" s="230" t="s">
        <v>19</v>
      </c>
      <c r="F414" s="231" t="s">
        <v>1182</v>
      </c>
      <c r="G414" s="228"/>
      <c r="H414" s="232">
        <v>-2.0499999999999998</v>
      </c>
      <c r="I414" s="233"/>
      <c r="J414" s="228"/>
      <c r="K414" s="228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194</v>
      </c>
      <c r="AU414" s="238" t="s">
        <v>81</v>
      </c>
      <c r="AV414" s="13" t="s">
        <v>81</v>
      </c>
      <c r="AW414" s="13" t="s">
        <v>33</v>
      </c>
      <c r="AX414" s="13" t="s">
        <v>71</v>
      </c>
      <c r="AY414" s="238" t="s">
        <v>114</v>
      </c>
    </row>
    <row r="415" s="13" customFormat="1">
      <c r="A415" s="13"/>
      <c r="B415" s="227"/>
      <c r="C415" s="228"/>
      <c r="D415" s="229" t="s">
        <v>194</v>
      </c>
      <c r="E415" s="230" t="s">
        <v>19</v>
      </c>
      <c r="F415" s="231" t="s">
        <v>1183</v>
      </c>
      <c r="G415" s="228"/>
      <c r="H415" s="232">
        <v>-2.665</v>
      </c>
      <c r="I415" s="233"/>
      <c r="J415" s="228"/>
      <c r="K415" s="228"/>
      <c r="L415" s="234"/>
      <c r="M415" s="235"/>
      <c r="N415" s="236"/>
      <c r="O415" s="236"/>
      <c r="P415" s="236"/>
      <c r="Q415" s="236"/>
      <c r="R415" s="236"/>
      <c r="S415" s="236"/>
      <c r="T415" s="23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8" t="s">
        <v>194</v>
      </c>
      <c r="AU415" s="238" t="s">
        <v>81</v>
      </c>
      <c r="AV415" s="13" t="s">
        <v>81</v>
      </c>
      <c r="AW415" s="13" t="s">
        <v>33</v>
      </c>
      <c r="AX415" s="13" t="s">
        <v>71</v>
      </c>
      <c r="AY415" s="238" t="s">
        <v>114</v>
      </c>
    </row>
    <row r="416" s="13" customFormat="1">
      <c r="A416" s="13"/>
      <c r="B416" s="227"/>
      <c r="C416" s="228"/>
      <c r="D416" s="229" t="s">
        <v>194</v>
      </c>
      <c r="E416" s="230" t="s">
        <v>19</v>
      </c>
      <c r="F416" s="231" t="s">
        <v>1184</v>
      </c>
      <c r="G416" s="228"/>
      <c r="H416" s="232">
        <v>-3.1520000000000001</v>
      </c>
      <c r="I416" s="233"/>
      <c r="J416" s="228"/>
      <c r="K416" s="228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194</v>
      </c>
      <c r="AU416" s="238" t="s">
        <v>81</v>
      </c>
      <c r="AV416" s="13" t="s">
        <v>81</v>
      </c>
      <c r="AW416" s="13" t="s">
        <v>33</v>
      </c>
      <c r="AX416" s="13" t="s">
        <v>71</v>
      </c>
      <c r="AY416" s="238" t="s">
        <v>114</v>
      </c>
    </row>
    <row r="417" s="15" customFormat="1">
      <c r="A417" s="15"/>
      <c r="B417" s="249"/>
      <c r="C417" s="250"/>
      <c r="D417" s="229" t="s">
        <v>194</v>
      </c>
      <c r="E417" s="251" t="s">
        <v>19</v>
      </c>
      <c r="F417" s="252" t="s">
        <v>205</v>
      </c>
      <c r="G417" s="250"/>
      <c r="H417" s="253">
        <v>347.42000000000002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9" t="s">
        <v>194</v>
      </c>
      <c r="AU417" s="259" t="s">
        <v>81</v>
      </c>
      <c r="AV417" s="15" t="s">
        <v>117</v>
      </c>
      <c r="AW417" s="15" t="s">
        <v>33</v>
      </c>
      <c r="AX417" s="15" t="s">
        <v>76</v>
      </c>
      <c r="AY417" s="259" t="s">
        <v>114</v>
      </c>
    </row>
    <row r="418" s="2" customFormat="1" ht="16.5" customHeight="1">
      <c r="A418" s="40"/>
      <c r="B418" s="41"/>
      <c r="C418" s="203" t="s">
        <v>663</v>
      </c>
      <c r="D418" s="203" t="s">
        <v>118</v>
      </c>
      <c r="E418" s="204" t="s">
        <v>1185</v>
      </c>
      <c r="F418" s="205" t="s">
        <v>1186</v>
      </c>
      <c r="G418" s="206" t="s">
        <v>182</v>
      </c>
      <c r="H418" s="207">
        <v>347.42000000000002</v>
      </c>
      <c r="I418" s="208"/>
      <c r="J418" s="209">
        <f>ROUND(I418*H418,2)</f>
        <v>0</v>
      </c>
      <c r="K418" s="205" t="s">
        <v>122</v>
      </c>
      <c r="L418" s="46"/>
      <c r="M418" s="210" t="s">
        <v>19</v>
      </c>
      <c r="N418" s="211" t="s">
        <v>42</v>
      </c>
      <c r="O418" s="86"/>
      <c r="P418" s="212">
        <f>O418*H418</f>
        <v>0</v>
      </c>
      <c r="Q418" s="212">
        <v>0</v>
      </c>
      <c r="R418" s="212">
        <f>Q418*H418</f>
        <v>0</v>
      </c>
      <c r="S418" s="212">
        <v>0.00014999999999999999</v>
      </c>
      <c r="T418" s="213">
        <f>S418*H418</f>
        <v>0.052113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4" t="s">
        <v>259</v>
      </c>
      <c r="AT418" s="214" t="s">
        <v>118</v>
      </c>
      <c r="AU418" s="214" t="s">
        <v>81</v>
      </c>
      <c r="AY418" s="19" t="s">
        <v>114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19" t="s">
        <v>76</v>
      </c>
      <c r="BK418" s="215">
        <f>ROUND(I418*H418,2)</f>
        <v>0</v>
      </c>
      <c r="BL418" s="19" t="s">
        <v>259</v>
      </c>
      <c r="BM418" s="214" t="s">
        <v>1187</v>
      </c>
    </row>
    <row r="419" s="2" customFormat="1">
      <c r="A419" s="40"/>
      <c r="B419" s="41"/>
      <c r="C419" s="42"/>
      <c r="D419" s="216" t="s">
        <v>125</v>
      </c>
      <c r="E419" s="42"/>
      <c r="F419" s="217" t="s">
        <v>1188</v>
      </c>
      <c r="G419" s="42"/>
      <c r="H419" s="42"/>
      <c r="I419" s="218"/>
      <c r="J419" s="42"/>
      <c r="K419" s="42"/>
      <c r="L419" s="46"/>
      <c r="M419" s="219"/>
      <c r="N419" s="220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125</v>
      </c>
      <c r="AU419" s="19" t="s">
        <v>81</v>
      </c>
    </row>
    <row r="420" s="2" customFormat="1" ht="24.15" customHeight="1">
      <c r="A420" s="40"/>
      <c r="B420" s="41"/>
      <c r="C420" s="203" t="s">
        <v>671</v>
      </c>
      <c r="D420" s="203" t="s">
        <v>118</v>
      </c>
      <c r="E420" s="204" t="s">
        <v>1189</v>
      </c>
      <c r="F420" s="205" t="s">
        <v>1190</v>
      </c>
      <c r="G420" s="206" t="s">
        <v>191</v>
      </c>
      <c r="H420" s="207">
        <v>156</v>
      </c>
      <c r="I420" s="208"/>
      <c r="J420" s="209">
        <f>ROUND(I420*H420,2)</f>
        <v>0</v>
      </c>
      <c r="K420" s="205" t="s">
        <v>122</v>
      </c>
      <c r="L420" s="46"/>
      <c r="M420" s="210" t="s">
        <v>19</v>
      </c>
      <c r="N420" s="211" t="s">
        <v>42</v>
      </c>
      <c r="O420" s="86"/>
      <c r="P420" s="212">
        <f>O420*H420</f>
        <v>0</v>
      </c>
      <c r="Q420" s="212">
        <v>0</v>
      </c>
      <c r="R420" s="212">
        <f>Q420*H420</f>
        <v>0</v>
      </c>
      <c r="S420" s="212">
        <v>0</v>
      </c>
      <c r="T420" s="213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4" t="s">
        <v>259</v>
      </c>
      <c r="AT420" s="214" t="s">
        <v>118</v>
      </c>
      <c r="AU420" s="214" t="s">
        <v>81</v>
      </c>
      <c r="AY420" s="19" t="s">
        <v>114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19" t="s">
        <v>76</v>
      </c>
      <c r="BK420" s="215">
        <f>ROUND(I420*H420,2)</f>
        <v>0</v>
      </c>
      <c r="BL420" s="19" t="s">
        <v>259</v>
      </c>
      <c r="BM420" s="214" t="s">
        <v>1191</v>
      </c>
    </row>
    <row r="421" s="2" customFormat="1">
      <c r="A421" s="40"/>
      <c r="B421" s="41"/>
      <c r="C421" s="42"/>
      <c r="D421" s="216" t="s">
        <v>125</v>
      </c>
      <c r="E421" s="42"/>
      <c r="F421" s="217" t="s">
        <v>1192</v>
      </c>
      <c r="G421" s="42"/>
      <c r="H421" s="42"/>
      <c r="I421" s="218"/>
      <c r="J421" s="42"/>
      <c r="K421" s="42"/>
      <c r="L421" s="46"/>
      <c r="M421" s="219"/>
      <c r="N421" s="220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125</v>
      </c>
      <c r="AU421" s="19" t="s">
        <v>81</v>
      </c>
    </row>
    <row r="422" s="13" customFormat="1">
      <c r="A422" s="13"/>
      <c r="B422" s="227"/>
      <c r="C422" s="228"/>
      <c r="D422" s="229" t="s">
        <v>194</v>
      </c>
      <c r="E422" s="230" t="s">
        <v>19</v>
      </c>
      <c r="F422" s="231" t="s">
        <v>1193</v>
      </c>
      <c r="G422" s="228"/>
      <c r="H422" s="232">
        <v>156</v>
      </c>
      <c r="I422" s="233"/>
      <c r="J422" s="228"/>
      <c r="K422" s="228"/>
      <c r="L422" s="234"/>
      <c r="M422" s="235"/>
      <c r="N422" s="236"/>
      <c r="O422" s="236"/>
      <c r="P422" s="236"/>
      <c r="Q422" s="236"/>
      <c r="R422" s="236"/>
      <c r="S422" s="236"/>
      <c r="T422" s="23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8" t="s">
        <v>194</v>
      </c>
      <c r="AU422" s="238" t="s">
        <v>81</v>
      </c>
      <c r="AV422" s="13" t="s">
        <v>81</v>
      </c>
      <c r="AW422" s="13" t="s">
        <v>33</v>
      </c>
      <c r="AX422" s="13" t="s">
        <v>76</v>
      </c>
      <c r="AY422" s="238" t="s">
        <v>114</v>
      </c>
    </row>
    <row r="423" s="2" customFormat="1" ht="16.5" customHeight="1">
      <c r="A423" s="40"/>
      <c r="B423" s="41"/>
      <c r="C423" s="260" t="s">
        <v>676</v>
      </c>
      <c r="D423" s="260" t="s">
        <v>248</v>
      </c>
      <c r="E423" s="261" t="s">
        <v>1194</v>
      </c>
      <c r="F423" s="262" t="s">
        <v>1195</v>
      </c>
      <c r="G423" s="263" t="s">
        <v>191</v>
      </c>
      <c r="H423" s="264">
        <v>163.80000000000001</v>
      </c>
      <c r="I423" s="265"/>
      <c r="J423" s="266">
        <f>ROUND(I423*H423,2)</f>
        <v>0</v>
      </c>
      <c r="K423" s="262" t="s">
        <v>122</v>
      </c>
      <c r="L423" s="267"/>
      <c r="M423" s="268" t="s">
        <v>19</v>
      </c>
      <c r="N423" s="269" t="s">
        <v>42</v>
      </c>
      <c r="O423" s="86"/>
      <c r="P423" s="212">
        <f>O423*H423</f>
        <v>0</v>
      </c>
      <c r="Q423" s="212">
        <v>0</v>
      </c>
      <c r="R423" s="212">
        <f>Q423*H423</f>
        <v>0</v>
      </c>
      <c r="S423" s="212">
        <v>0</v>
      </c>
      <c r="T423" s="213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4" t="s">
        <v>350</v>
      </c>
      <c r="AT423" s="214" t="s">
        <v>248</v>
      </c>
      <c r="AU423" s="214" t="s">
        <v>81</v>
      </c>
      <c r="AY423" s="19" t="s">
        <v>114</v>
      </c>
      <c r="BE423" s="215">
        <f>IF(N423="základní",J423,0)</f>
        <v>0</v>
      </c>
      <c r="BF423" s="215">
        <f>IF(N423="snížená",J423,0)</f>
        <v>0</v>
      </c>
      <c r="BG423" s="215">
        <f>IF(N423="zákl. přenesená",J423,0)</f>
        <v>0</v>
      </c>
      <c r="BH423" s="215">
        <f>IF(N423="sníž. přenesená",J423,0)</f>
        <v>0</v>
      </c>
      <c r="BI423" s="215">
        <f>IF(N423="nulová",J423,0)</f>
        <v>0</v>
      </c>
      <c r="BJ423" s="19" t="s">
        <v>76</v>
      </c>
      <c r="BK423" s="215">
        <f>ROUND(I423*H423,2)</f>
        <v>0</v>
      </c>
      <c r="BL423" s="19" t="s">
        <v>259</v>
      </c>
      <c r="BM423" s="214" t="s">
        <v>1196</v>
      </c>
    </row>
    <row r="424" s="13" customFormat="1">
      <c r="A424" s="13"/>
      <c r="B424" s="227"/>
      <c r="C424" s="228"/>
      <c r="D424" s="229" t="s">
        <v>194</v>
      </c>
      <c r="E424" s="228"/>
      <c r="F424" s="231" t="s">
        <v>1197</v>
      </c>
      <c r="G424" s="228"/>
      <c r="H424" s="232">
        <v>163.80000000000001</v>
      </c>
      <c r="I424" s="233"/>
      <c r="J424" s="228"/>
      <c r="K424" s="228"/>
      <c r="L424" s="234"/>
      <c r="M424" s="235"/>
      <c r="N424" s="236"/>
      <c r="O424" s="236"/>
      <c r="P424" s="236"/>
      <c r="Q424" s="236"/>
      <c r="R424" s="236"/>
      <c r="S424" s="236"/>
      <c r="T424" s="23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8" t="s">
        <v>194</v>
      </c>
      <c r="AU424" s="238" t="s">
        <v>81</v>
      </c>
      <c r="AV424" s="13" t="s">
        <v>81</v>
      </c>
      <c r="AW424" s="13" t="s">
        <v>4</v>
      </c>
      <c r="AX424" s="13" t="s">
        <v>76</v>
      </c>
      <c r="AY424" s="238" t="s">
        <v>114</v>
      </c>
    </row>
    <row r="425" s="2" customFormat="1" ht="16.5" customHeight="1">
      <c r="A425" s="40"/>
      <c r="B425" s="41"/>
      <c r="C425" s="203" t="s">
        <v>682</v>
      </c>
      <c r="D425" s="203" t="s">
        <v>118</v>
      </c>
      <c r="E425" s="204" t="s">
        <v>1198</v>
      </c>
      <c r="F425" s="205" t="s">
        <v>1199</v>
      </c>
      <c r="G425" s="206" t="s">
        <v>182</v>
      </c>
      <c r="H425" s="207">
        <v>90.650000000000006</v>
      </c>
      <c r="I425" s="208"/>
      <c r="J425" s="209">
        <f>ROUND(I425*H425,2)</f>
        <v>0</v>
      </c>
      <c r="K425" s="205" t="s">
        <v>122</v>
      </c>
      <c r="L425" s="46"/>
      <c r="M425" s="210" t="s">
        <v>19</v>
      </c>
      <c r="N425" s="211" t="s">
        <v>42</v>
      </c>
      <c r="O425" s="86"/>
      <c r="P425" s="212">
        <f>O425*H425</f>
        <v>0</v>
      </c>
      <c r="Q425" s="212">
        <v>0</v>
      </c>
      <c r="R425" s="212">
        <f>Q425*H425</f>
        <v>0</v>
      </c>
      <c r="S425" s="212">
        <v>3.0000000000000001E-05</v>
      </c>
      <c r="T425" s="213">
        <f>S425*H425</f>
        <v>0.0027195000000000001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4" t="s">
        <v>259</v>
      </c>
      <c r="AT425" s="214" t="s">
        <v>118</v>
      </c>
      <c r="AU425" s="214" t="s">
        <v>81</v>
      </c>
      <c r="AY425" s="19" t="s">
        <v>114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19" t="s">
        <v>76</v>
      </c>
      <c r="BK425" s="215">
        <f>ROUND(I425*H425,2)</f>
        <v>0</v>
      </c>
      <c r="BL425" s="19" t="s">
        <v>259</v>
      </c>
      <c r="BM425" s="214" t="s">
        <v>1200</v>
      </c>
    </row>
    <row r="426" s="2" customFormat="1">
      <c r="A426" s="40"/>
      <c r="B426" s="41"/>
      <c r="C426" s="42"/>
      <c r="D426" s="216" t="s">
        <v>125</v>
      </c>
      <c r="E426" s="42"/>
      <c r="F426" s="217" t="s">
        <v>1201</v>
      </c>
      <c r="G426" s="42"/>
      <c r="H426" s="42"/>
      <c r="I426" s="218"/>
      <c r="J426" s="42"/>
      <c r="K426" s="42"/>
      <c r="L426" s="46"/>
      <c r="M426" s="219"/>
      <c r="N426" s="220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125</v>
      </c>
      <c r="AU426" s="19" t="s">
        <v>81</v>
      </c>
    </row>
    <row r="427" s="13" customFormat="1">
      <c r="A427" s="13"/>
      <c r="B427" s="227"/>
      <c r="C427" s="228"/>
      <c r="D427" s="229" t="s">
        <v>194</v>
      </c>
      <c r="E427" s="230" t="s">
        <v>19</v>
      </c>
      <c r="F427" s="231" t="s">
        <v>1202</v>
      </c>
      <c r="G427" s="228"/>
      <c r="H427" s="232">
        <v>90.650000000000006</v>
      </c>
      <c r="I427" s="233"/>
      <c r="J427" s="228"/>
      <c r="K427" s="228"/>
      <c r="L427" s="234"/>
      <c r="M427" s="235"/>
      <c r="N427" s="236"/>
      <c r="O427" s="236"/>
      <c r="P427" s="236"/>
      <c r="Q427" s="236"/>
      <c r="R427" s="236"/>
      <c r="S427" s="236"/>
      <c r="T427" s="23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8" t="s">
        <v>194</v>
      </c>
      <c r="AU427" s="238" t="s">
        <v>81</v>
      </c>
      <c r="AV427" s="13" t="s">
        <v>81</v>
      </c>
      <c r="AW427" s="13" t="s">
        <v>33</v>
      </c>
      <c r="AX427" s="13" t="s">
        <v>76</v>
      </c>
      <c r="AY427" s="238" t="s">
        <v>114</v>
      </c>
    </row>
    <row r="428" s="2" customFormat="1" ht="16.5" customHeight="1">
      <c r="A428" s="40"/>
      <c r="B428" s="41"/>
      <c r="C428" s="260" t="s">
        <v>687</v>
      </c>
      <c r="D428" s="260" t="s">
        <v>248</v>
      </c>
      <c r="E428" s="261" t="s">
        <v>1203</v>
      </c>
      <c r="F428" s="262" t="s">
        <v>1204</v>
      </c>
      <c r="G428" s="263" t="s">
        <v>182</v>
      </c>
      <c r="H428" s="264">
        <v>95.183000000000007</v>
      </c>
      <c r="I428" s="265"/>
      <c r="J428" s="266">
        <f>ROUND(I428*H428,2)</f>
        <v>0</v>
      </c>
      <c r="K428" s="262" t="s">
        <v>122</v>
      </c>
      <c r="L428" s="267"/>
      <c r="M428" s="268" t="s">
        <v>19</v>
      </c>
      <c r="N428" s="269" t="s">
        <v>42</v>
      </c>
      <c r="O428" s="86"/>
      <c r="P428" s="212">
        <f>O428*H428</f>
        <v>0</v>
      </c>
      <c r="Q428" s="212">
        <v>4.0000000000000003E-05</v>
      </c>
      <c r="R428" s="212">
        <f>Q428*H428</f>
        <v>0.0038073200000000008</v>
      </c>
      <c r="S428" s="212">
        <v>0</v>
      </c>
      <c r="T428" s="213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4" t="s">
        <v>350</v>
      </c>
      <c r="AT428" s="214" t="s">
        <v>248</v>
      </c>
      <c r="AU428" s="214" t="s">
        <v>81</v>
      </c>
      <c r="AY428" s="19" t="s">
        <v>114</v>
      </c>
      <c r="BE428" s="215">
        <f>IF(N428="základní",J428,0)</f>
        <v>0</v>
      </c>
      <c r="BF428" s="215">
        <f>IF(N428="snížená",J428,0)</f>
        <v>0</v>
      </c>
      <c r="BG428" s="215">
        <f>IF(N428="zákl. přenesená",J428,0)</f>
        <v>0</v>
      </c>
      <c r="BH428" s="215">
        <f>IF(N428="sníž. přenesená",J428,0)</f>
        <v>0</v>
      </c>
      <c r="BI428" s="215">
        <f>IF(N428="nulová",J428,0)</f>
        <v>0</v>
      </c>
      <c r="BJ428" s="19" t="s">
        <v>76</v>
      </c>
      <c r="BK428" s="215">
        <f>ROUND(I428*H428,2)</f>
        <v>0</v>
      </c>
      <c r="BL428" s="19" t="s">
        <v>259</v>
      </c>
      <c r="BM428" s="214" t="s">
        <v>1205</v>
      </c>
    </row>
    <row r="429" s="13" customFormat="1">
      <c r="A429" s="13"/>
      <c r="B429" s="227"/>
      <c r="C429" s="228"/>
      <c r="D429" s="229" t="s">
        <v>194</v>
      </c>
      <c r="E429" s="228"/>
      <c r="F429" s="231" t="s">
        <v>1206</v>
      </c>
      <c r="G429" s="228"/>
      <c r="H429" s="232">
        <v>95.183000000000007</v>
      </c>
      <c r="I429" s="233"/>
      <c r="J429" s="228"/>
      <c r="K429" s="228"/>
      <c r="L429" s="234"/>
      <c r="M429" s="235"/>
      <c r="N429" s="236"/>
      <c r="O429" s="236"/>
      <c r="P429" s="236"/>
      <c r="Q429" s="236"/>
      <c r="R429" s="236"/>
      <c r="S429" s="236"/>
      <c r="T429" s="23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8" t="s">
        <v>194</v>
      </c>
      <c r="AU429" s="238" t="s">
        <v>81</v>
      </c>
      <c r="AV429" s="13" t="s">
        <v>81</v>
      </c>
      <c r="AW429" s="13" t="s">
        <v>4</v>
      </c>
      <c r="AX429" s="13" t="s">
        <v>76</v>
      </c>
      <c r="AY429" s="238" t="s">
        <v>114</v>
      </c>
    </row>
    <row r="430" s="2" customFormat="1" ht="16.5" customHeight="1">
      <c r="A430" s="40"/>
      <c r="B430" s="41"/>
      <c r="C430" s="203" t="s">
        <v>692</v>
      </c>
      <c r="D430" s="203" t="s">
        <v>118</v>
      </c>
      <c r="E430" s="204" t="s">
        <v>1207</v>
      </c>
      <c r="F430" s="205" t="s">
        <v>1208</v>
      </c>
      <c r="G430" s="206" t="s">
        <v>182</v>
      </c>
      <c r="H430" s="207">
        <v>347.42000000000002</v>
      </c>
      <c r="I430" s="208"/>
      <c r="J430" s="209">
        <f>ROUND(I430*H430,2)</f>
        <v>0</v>
      </c>
      <c r="K430" s="205" t="s">
        <v>122</v>
      </c>
      <c r="L430" s="46"/>
      <c r="M430" s="210" t="s">
        <v>19</v>
      </c>
      <c r="N430" s="211" t="s">
        <v>42</v>
      </c>
      <c r="O430" s="86"/>
      <c r="P430" s="212">
        <f>O430*H430</f>
        <v>0</v>
      </c>
      <c r="Q430" s="212">
        <v>0.00021000000000000001</v>
      </c>
      <c r="R430" s="212">
        <f>Q430*H430</f>
        <v>0.072958200000000001</v>
      </c>
      <c r="S430" s="212">
        <v>0</v>
      </c>
      <c r="T430" s="213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4" t="s">
        <v>259</v>
      </c>
      <c r="AT430" s="214" t="s">
        <v>118</v>
      </c>
      <c r="AU430" s="214" t="s">
        <v>81</v>
      </c>
      <c r="AY430" s="19" t="s">
        <v>114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19" t="s">
        <v>76</v>
      </c>
      <c r="BK430" s="215">
        <f>ROUND(I430*H430,2)</f>
        <v>0</v>
      </c>
      <c r="BL430" s="19" t="s">
        <v>259</v>
      </c>
      <c r="BM430" s="214" t="s">
        <v>1209</v>
      </c>
    </row>
    <row r="431" s="2" customFormat="1">
      <c r="A431" s="40"/>
      <c r="B431" s="41"/>
      <c r="C431" s="42"/>
      <c r="D431" s="216" t="s">
        <v>125</v>
      </c>
      <c r="E431" s="42"/>
      <c r="F431" s="217" t="s">
        <v>1210</v>
      </c>
      <c r="G431" s="42"/>
      <c r="H431" s="42"/>
      <c r="I431" s="218"/>
      <c r="J431" s="42"/>
      <c r="K431" s="42"/>
      <c r="L431" s="46"/>
      <c r="M431" s="219"/>
      <c r="N431" s="220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125</v>
      </c>
      <c r="AU431" s="19" t="s">
        <v>81</v>
      </c>
    </row>
    <row r="432" s="2" customFormat="1" ht="24.15" customHeight="1">
      <c r="A432" s="40"/>
      <c r="B432" s="41"/>
      <c r="C432" s="203" t="s">
        <v>697</v>
      </c>
      <c r="D432" s="203" t="s">
        <v>118</v>
      </c>
      <c r="E432" s="204" t="s">
        <v>1211</v>
      </c>
      <c r="F432" s="205" t="s">
        <v>1212</v>
      </c>
      <c r="G432" s="206" t="s">
        <v>182</v>
      </c>
      <c r="H432" s="207">
        <v>347.42000000000002</v>
      </c>
      <c r="I432" s="208"/>
      <c r="J432" s="209">
        <f>ROUND(I432*H432,2)</f>
        <v>0</v>
      </c>
      <c r="K432" s="205" t="s">
        <v>122</v>
      </c>
      <c r="L432" s="46"/>
      <c r="M432" s="210" t="s">
        <v>19</v>
      </c>
      <c r="N432" s="211" t="s">
        <v>42</v>
      </c>
      <c r="O432" s="86"/>
      <c r="P432" s="212">
        <f>O432*H432</f>
        <v>0</v>
      </c>
      <c r="Q432" s="212">
        <v>0.00029999999999999997</v>
      </c>
      <c r="R432" s="212">
        <f>Q432*H432</f>
        <v>0.104226</v>
      </c>
      <c r="S432" s="212">
        <v>0</v>
      </c>
      <c r="T432" s="213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4" t="s">
        <v>259</v>
      </c>
      <c r="AT432" s="214" t="s">
        <v>118</v>
      </c>
      <c r="AU432" s="214" t="s">
        <v>81</v>
      </c>
      <c r="AY432" s="19" t="s">
        <v>114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19" t="s">
        <v>76</v>
      </c>
      <c r="BK432" s="215">
        <f>ROUND(I432*H432,2)</f>
        <v>0</v>
      </c>
      <c r="BL432" s="19" t="s">
        <v>259</v>
      </c>
      <c r="BM432" s="214" t="s">
        <v>1213</v>
      </c>
    </row>
    <row r="433" s="2" customFormat="1">
      <c r="A433" s="40"/>
      <c r="B433" s="41"/>
      <c r="C433" s="42"/>
      <c r="D433" s="216" t="s">
        <v>125</v>
      </c>
      <c r="E433" s="42"/>
      <c r="F433" s="217" t="s">
        <v>1214</v>
      </c>
      <c r="G433" s="42"/>
      <c r="H433" s="42"/>
      <c r="I433" s="218"/>
      <c r="J433" s="42"/>
      <c r="K433" s="42"/>
      <c r="L433" s="46"/>
      <c r="M433" s="221"/>
      <c r="N433" s="222"/>
      <c r="O433" s="223"/>
      <c r="P433" s="223"/>
      <c r="Q433" s="223"/>
      <c r="R433" s="223"/>
      <c r="S433" s="223"/>
      <c r="T433" s="22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125</v>
      </c>
      <c r="AU433" s="19" t="s">
        <v>81</v>
      </c>
    </row>
    <row r="434" s="2" customFormat="1" ht="6.96" customHeight="1">
      <c r="A434" s="40"/>
      <c r="B434" s="61"/>
      <c r="C434" s="62"/>
      <c r="D434" s="62"/>
      <c r="E434" s="62"/>
      <c r="F434" s="62"/>
      <c r="G434" s="62"/>
      <c r="H434" s="62"/>
      <c r="I434" s="62"/>
      <c r="J434" s="62"/>
      <c r="K434" s="62"/>
      <c r="L434" s="46"/>
      <c r="M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</sheetData>
  <sheetProtection sheet="1" autoFilter="0" formatColumns="0" formatRows="0" objects="1" scenarios="1" spinCount="100000" saltValue="rf1hVKFoXyxhY1oawkrMJr9K/yGI8gaK1QQ8HXy5bniy5orbFzbQTJdqQnBjFnufpSVL9KOEoo101+aaGN3JwQ==" hashValue="cw2/K5FS04yKs1beXhqVtpo3CdKvkjikZDkcIpfGxca3WJnxNowaMW0uIJ3tc5iBAr2A7MS2YXpkBMUg2ID6Ew==" algorithmName="SHA-512" password="CC35"/>
  <autoFilter ref="C101:K433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5_01/121151103"/>
    <hyperlink ref="F108" r:id="rId2" display="https://podminky.urs.cz/item/CS_URS_2025_01/122551101"/>
    <hyperlink ref="F115" r:id="rId3" display="https://podminky.urs.cz/item/CS_URS_2025_01/122551104"/>
    <hyperlink ref="F121" r:id="rId4" display="https://podminky.urs.cz/item/CS_URS_2025_01/272313711"/>
    <hyperlink ref="F125" r:id="rId5" display="https://podminky.urs.cz/item/CS_URS_2025_01/273313811"/>
    <hyperlink ref="F128" r:id="rId6" display="https://podminky.urs.cz/item/CS_URS_2025_01/273351121"/>
    <hyperlink ref="F131" r:id="rId7" display="https://podminky.urs.cz/item/CS_URS_2025_01/273351122"/>
    <hyperlink ref="F133" r:id="rId8" display="https://podminky.urs.cz/item/CS_URS_2025_01/273361221"/>
    <hyperlink ref="F136" r:id="rId9" display="https://podminky.urs.cz/item/CS_URS_2025_01/275313711"/>
    <hyperlink ref="F143" r:id="rId10" display="https://podminky.urs.cz/item/CS_URS_2025_01/275351121"/>
    <hyperlink ref="F148" r:id="rId11" display="https://podminky.urs.cz/item/CS_URS_2025_01/275351122"/>
    <hyperlink ref="F150" r:id="rId12" display="https://podminky.urs.cz/item/CS_URS_2025_01/279113141"/>
    <hyperlink ref="F157" r:id="rId13" display="https://podminky.urs.cz/item/CS_URS_2025_01/279361821"/>
    <hyperlink ref="F165" r:id="rId14" display="https://podminky.urs.cz/item/CS_URS_2025_01/311235131"/>
    <hyperlink ref="F168" r:id="rId15" display="https://podminky.urs.cz/item/CS_URS_2025_01/337173110"/>
    <hyperlink ref="F196" r:id="rId16" display="https://podminky.urs.cz/item/CS_URS_2025_01/342151111"/>
    <hyperlink ref="F201" r:id="rId17" display="https://podminky.urs.cz/item/CS_URS_2025_01/417321414"/>
    <hyperlink ref="F204" r:id="rId18" display="https://podminky.urs.cz/item/CS_URS_2025_01/417351115"/>
    <hyperlink ref="F207" r:id="rId19" display="https://podminky.urs.cz/item/CS_URS_2025_01/417351116"/>
    <hyperlink ref="F209" r:id="rId20" display="https://podminky.urs.cz/item/CS_URS_2025_01/417361821"/>
    <hyperlink ref="F216" r:id="rId21" display="https://podminky.urs.cz/item/CS_URS_2025_01/444151111"/>
    <hyperlink ref="F233" r:id="rId22" display="https://podminky.urs.cz/item/CS_URS_2025_01/642942951"/>
    <hyperlink ref="F236" r:id="rId23" display="https://podminky.urs.cz/item/CS_URS_2025_01/766660002"/>
    <hyperlink ref="F247" r:id="rId24" display="https://podminky.urs.cz/item/CS_URS_2025_01/962032230"/>
    <hyperlink ref="F250" r:id="rId25" display="https://podminky.urs.cz/item/CS_URS_2025_01/965049112"/>
    <hyperlink ref="F260" r:id="rId26" display="https://podminky.urs.cz/item/CS_URS_2025_01/997013111"/>
    <hyperlink ref="F262" r:id="rId27" display="https://podminky.urs.cz/item/CS_URS_2025_01/997013501"/>
    <hyperlink ref="F264" r:id="rId28" display="https://podminky.urs.cz/item/CS_URS_2025_01/997013509"/>
    <hyperlink ref="F267" r:id="rId29" display="https://podminky.urs.cz/item/CS_URS_2025_01/997013631"/>
    <hyperlink ref="F275" r:id="rId30" display="https://podminky.urs.cz/item/CS_URS_2025_01/725112023"/>
    <hyperlink ref="F277" r:id="rId31" display="https://podminky.urs.cz/item/CS_URS_2025_01/725211681"/>
    <hyperlink ref="F279" r:id="rId32" display="https://podminky.urs.cz/item/CS_URS_2025_01/725291668"/>
    <hyperlink ref="F282" r:id="rId33" display="https://podminky.urs.cz/item/CS_URS_2025_01/725291669"/>
    <hyperlink ref="F285" r:id="rId34" display="https://podminky.urs.cz/item/CS_URS_2025_01/725291670"/>
    <hyperlink ref="F290" r:id="rId35" display="https://podminky.urs.cz/item/CS_URS_2025_01/726131043"/>
    <hyperlink ref="F295" r:id="rId36" display="https://podminky.urs.cz/item/CS_URS_2025_01/741122015"/>
    <hyperlink ref="F299" r:id="rId37" display="https://podminky.urs.cz/item/CS_URS_2025_01/741122016"/>
    <hyperlink ref="F303" r:id="rId38" display="https://podminky.urs.cz/item/CS_URS_2025_01/741210001"/>
    <hyperlink ref="F306" r:id="rId39" display="https://podminky.urs.cz/item/CS_URS_2025_01/741310101"/>
    <hyperlink ref="F312" r:id="rId40" display="https://podminky.urs.cz/item/CS_URS_2025_01/741313002"/>
    <hyperlink ref="F316" r:id="rId41" display="https://podminky.urs.cz/item/CS_URS_2025_01/741320101"/>
    <hyperlink ref="F320" r:id="rId42" display="https://podminky.urs.cz/item/CS_URS_2025_01/741321003"/>
    <hyperlink ref="F323" r:id="rId43" display="https://podminky.urs.cz/item/CS_URS_2025_01/741372062"/>
    <hyperlink ref="F326" r:id="rId44" display="https://podminky.urs.cz/item/CS_URS_2025_01/741810001"/>
    <hyperlink ref="F330" r:id="rId45" display="https://podminky.urs.cz/item/CS_URS_2025_01/751616025"/>
    <hyperlink ref="F334" r:id="rId46" display="https://podminky.urs.cz/item/CS_URS_2025_01/764111651"/>
    <hyperlink ref="F339" r:id="rId47" display="https://podminky.urs.cz/item/CS_URS_2025_01/764212662"/>
    <hyperlink ref="F342" r:id="rId48" display="https://podminky.urs.cz/item/CS_URS_2025_01/764214603"/>
    <hyperlink ref="F344" r:id="rId49" display="https://podminky.urs.cz/item/CS_URS_2025_01/764311603"/>
    <hyperlink ref="F350" r:id="rId50" display="https://podminky.urs.cz/item/CS_URS_2025_01/766422343"/>
    <hyperlink ref="F355" r:id="rId51" display="https://podminky.urs.cz/item/CS_URS_2025_01/767490103"/>
    <hyperlink ref="F363" r:id="rId52" display="https://podminky.urs.cz/item/CS_URS_2025_01/771111011"/>
    <hyperlink ref="F368" r:id="rId53" display="https://podminky.urs.cz/item/CS_URS_2025_01/771121011"/>
    <hyperlink ref="F370" r:id="rId54" display="https://podminky.urs.cz/item/CS_URS_2025_01/771151013"/>
    <hyperlink ref="F372" r:id="rId55" display="https://podminky.urs.cz/item/CS_URS_2025_01/771574413"/>
    <hyperlink ref="F374" r:id="rId56" display="https://podminky.urs.cz/item/CS_URS_2025_01/783301311"/>
    <hyperlink ref="F391" r:id="rId57" display="https://podminky.urs.cz/item/CS_URS_2025_01/771591112"/>
    <hyperlink ref="F393" r:id="rId58" display="https://podminky.urs.cz/item/CS_URS_2025_01/771591241"/>
    <hyperlink ref="F395" r:id="rId59" display="https://podminky.urs.cz/item/CS_URS_2025_01/771591264"/>
    <hyperlink ref="F397" r:id="rId60" display="https://podminky.urs.cz/item/CS_URS_2025_01/998771101"/>
    <hyperlink ref="F400" r:id="rId61" display="https://podminky.urs.cz/item/CS_URS_2025_01/783314101"/>
    <hyperlink ref="F402" r:id="rId62" display="https://podminky.urs.cz/item/CS_URS_2025_01/783315101"/>
    <hyperlink ref="F404" r:id="rId63" display="https://podminky.urs.cz/item/CS_URS_2025_01/783317101"/>
    <hyperlink ref="F407" r:id="rId64" display="https://podminky.urs.cz/item/CS_URS_2025_01/784111001"/>
    <hyperlink ref="F419" r:id="rId65" display="https://podminky.urs.cz/item/CS_URS_2025_01/784111011"/>
    <hyperlink ref="F421" r:id="rId66" display="https://podminky.urs.cz/item/CS_URS_2025_01/784171001"/>
    <hyperlink ref="F426" r:id="rId67" display="https://podminky.urs.cz/item/CS_URS_2025_01/784171101"/>
    <hyperlink ref="F431" r:id="rId68" display="https://podminky.urs.cz/item/CS_URS_2025_01/784181101"/>
    <hyperlink ref="F433" r:id="rId69" display="https://podminky.urs.cz/item/CS_URS_2025_01/78421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81</v>
      </c>
    </row>
    <row r="4" s="1" customFormat="1" ht="24.96" customHeight="1">
      <c r="B4" s="22"/>
      <c r="D4" s="131" t="s">
        <v>88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3" t="s">
        <v>16</v>
      </c>
      <c r="L6" s="22"/>
    </row>
    <row r="7" s="1" customFormat="1" ht="16.5" customHeight="1">
      <c r="B7" s="22"/>
      <c r="E7" s="225" t="str">
        <f>'Rekapitulace stavby'!K6</f>
        <v>Přístavba recepce a úpravy atria</v>
      </c>
      <c r="F7" s="133"/>
      <c r="G7" s="133"/>
      <c r="H7" s="133"/>
      <c r="L7" s="22"/>
    </row>
    <row r="8" s="2" customFormat="1" ht="12" customHeight="1">
      <c r="A8" s="40"/>
      <c r="B8" s="46"/>
      <c r="C8" s="40"/>
      <c r="D8" s="133" t="s">
        <v>147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1215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19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21</v>
      </c>
      <c r="E12" s="40"/>
      <c r="F12" s="136" t="s">
        <v>22</v>
      </c>
      <c r="G12" s="40"/>
      <c r="H12" s="40"/>
      <c r="I12" s="133" t="s">
        <v>23</v>
      </c>
      <c r="J12" s="137" t="str">
        <f>'Rekapitulace stavby'!AN8</f>
        <v>16. 3. 2025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25</v>
      </c>
      <c r="E14" s="40"/>
      <c r="F14" s="40"/>
      <c r="G14" s="40"/>
      <c r="H14" s="40"/>
      <c r="I14" s="133" t="s">
        <v>26</v>
      </c>
      <c r="J14" s="136" t="s">
        <v>19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27</v>
      </c>
      <c r="F15" s="40"/>
      <c r="G15" s="40"/>
      <c r="H15" s="40"/>
      <c r="I15" s="133" t="s">
        <v>28</v>
      </c>
      <c r="J15" s="136" t="s">
        <v>19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29</v>
      </c>
      <c r="E17" s="40"/>
      <c r="F17" s="40"/>
      <c r="G17" s="40"/>
      <c r="H17" s="40"/>
      <c r="I17" s="133" t="s">
        <v>26</v>
      </c>
      <c r="J17" s="35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6"/>
      <c r="G18" s="136"/>
      <c r="H18" s="136"/>
      <c r="I18" s="133" t="s">
        <v>28</v>
      </c>
      <c r="J18" s="35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31</v>
      </c>
      <c r="E20" s="40"/>
      <c r="F20" s="40"/>
      <c r="G20" s="40"/>
      <c r="H20" s="40"/>
      <c r="I20" s="133" t="s">
        <v>26</v>
      </c>
      <c r="J20" s="136" t="s">
        <v>19</v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">
        <v>32</v>
      </c>
      <c r="F21" s="40"/>
      <c r="G21" s="40"/>
      <c r="H21" s="40"/>
      <c r="I21" s="133" t="s">
        <v>28</v>
      </c>
      <c r="J21" s="136" t="s">
        <v>19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34</v>
      </c>
      <c r="E23" s="40"/>
      <c r="F23" s="40"/>
      <c r="G23" s="40"/>
      <c r="H23" s="40"/>
      <c r="I23" s="133" t="s">
        <v>26</v>
      </c>
      <c r="J23" s="136" t="s">
        <v>19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32</v>
      </c>
      <c r="F24" s="40"/>
      <c r="G24" s="40"/>
      <c r="H24" s="40"/>
      <c r="I24" s="133" t="s">
        <v>28</v>
      </c>
      <c r="J24" s="136" t="s">
        <v>19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35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3" t="s">
        <v>37</v>
      </c>
      <c r="E30" s="40"/>
      <c r="F30" s="40"/>
      <c r="G30" s="40"/>
      <c r="H30" s="40"/>
      <c r="I30" s="40"/>
      <c r="J30" s="144">
        <f>ROUND(J84,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5" t="s">
        <v>39</v>
      </c>
      <c r="G32" s="40"/>
      <c r="H32" s="40"/>
      <c r="I32" s="145" t="s">
        <v>38</v>
      </c>
      <c r="J32" s="145" t="s">
        <v>40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6" t="s">
        <v>41</v>
      </c>
      <c r="E33" s="133" t="s">
        <v>42</v>
      </c>
      <c r="F33" s="147">
        <f>ROUND((SUM(BE84:BE103)),  2)</f>
        <v>0</v>
      </c>
      <c r="G33" s="40"/>
      <c r="H33" s="40"/>
      <c r="I33" s="148">
        <v>0.20999999999999999</v>
      </c>
      <c r="J33" s="147">
        <f>ROUND(((SUM(BE84:BE103))*I33),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43</v>
      </c>
      <c r="F34" s="147">
        <f>ROUND((SUM(BF84:BF103)),  2)</f>
        <v>0</v>
      </c>
      <c r="G34" s="40"/>
      <c r="H34" s="40"/>
      <c r="I34" s="148">
        <v>0.12</v>
      </c>
      <c r="J34" s="147">
        <f>ROUND(((SUM(BF84:BF103))*I34),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44</v>
      </c>
      <c r="F35" s="147">
        <f>ROUND((SUM(BG84:BG103)),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45</v>
      </c>
      <c r="F36" s="147">
        <f>ROUND((SUM(BH84:BH103)),  2)</f>
        <v>0</v>
      </c>
      <c r="G36" s="40"/>
      <c r="H36" s="40"/>
      <c r="I36" s="148">
        <v>0.12</v>
      </c>
      <c r="J36" s="147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46</v>
      </c>
      <c r="F37" s="147">
        <f>ROUND((SUM(BI84:BI103)),  2)</f>
        <v>0</v>
      </c>
      <c r="G37" s="40"/>
      <c r="H37" s="40"/>
      <c r="I37" s="148">
        <v>0</v>
      </c>
      <c r="J37" s="147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26" t="str">
        <f>E7</f>
        <v>Přístavba recepce a úpravy atria</v>
      </c>
      <c r="F48" s="34"/>
      <c r="G48" s="34"/>
      <c r="H48" s="34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147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113-25/03 - Retence - INVESTIČNÍ NÁKLADY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Březno</v>
      </c>
      <c r="G52" s="42"/>
      <c r="H52" s="42"/>
      <c r="I52" s="34" t="s">
        <v>23</v>
      </c>
      <c r="J52" s="74" t="str">
        <f>IF(J12="","",J12)</f>
        <v>16. 3. 2025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Domov Velké Březno</v>
      </c>
      <c r="G54" s="42"/>
      <c r="H54" s="42"/>
      <c r="I54" s="34" t="s">
        <v>31</v>
      </c>
      <c r="J54" s="38" t="str">
        <f>E21</f>
        <v>Ing.arch. Daniel Zygula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Ing.arch. Daniel Zygula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69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4"/>
      <c r="C60" s="165"/>
      <c r="D60" s="166" t="s">
        <v>149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150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151</v>
      </c>
      <c r="E62" s="173"/>
      <c r="F62" s="173"/>
      <c r="G62" s="173"/>
      <c r="H62" s="173"/>
      <c r="I62" s="173"/>
      <c r="J62" s="174">
        <f>J92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152</v>
      </c>
      <c r="E63" s="173"/>
      <c r="F63" s="173"/>
      <c r="G63" s="173"/>
      <c r="H63" s="173"/>
      <c r="I63" s="173"/>
      <c r="J63" s="174">
        <f>J93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155</v>
      </c>
      <c r="E64" s="173"/>
      <c r="F64" s="173"/>
      <c r="G64" s="173"/>
      <c r="H64" s="173"/>
      <c r="I64" s="173"/>
      <c r="J64" s="174">
        <f>J96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4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98</v>
      </c>
      <c r="D71" s="42"/>
      <c r="E71" s="42"/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226" t="str">
        <f>E7</f>
        <v>Přístavba recepce a úpravy atria</v>
      </c>
      <c r="F74" s="34"/>
      <c r="G74" s="34"/>
      <c r="H74" s="34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147</v>
      </c>
      <c r="D75" s="42"/>
      <c r="E75" s="42"/>
      <c r="F75" s="42"/>
      <c r="G75" s="42"/>
      <c r="H75" s="42"/>
      <c r="I75" s="42"/>
      <c r="J75" s="42"/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113-25/03 - Retence - INVESTIČNÍ NÁKLADY</v>
      </c>
      <c r="F76" s="42"/>
      <c r="G76" s="42"/>
      <c r="H76" s="42"/>
      <c r="I76" s="42"/>
      <c r="J76" s="42"/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Březno</v>
      </c>
      <c r="G78" s="42"/>
      <c r="H78" s="42"/>
      <c r="I78" s="34" t="s">
        <v>23</v>
      </c>
      <c r="J78" s="74" t="str">
        <f>IF(J12="","",J12)</f>
        <v>16. 3. 2025</v>
      </c>
      <c r="K78" s="42"/>
      <c r="L78" s="134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4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Domov Velké Březno</v>
      </c>
      <c r="G80" s="42"/>
      <c r="H80" s="42"/>
      <c r="I80" s="34" t="s">
        <v>31</v>
      </c>
      <c r="J80" s="38" t="str">
        <f>E21</f>
        <v>Ing.arch. Daniel Zygula</v>
      </c>
      <c r="K80" s="42"/>
      <c r="L80" s="134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Ing.arch. Daniel Zygula</v>
      </c>
      <c r="K81" s="42"/>
      <c r="L81" s="134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4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6"/>
      <c r="B83" s="177"/>
      <c r="C83" s="178" t="s">
        <v>99</v>
      </c>
      <c r="D83" s="179" t="s">
        <v>56</v>
      </c>
      <c r="E83" s="179" t="s">
        <v>52</v>
      </c>
      <c r="F83" s="179" t="s">
        <v>53</v>
      </c>
      <c r="G83" s="179" t="s">
        <v>100</v>
      </c>
      <c r="H83" s="179" t="s">
        <v>101</v>
      </c>
      <c r="I83" s="179" t="s">
        <v>102</v>
      </c>
      <c r="J83" s="179" t="s">
        <v>91</v>
      </c>
      <c r="K83" s="180" t="s">
        <v>103</v>
      </c>
      <c r="L83" s="181"/>
      <c r="M83" s="94" t="s">
        <v>19</v>
      </c>
      <c r="N83" s="95" t="s">
        <v>41</v>
      </c>
      <c r="O83" s="95" t="s">
        <v>104</v>
      </c>
      <c r="P83" s="95" t="s">
        <v>105</v>
      </c>
      <c r="Q83" s="95" t="s">
        <v>106</v>
      </c>
      <c r="R83" s="95" t="s">
        <v>107</v>
      </c>
      <c r="S83" s="95" t="s">
        <v>108</v>
      </c>
      <c r="T83" s="96" t="s">
        <v>109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40"/>
      <c r="B84" s="41"/>
      <c r="C84" s="101" t="s">
        <v>110</v>
      </c>
      <c r="D84" s="42"/>
      <c r="E84" s="42"/>
      <c r="F84" s="42"/>
      <c r="G84" s="42"/>
      <c r="H84" s="42"/>
      <c r="I84" s="42"/>
      <c r="J84" s="182">
        <f>BK84</f>
        <v>0</v>
      </c>
      <c r="K84" s="42"/>
      <c r="L84" s="46"/>
      <c r="M84" s="97"/>
      <c r="N84" s="183"/>
      <c r="O84" s="98"/>
      <c r="P84" s="184">
        <f>P85</f>
        <v>0</v>
      </c>
      <c r="Q84" s="98"/>
      <c r="R84" s="184">
        <f>R85</f>
        <v>7.4612855499999995</v>
      </c>
      <c r="S84" s="98"/>
      <c r="T84" s="185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70</v>
      </c>
      <c r="AU84" s="19" t="s">
        <v>92</v>
      </c>
      <c r="BK84" s="186">
        <f>BK85</f>
        <v>0</v>
      </c>
    </row>
    <row r="85" s="12" customFormat="1" ht="25.92" customHeight="1">
      <c r="A85" s="12"/>
      <c r="B85" s="187"/>
      <c r="C85" s="188"/>
      <c r="D85" s="189" t="s">
        <v>70</v>
      </c>
      <c r="E85" s="190" t="s">
        <v>168</v>
      </c>
      <c r="F85" s="190" t="s">
        <v>169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P86+P92+P93+P96</f>
        <v>0</v>
      </c>
      <c r="Q85" s="195"/>
      <c r="R85" s="196">
        <f>R86+R92+R93+R96</f>
        <v>7.4612855499999995</v>
      </c>
      <c r="S85" s="195"/>
      <c r="T85" s="197">
        <f>T86+T92+T93+T96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76</v>
      </c>
      <c r="AT85" s="199" t="s">
        <v>70</v>
      </c>
      <c r="AU85" s="199" t="s">
        <v>71</v>
      </c>
      <c r="AY85" s="198" t="s">
        <v>114</v>
      </c>
      <c r="BK85" s="200">
        <f>BK86+BK92+BK93+BK96</f>
        <v>0</v>
      </c>
    </row>
    <row r="86" s="12" customFormat="1" ht="22.8" customHeight="1">
      <c r="A86" s="12"/>
      <c r="B86" s="187"/>
      <c r="C86" s="188"/>
      <c r="D86" s="189" t="s">
        <v>70</v>
      </c>
      <c r="E86" s="201" t="s">
        <v>76</v>
      </c>
      <c r="F86" s="201" t="s">
        <v>170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SUM(P87:P91)</f>
        <v>0</v>
      </c>
      <c r="Q86" s="195"/>
      <c r="R86" s="196">
        <f>SUM(R87:R91)</f>
        <v>0</v>
      </c>
      <c r="S86" s="195"/>
      <c r="T86" s="197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76</v>
      </c>
      <c r="AT86" s="199" t="s">
        <v>70</v>
      </c>
      <c r="AU86" s="199" t="s">
        <v>76</v>
      </c>
      <c r="AY86" s="198" t="s">
        <v>114</v>
      </c>
      <c r="BK86" s="200">
        <f>SUM(BK87:BK91)</f>
        <v>0</v>
      </c>
    </row>
    <row r="87" s="2" customFormat="1" ht="21.75" customHeight="1">
      <c r="A87" s="40"/>
      <c r="B87" s="41"/>
      <c r="C87" s="203" t="s">
        <v>76</v>
      </c>
      <c r="D87" s="203" t="s">
        <v>118</v>
      </c>
      <c r="E87" s="204" t="s">
        <v>207</v>
      </c>
      <c r="F87" s="205" t="s">
        <v>208</v>
      </c>
      <c r="G87" s="206" t="s">
        <v>209</v>
      </c>
      <c r="H87" s="207">
        <v>36</v>
      </c>
      <c r="I87" s="208"/>
      <c r="J87" s="209">
        <f>ROUND(I87*H87,2)</f>
        <v>0</v>
      </c>
      <c r="K87" s="205" t="s">
        <v>122</v>
      </c>
      <c r="L87" s="46"/>
      <c r="M87" s="210" t="s">
        <v>19</v>
      </c>
      <c r="N87" s="211" t="s">
        <v>42</v>
      </c>
      <c r="O87" s="86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4" t="s">
        <v>117</v>
      </c>
      <c r="AT87" s="214" t="s">
        <v>118</v>
      </c>
      <c r="AU87" s="214" t="s">
        <v>81</v>
      </c>
      <c r="AY87" s="19" t="s">
        <v>114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9" t="s">
        <v>76</v>
      </c>
      <c r="BK87" s="215">
        <f>ROUND(I87*H87,2)</f>
        <v>0</v>
      </c>
      <c r="BL87" s="19" t="s">
        <v>117</v>
      </c>
      <c r="BM87" s="214" t="s">
        <v>1216</v>
      </c>
    </row>
    <row r="88" s="2" customFormat="1">
      <c r="A88" s="40"/>
      <c r="B88" s="41"/>
      <c r="C88" s="42"/>
      <c r="D88" s="216" t="s">
        <v>125</v>
      </c>
      <c r="E88" s="42"/>
      <c r="F88" s="217" t="s">
        <v>211</v>
      </c>
      <c r="G88" s="42"/>
      <c r="H88" s="42"/>
      <c r="I88" s="218"/>
      <c r="J88" s="42"/>
      <c r="K88" s="42"/>
      <c r="L88" s="46"/>
      <c r="M88" s="219"/>
      <c r="N88" s="220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125</v>
      </c>
      <c r="AU88" s="19" t="s">
        <v>81</v>
      </c>
    </row>
    <row r="89" s="14" customFormat="1">
      <c r="A89" s="14"/>
      <c r="B89" s="239"/>
      <c r="C89" s="240"/>
      <c r="D89" s="229" t="s">
        <v>194</v>
      </c>
      <c r="E89" s="241" t="s">
        <v>19</v>
      </c>
      <c r="F89" s="242" t="s">
        <v>1217</v>
      </c>
      <c r="G89" s="240"/>
      <c r="H89" s="241" t="s">
        <v>19</v>
      </c>
      <c r="I89" s="243"/>
      <c r="J89" s="240"/>
      <c r="K89" s="240"/>
      <c r="L89" s="244"/>
      <c r="M89" s="245"/>
      <c r="N89" s="246"/>
      <c r="O89" s="246"/>
      <c r="P89" s="246"/>
      <c r="Q89" s="246"/>
      <c r="R89" s="246"/>
      <c r="S89" s="246"/>
      <c r="T89" s="247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8" t="s">
        <v>194</v>
      </c>
      <c r="AU89" s="248" t="s">
        <v>81</v>
      </c>
      <c r="AV89" s="14" t="s">
        <v>76</v>
      </c>
      <c r="AW89" s="14" t="s">
        <v>33</v>
      </c>
      <c r="AX89" s="14" t="s">
        <v>71</v>
      </c>
      <c r="AY89" s="248" t="s">
        <v>114</v>
      </c>
    </row>
    <row r="90" s="13" customFormat="1">
      <c r="A90" s="13"/>
      <c r="B90" s="227"/>
      <c r="C90" s="228"/>
      <c r="D90" s="229" t="s">
        <v>194</v>
      </c>
      <c r="E90" s="230" t="s">
        <v>19</v>
      </c>
      <c r="F90" s="231" t="s">
        <v>1218</v>
      </c>
      <c r="G90" s="228"/>
      <c r="H90" s="232">
        <v>36</v>
      </c>
      <c r="I90" s="233"/>
      <c r="J90" s="228"/>
      <c r="K90" s="228"/>
      <c r="L90" s="234"/>
      <c r="M90" s="235"/>
      <c r="N90" s="236"/>
      <c r="O90" s="236"/>
      <c r="P90" s="236"/>
      <c r="Q90" s="236"/>
      <c r="R90" s="236"/>
      <c r="S90" s="236"/>
      <c r="T90" s="23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8" t="s">
        <v>194</v>
      </c>
      <c r="AU90" s="238" t="s">
        <v>81</v>
      </c>
      <c r="AV90" s="13" t="s">
        <v>81</v>
      </c>
      <c r="AW90" s="13" t="s">
        <v>33</v>
      </c>
      <c r="AX90" s="13" t="s">
        <v>71</v>
      </c>
      <c r="AY90" s="238" t="s">
        <v>114</v>
      </c>
    </row>
    <row r="91" s="15" customFormat="1">
      <c r="A91" s="15"/>
      <c r="B91" s="249"/>
      <c r="C91" s="250"/>
      <c r="D91" s="229" t="s">
        <v>194</v>
      </c>
      <c r="E91" s="251" t="s">
        <v>19</v>
      </c>
      <c r="F91" s="252" t="s">
        <v>205</v>
      </c>
      <c r="G91" s="250"/>
      <c r="H91" s="253">
        <v>36</v>
      </c>
      <c r="I91" s="254"/>
      <c r="J91" s="250"/>
      <c r="K91" s="250"/>
      <c r="L91" s="255"/>
      <c r="M91" s="256"/>
      <c r="N91" s="257"/>
      <c r="O91" s="257"/>
      <c r="P91" s="257"/>
      <c r="Q91" s="257"/>
      <c r="R91" s="257"/>
      <c r="S91" s="257"/>
      <c r="T91" s="258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9" t="s">
        <v>194</v>
      </c>
      <c r="AU91" s="259" t="s">
        <v>81</v>
      </c>
      <c r="AV91" s="15" t="s">
        <v>117</v>
      </c>
      <c r="AW91" s="15" t="s">
        <v>33</v>
      </c>
      <c r="AX91" s="15" t="s">
        <v>76</v>
      </c>
      <c r="AY91" s="259" t="s">
        <v>114</v>
      </c>
    </row>
    <row r="92" s="12" customFormat="1" ht="22.8" customHeight="1">
      <c r="A92" s="12"/>
      <c r="B92" s="187"/>
      <c r="C92" s="188"/>
      <c r="D92" s="189" t="s">
        <v>70</v>
      </c>
      <c r="E92" s="201" t="s">
        <v>81</v>
      </c>
      <c r="F92" s="201" t="s">
        <v>269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v>0</v>
      </c>
      <c r="Q92" s="195"/>
      <c r="R92" s="196">
        <v>0</v>
      </c>
      <c r="S92" s="195"/>
      <c r="T92" s="197"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8" t="s">
        <v>76</v>
      </c>
      <c r="AT92" s="199" t="s">
        <v>70</v>
      </c>
      <c r="AU92" s="199" t="s">
        <v>76</v>
      </c>
      <c r="AY92" s="198" t="s">
        <v>114</v>
      </c>
      <c r="BK92" s="200">
        <v>0</v>
      </c>
    </row>
    <row r="93" s="12" customFormat="1" ht="22.8" customHeight="1">
      <c r="A93" s="12"/>
      <c r="B93" s="187"/>
      <c r="C93" s="188"/>
      <c r="D93" s="189" t="s">
        <v>70</v>
      </c>
      <c r="E93" s="201" t="s">
        <v>143</v>
      </c>
      <c r="F93" s="201" t="s">
        <v>299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SUM(P94:P95)</f>
        <v>0</v>
      </c>
      <c r="Q93" s="195"/>
      <c r="R93" s="196">
        <f>SUM(R94:R95)</f>
        <v>7.2379199999999999</v>
      </c>
      <c r="S93" s="195"/>
      <c r="T93" s="19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8" t="s">
        <v>76</v>
      </c>
      <c r="AT93" s="199" t="s">
        <v>70</v>
      </c>
      <c r="AU93" s="199" t="s">
        <v>76</v>
      </c>
      <c r="AY93" s="198" t="s">
        <v>114</v>
      </c>
      <c r="BK93" s="200">
        <f>SUM(BK94:BK95)</f>
        <v>0</v>
      </c>
    </row>
    <row r="94" s="2" customFormat="1" ht="21.75" customHeight="1">
      <c r="A94" s="40"/>
      <c r="B94" s="41"/>
      <c r="C94" s="203" t="s">
        <v>818</v>
      </c>
      <c r="D94" s="203" t="s">
        <v>118</v>
      </c>
      <c r="E94" s="204" t="s">
        <v>1219</v>
      </c>
      <c r="F94" s="205" t="s">
        <v>1220</v>
      </c>
      <c r="G94" s="206" t="s">
        <v>173</v>
      </c>
      <c r="H94" s="207">
        <v>1</v>
      </c>
      <c r="I94" s="208"/>
      <c r="J94" s="209">
        <f>ROUND(I94*H94,2)</f>
        <v>0</v>
      </c>
      <c r="K94" s="205" t="s">
        <v>19</v>
      </c>
      <c r="L94" s="46"/>
      <c r="M94" s="210" t="s">
        <v>19</v>
      </c>
      <c r="N94" s="211" t="s">
        <v>42</v>
      </c>
      <c r="O94" s="86"/>
      <c r="P94" s="212">
        <f>O94*H94</f>
        <v>0</v>
      </c>
      <c r="Q94" s="212">
        <v>3.61896</v>
      </c>
      <c r="R94" s="212">
        <f>Q94*H94</f>
        <v>3.61896</v>
      </c>
      <c r="S94" s="212">
        <v>0</v>
      </c>
      <c r="T94" s="213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4" t="s">
        <v>117</v>
      </c>
      <c r="AT94" s="214" t="s">
        <v>118</v>
      </c>
      <c r="AU94" s="214" t="s">
        <v>81</v>
      </c>
      <c r="AY94" s="19" t="s">
        <v>114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9" t="s">
        <v>76</v>
      </c>
      <c r="BK94" s="215">
        <f>ROUND(I94*H94,2)</f>
        <v>0</v>
      </c>
      <c r="BL94" s="19" t="s">
        <v>117</v>
      </c>
      <c r="BM94" s="214" t="s">
        <v>1221</v>
      </c>
    </row>
    <row r="95" s="2" customFormat="1" ht="24.15" customHeight="1">
      <c r="A95" s="40"/>
      <c r="B95" s="41"/>
      <c r="C95" s="203" t="s">
        <v>113</v>
      </c>
      <c r="D95" s="203" t="s">
        <v>118</v>
      </c>
      <c r="E95" s="204" t="s">
        <v>1222</v>
      </c>
      <c r="F95" s="205" t="s">
        <v>1223</v>
      </c>
      <c r="G95" s="206" t="s">
        <v>173</v>
      </c>
      <c r="H95" s="207">
        <v>1</v>
      </c>
      <c r="I95" s="208"/>
      <c r="J95" s="209">
        <f>ROUND(I95*H95,2)</f>
        <v>0</v>
      </c>
      <c r="K95" s="205" t="s">
        <v>19</v>
      </c>
      <c r="L95" s="46"/>
      <c r="M95" s="210" t="s">
        <v>19</v>
      </c>
      <c r="N95" s="211" t="s">
        <v>42</v>
      </c>
      <c r="O95" s="86"/>
      <c r="P95" s="212">
        <f>O95*H95</f>
        <v>0</v>
      </c>
      <c r="Q95" s="212">
        <v>3.61896</v>
      </c>
      <c r="R95" s="212">
        <f>Q95*H95</f>
        <v>3.61896</v>
      </c>
      <c r="S95" s="212">
        <v>0</v>
      </c>
      <c r="T95" s="213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4" t="s">
        <v>259</v>
      </c>
      <c r="AT95" s="214" t="s">
        <v>118</v>
      </c>
      <c r="AU95" s="214" t="s">
        <v>81</v>
      </c>
      <c r="AY95" s="19" t="s">
        <v>114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9" t="s">
        <v>76</v>
      </c>
      <c r="BK95" s="215">
        <f>ROUND(I95*H95,2)</f>
        <v>0</v>
      </c>
      <c r="BL95" s="19" t="s">
        <v>259</v>
      </c>
      <c r="BM95" s="214" t="s">
        <v>1224</v>
      </c>
    </row>
    <row r="96" s="12" customFormat="1" ht="22.8" customHeight="1">
      <c r="A96" s="12"/>
      <c r="B96" s="187"/>
      <c r="C96" s="188"/>
      <c r="D96" s="189" t="s">
        <v>70</v>
      </c>
      <c r="E96" s="201" t="s">
        <v>221</v>
      </c>
      <c r="F96" s="201" t="s">
        <v>405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SUM(P97:P103)</f>
        <v>0</v>
      </c>
      <c r="Q96" s="195"/>
      <c r="R96" s="196">
        <f>SUM(R97:R103)</f>
        <v>0.22336555</v>
      </c>
      <c r="S96" s="195"/>
      <c r="T96" s="197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76</v>
      </c>
      <c r="AT96" s="199" t="s">
        <v>70</v>
      </c>
      <c r="AU96" s="199" t="s">
        <v>76</v>
      </c>
      <c r="AY96" s="198" t="s">
        <v>114</v>
      </c>
      <c r="BK96" s="200">
        <f>SUM(BK97:BK103)</f>
        <v>0</v>
      </c>
    </row>
    <row r="97" s="2" customFormat="1" ht="24.15" customHeight="1">
      <c r="A97" s="40"/>
      <c r="B97" s="41"/>
      <c r="C97" s="203" t="s">
        <v>196</v>
      </c>
      <c r="D97" s="203" t="s">
        <v>118</v>
      </c>
      <c r="E97" s="204" t="s">
        <v>1225</v>
      </c>
      <c r="F97" s="205" t="s">
        <v>1226</v>
      </c>
      <c r="G97" s="206" t="s">
        <v>191</v>
      </c>
      <c r="H97" s="207">
        <v>31</v>
      </c>
      <c r="I97" s="208"/>
      <c r="J97" s="209">
        <f>ROUND(I97*H97,2)</f>
        <v>0</v>
      </c>
      <c r="K97" s="205" t="s">
        <v>122</v>
      </c>
      <c r="L97" s="46"/>
      <c r="M97" s="210" t="s">
        <v>19</v>
      </c>
      <c r="N97" s="211" t="s">
        <v>42</v>
      </c>
      <c r="O97" s="86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4" t="s">
        <v>117</v>
      </c>
      <c r="AT97" s="214" t="s">
        <v>118</v>
      </c>
      <c r="AU97" s="214" t="s">
        <v>81</v>
      </c>
      <c r="AY97" s="19" t="s">
        <v>114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9" t="s">
        <v>76</v>
      </c>
      <c r="BK97" s="215">
        <f>ROUND(I97*H97,2)</f>
        <v>0</v>
      </c>
      <c r="BL97" s="19" t="s">
        <v>117</v>
      </c>
      <c r="BM97" s="214" t="s">
        <v>1227</v>
      </c>
    </row>
    <row r="98" s="2" customFormat="1">
      <c r="A98" s="40"/>
      <c r="B98" s="41"/>
      <c r="C98" s="42"/>
      <c r="D98" s="216" t="s">
        <v>125</v>
      </c>
      <c r="E98" s="42"/>
      <c r="F98" s="217" t="s">
        <v>1228</v>
      </c>
      <c r="G98" s="42"/>
      <c r="H98" s="42"/>
      <c r="I98" s="218"/>
      <c r="J98" s="42"/>
      <c r="K98" s="42"/>
      <c r="L98" s="46"/>
      <c r="M98" s="219"/>
      <c r="N98" s="220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125</v>
      </c>
      <c r="AU98" s="19" t="s">
        <v>81</v>
      </c>
    </row>
    <row r="99" s="2" customFormat="1" ht="16.5" customHeight="1">
      <c r="A99" s="40"/>
      <c r="B99" s="41"/>
      <c r="C99" s="260" t="s">
        <v>206</v>
      </c>
      <c r="D99" s="260" t="s">
        <v>248</v>
      </c>
      <c r="E99" s="261" t="s">
        <v>1229</v>
      </c>
      <c r="F99" s="262" t="s">
        <v>1230</v>
      </c>
      <c r="G99" s="263" t="s">
        <v>191</v>
      </c>
      <c r="H99" s="264">
        <v>31.465</v>
      </c>
      <c r="I99" s="265"/>
      <c r="J99" s="266">
        <f>ROUND(I99*H99,2)</f>
        <v>0</v>
      </c>
      <c r="K99" s="262" t="s">
        <v>122</v>
      </c>
      <c r="L99" s="267"/>
      <c r="M99" s="268" t="s">
        <v>19</v>
      </c>
      <c r="N99" s="269" t="s">
        <v>42</v>
      </c>
      <c r="O99" s="86"/>
      <c r="P99" s="212">
        <f>O99*H99</f>
        <v>0</v>
      </c>
      <c r="Q99" s="212">
        <v>0.00027</v>
      </c>
      <c r="R99" s="212">
        <f>Q99*H99</f>
        <v>0.0084955499999999993</v>
      </c>
      <c r="S99" s="212">
        <v>0</v>
      </c>
      <c r="T99" s="213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4" t="s">
        <v>221</v>
      </c>
      <c r="AT99" s="214" t="s">
        <v>248</v>
      </c>
      <c r="AU99" s="214" t="s">
        <v>81</v>
      </c>
      <c r="AY99" s="19" t="s">
        <v>114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9" t="s">
        <v>76</v>
      </c>
      <c r="BK99" s="215">
        <f>ROUND(I99*H99,2)</f>
        <v>0</v>
      </c>
      <c r="BL99" s="19" t="s">
        <v>117</v>
      </c>
      <c r="BM99" s="214" t="s">
        <v>1231</v>
      </c>
    </row>
    <row r="100" s="13" customFormat="1">
      <c r="A100" s="13"/>
      <c r="B100" s="227"/>
      <c r="C100" s="228"/>
      <c r="D100" s="229" t="s">
        <v>194</v>
      </c>
      <c r="E100" s="228"/>
      <c r="F100" s="231" t="s">
        <v>1232</v>
      </c>
      <c r="G100" s="228"/>
      <c r="H100" s="232">
        <v>31.465</v>
      </c>
      <c r="I100" s="233"/>
      <c r="J100" s="228"/>
      <c r="K100" s="228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194</v>
      </c>
      <c r="AU100" s="238" t="s">
        <v>81</v>
      </c>
      <c r="AV100" s="13" t="s">
        <v>81</v>
      </c>
      <c r="AW100" s="13" t="s">
        <v>4</v>
      </c>
      <c r="AX100" s="13" t="s">
        <v>76</v>
      </c>
      <c r="AY100" s="238" t="s">
        <v>114</v>
      </c>
    </row>
    <row r="101" s="2" customFormat="1" ht="24.15" customHeight="1">
      <c r="A101" s="40"/>
      <c r="B101" s="41"/>
      <c r="C101" s="203" t="s">
        <v>221</v>
      </c>
      <c r="D101" s="203" t="s">
        <v>118</v>
      </c>
      <c r="E101" s="204" t="s">
        <v>1233</v>
      </c>
      <c r="F101" s="205" t="s">
        <v>1234</v>
      </c>
      <c r="G101" s="206" t="s">
        <v>173</v>
      </c>
      <c r="H101" s="207">
        <v>5</v>
      </c>
      <c r="I101" s="208"/>
      <c r="J101" s="209">
        <f>ROUND(I101*H101,2)</f>
        <v>0</v>
      </c>
      <c r="K101" s="205" t="s">
        <v>19</v>
      </c>
      <c r="L101" s="46"/>
      <c r="M101" s="210" t="s">
        <v>19</v>
      </c>
      <c r="N101" s="211" t="s">
        <v>42</v>
      </c>
      <c r="O101" s="86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4" t="s">
        <v>117</v>
      </c>
      <c r="AT101" s="214" t="s">
        <v>118</v>
      </c>
      <c r="AU101" s="214" t="s">
        <v>81</v>
      </c>
      <c r="AY101" s="19" t="s">
        <v>114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9" t="s">
        <v>76</v>
      </c>
      <c r="BK101" s="215">
        <f>ROUND(I101*H101,2)</f>
        <v>0</v>
      </c>
      <c r="BL101" s="19" t="s">
        <v>117</v>
      </c>
      <c r="BM101" s="214" t="s">
        <v>1235</v>
      </c>
    </row>
    <row r="102" s="2" customFormat="1" ht="24.15" customHeight="1">
      <c r="A102" s="40"/>
      <c r="B102" s="41"/>
      <c r="C102" s="203" t="s">
        <v>478</v>
      </c>
      <c r="D102" s="203" t="s">
        <v>118</v>
      </c>
      <c r="E102" s="204" t="s">
        <v>1236</v>
      </c>
      <c r="F102" s="205" t="s">
        <v>1237</v>
      </c>
      <c r="G102" s="206" t="s">
        <v>173</v>
      </c>
      <c r="H102" s="207">
        <v>1</v>
      </c>
      <c r="I102" s="208"/>
      <c r="J102" s="209">
        <f>ROUND(I102*H102,2)</f>
        <v>0</v>
      </c>
      <c r="K102" s="205" t="s">
        <v>19</v>
      </c>
      <c r="L102" s="46"/>
      <c r="M102" s="210" t="s">
        <v>19</v>
      </c>
      <c r="N102" s="211" t="s">
        <v>42</v>
      </c>
      <c r="O102" s="86"/>
      <c r="P102" s="212">
        <f>O102*H102</f>
        <v>0</v>
      </c>
      <c r="Q102" s="212">
        <v>0.00165</v>
      </c>
      <c r="R102" s="212">
        <f>Q102*H102</f>
        <v>0.00165</v>
      </c>
      <c r="S102" s="212">
        <v>0</v>
      </c>
      <c r="T102" s="213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4" t="s">
        <v>117</v>
      </c>
      <c r="AT102" s="214" t="s">
        <v>118</v>
      </c>
      <c r="AU102" s="214" t="s">
        <v>81</v>
      </c>
      <c r="AY102" s="19" t="s">
        <v>114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9" t="s">
        <v>76</v>
      </c>
      <c r="BK102" s="215">
        <f>ROUND(I102*H102,2)</f>
        <v>0</v>
      </c>
      <c r="BL102" s="19" t="s">
        <v>117</v>
      </c>
      <c r="BM102" s="214" t="s">
        <v>1238</v>
      </c>
    </row>
    <row r="103" s="2" customFormat="1" ht="24.15" customHeight="1">
      <c r="A103" s="40"/>
      <c r="B103" s="41"/>
      <c r="C103" s="203" t="s">
        <v>230</v>
      </c>
      <c r="D103" s="203" t="s">
        <v>118</v>
      </c>
      <c r="E103" s="204" t="s">
        <v>1239</v>
      </c>
      <c r="F103" s="205" t="s">
        <v>1240</v>
      </c>
      <c r="G103" s="206" t="s">
        <v>173</v>
      </c>
      <c r="H103" s="207">
        <v>2</v>
      </c>
      <c r="I103" s="208"/>
      <c r="J103" s="209">
        <f>ROUND(I103*H103,2)</f>
        <v>0</v>
      </c>
      <c r="K103" s="205" t="s">
        <v>19</v>
      </c>
      <c r="L103" s="46"/>
      <c r="M103" s="270" t="s">
        <v>19</v>
      </c>
      <c r="N103" s="271" t="s">
        <v>42</v>
      </c>
      <c r="O103" s="223"/>
      <c r="P103" s="272">
        <f>O103*H103</f>
        <v>0</v>
      </c>
      <c r="Q103" s="272">
        <v>0.10661</v>
      </c>
      <c r="R103" s="272">
        <f>Q103*H103</f>
        <v>0.21321999999999999</v>
      </c>
      <c r="S103" s="272">
        <v>0</v>
      </c>
      <c r="T103" s="273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4" t="s">
        <v>117</v>
      </c>
      <c r="AT103" s="214" t="s">
        <v>118</v>
      </c>
      <c r="AU103" s="214" t="s">
        <v>81</v>
      </c>
      <c r="AY103" s="19" t="s">
        <v>114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9" t="s">
        <v>76</v>
      </c>
      <c r="BK103" s="215">
        <f>ROUND(I103*H103,2)</f>
        <v>0</v>
      </c>
      <c r="BL103" s="19" t="s">
        <v>117</v>
      </c>
      <c r="BM103" s="214" t="s">
        <v>1241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o267tJfANwx1hHAoyOVRenN7R8ezjC0C/tls/Tu04il7zZNxVjsxfEDtHNifvZbp0pQB+8M+kpVJtkINH+u2Pg==" hashValue="chnCX9743m+yftGZHH5izOg/FpdNpJCLwiPK/dRW5BxEDAxsg+0rKKbWJmDe+UtI5re4SqS1MfELnvYGZmuOwQ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22551104"/>
    <hyperlink ref="F98" r:id="rId2" display="https://podminky.urs.cz/item/CS_URS_2025_01/8711611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1242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1243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1244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1245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1246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1247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1248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1249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1250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1251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1252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75</v>
      </c>
      <c r="F18" s="285" t="s">
        <v>1253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1254</v>
      </c>
      <c r="F19" s="285" t="s">
        <v>1255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1256</v>
      </c>
      <c r="F20" s="285" t="s">
        <v>1257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1258</v>
      </c>
      <c r="F21" s="285" t="s">
        <v>1259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1260</v>
      </c>
      <c r="F22" s="285" t="s">
        <v>1261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1262</v>
      </c>
      <c r="F23" s="285" t="s">
        <v>1263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1264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1265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1266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1267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1268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1269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1270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1271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1272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99</v>
      </c>
      <c r="F36" s="285"/>
      <c r="G36" s="285" t="s">
        <v>1273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1274</v>
      </c>
      <c r="F37" s="285"/>
      <c r="G37" s="285" t="s">
        <v>1275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52</v>
      </c>
      <c r="F38" s="285"/>
      <c r="G38" s="285" t="s">
        <v>1276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53</v>
      </c>
      <c r="F39" s="285"/>
      <c r="G39" s="285" t="s">
        <v>1277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100</v>
      </c>
      <c r="F40" s="285"/>
      <c r="G40" s="285" t="s">
        <v>1278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101</v>
      </c>
      <c r="F41" s="285"/>
      <c r="G41" s="285" t="s">
        <v>1279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1280</v>
      </c>
      <c r="F42" s="285"/>
      <c r="G42" s="285" t="s">
        <v>1281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1282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1283</v>
      </c>
      <c r="F44" s="285"/>
      <c r="G44" s="285" t="s">
        <v>1284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103</v>
      </c>
      <c r="F45" s="285"/>
      <c r="G45" s="285" t="s">
        <v>1285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1286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1287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1288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1289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1290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1291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1292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1293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1294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1295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1296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1297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1298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1299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1300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1301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1302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1303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1304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1305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1306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1307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1308</v>
      </c>
      <c r="D76" s="303"/>
      <c r="E76" s="303"/>
      <c r="F76" s="303" t="s">
        <v>1309</v>
      </c>
      <c r="G76" s="304"/>
      <c r="H76" s="303" t="s">
        <v>53</v>
      </c>
      <c r="I76" s="303" t="s">
        <v>56</v>
      </c>
      <c r="J76" s="303" t="s">
        <v>1310</v>
      </c>
      <c r="K76" s="302"/>
    </row>
    <row r="77" s="1" customFormat="1" ht="17.25" customHeight="1">
      <c r="B77" s="300"/>
      <c r="C77" s="305" t="s">
        <v>1311</v>
      </c>
      <c r="D77" s="305"/>
      <c r="E77" s="305"/>
      <c r="F77" s="306" t="s">
        <v>1312</v>
      </c>
      <c r="G77" s="307"/>
      <c r="H77" s="305"/>
      <c r="I77" s="305"/>
      <c r="J77" s="305" t="s">
        <v>1313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52</v>
      </c>
      <c r="D79" s="310"/>
      <c r="E79" s="310"/>
      <c r="F79" s="311" t="s">
        <v>1314</v>
      </c>
      <c r="G79" s="312"/>
      <c r="H79" s="288" t="s">
        <v>1315</v>
      </c>
      <c r="I79" s="288" t="s">
        <v>1316</v>
      </c>
      <c r="J79" s="288">
        <v>20</v>
      </c>
      <c r="K79" s="302"/>
    </row>
    <row r="80" s="1" customFormat="1" ht="15" customHeight="1">
      <c r="B80" s="300"/>
      <c r="C80" s="288" t="s">
        <v>1317</v>
      </c>
      <c r="D80" s="288"/>
      <c r="E80" s="288"/>
      <c r="F80" s="311" t="s">
        <v>1314</v>
      </c>
      <c r="G80" s="312"/>
      <c r="H80" s="288" t="s">
        <v>1318</v>
      </c>
      <c r="I80" s="288" t="s">
        <v>1316</v>
      </c>
      <c r="J80" s="288">
        <v>120</v>
      </c>
      <c r="K80" s="302"/>
    </row>
    <row r="81" s="1" customFormat="1" ht="15" customHeight="1">
      <c r="B81" s="313"/>
      <c r="C81" s="288" t="s">
        <v>1319</v>
      </c>
      <c r="D81" s="288"/>
      <c r="E81" s="288"/>
      <c r="F81" s="311" t="s">
        <v>1320</v>
      </c>
      <c r="G81" s="312"/>
      <c r="H81" s="288" t="s">
        <v>1321</v>
      </c>
      <c r="I81" s="288" t="s">
        <v>1316</v>
      </c>
      <c r="J81" s="288">
        <v>50</v>
      </c>
      <c r="K81" s="302"/>
    </row>
    <row r="82" s="1" customFormat="1" ht="15" customHeight="1">
      <c r="B82" s="313"/>
      <c r="C82" s="288" t="s">
        <v>1322</v>
      </c>
      <c r="D82" s="288"/>
      <c r="E82" s="288"/>
      <c r="F82" s="311" t="s">
        <v>1314</v>
      </c>
      <c r="G82" s="312"/>
      <c r="H82" s="288" t="s">
        <v>1323</v>
      </c>
      <c r="I82" s="288" t="s">
        <v>1324</v>
      </c>
      <c r="J82" s="288"/>
      <c r="K82" s="302"/>
    </row>
    <row r="83" s="1" customFormat="1" ht="15" customHeight="1">
      <c r="B83" s="313"/>
      <c r="C83" s="314" t="s">
        <v>1325</v>
      </c>
      <c r="D83" s="314"/>
      <c r="E83" s="314"/>
      <c r="F83" s="315" t="s">
        <v>1320</v>
      </c>
      <c r="G83" s="314"/>
      <c r="H83" s="314" t="s">
        <v>1326</v>
      </c>
      <c r="I83" s="314" t="s">
        <v>1316</v>
      </c>
      <c r="J83" s="314">
        <v>15</v>
      </c>
      <c r="K83" s="302"/>
    </row>
    <row r="84" s="1" customFormat="1" ht="15" customHeight="1">
      <c r="B84" s="313"/>
      <c r="C84" s="314" t="s">
        <v>1327</v>
      </c>
      <c r="D84" s="314"/>
      <c r="E84" s="314"/>
      <c r="F84" s="315" t="s">
        <v>1320</v>
      </c>
      <c r="G84" s="314"/>
      <c r="H84" s="314" t="s">
        <v>1328</v>
      </c>
      <c r="I84" s="314" t="s">
        <v>1316</v>
      </c>
      <c r="J84" s="314">
        <v>15</v>
      </c>
      <c r="K84" s="302"/>
    </row>
    <row r="85" s="1" customFormat="1" ht="15" customHeight="1">
      <c r="B85" s="313"/>
      <c r="C85" s="314" t="s">
        <v>1329</v>
      </c>
      <c r="D85" s="314"/>
      <c r="E85" s="314"/>
      <c r="F85" s="315" t="s">
        <v>1320</v>
      </c>
      <c r="G85" s="314"/>
      <c r="H85" s="314" t="s">
        <v>1330</v>
      </c>
      <c r="I85" s="314" t="s">
        <v>1316</v>
      </c>
      <c r="J85" s="314">
        <v>20</v>
      </c>
      <c r="K85" s="302"/>
    </row>
    <row r="86" s="1" customFormat="1" ht="15" customHeight="1">
      <c r="B86" s="313"/>
      <c r="C86" s="314" t="s">
        <v>1331</v>
      </c>
      <c r="D86" s="314"/>
      <c r="E86" s="314"/>
      <c r="F86" s="315" t="s">
        <v>1320</v>
      </c>
      <c r="G86" s="314"/>
      <c r="H86" s="314" t="s">
        <v>1332</v>
      </c>
      <c r="I86" s="314" t="s">
        <v>1316</v>
      </c>
      <c r="J86" s="314">
        <v>20</v>
      </c>
      <c r="K86" s="302"/>
    </row>
    <row r="87" s="1" customFormat="1" ht="15" customHeight="1">
      <c r="B87" s="313"/>
      <c r="C87" s="288" t="s">
        <v>1333</v>
      </c>
      <c r="D87" s="288"/>
      <c r="E87" s="288"/>
      <c r="F87" s="311" t="s">
        <v>1320</v>
      </c>
      <c r="G87" s="312"/>
      <c r="H87" s="288" t="s">
        <v>1334</v>
      </c>
      <c r="I87" s="288" t="s">
        <v>1316</v>
      </c>
      <c r="J87" s="288">
        <v>50</v>
      </c>
      <c r="K87" s="302"/>
    </row>
    <row r="88" s="1" customFormat="1" ht="15" customHeight="1">
      <c r="B88" s="313"/>
      <c r="C88" s="288" t="s">
        <v>1335</v>
      </c>
      <c r="D88" s="288"/>
      <c r="E88" s="288"/>
      <c r="F88" s="311" t="s">
        <v>1320</v>
      </c>
      <c r="G88" s="312"/>
      <c r="H88" s="288" t="s">
        <v>1336</v>
      </c>
      <c r="I88" s="288" t="s">
        <v>1316</v>
      </c>
      <c r="J88" s="288">
        <v>20</v>
      </c>
      <c r="K88" s="302"/>
    </row>
    <row r="89" s="1" customFormat="1" ht="15" customHeight="1">
      <c r="B89" s="313"/>
      <c r="C89" s="288" t="s">
        <v>1337</v>
      </c>
      <c r="D89" s="288"/>
      <c r="E89" s="288"/>
      <c r="F89" s="311" t="s">
        <v>1320</v>
      </c>
      <c r="G89" s="312"/>
      <c r="H89" s="288" t="s">
        <v>1338</v>
      </c>
      <c r="I89" s="288" t="s">
        <v>1316</v>
      </c>
      <c r="J89" s="288">
        <v>20</v>
      </c>
      <c r="K89" s="302"/>
    </row>
    <row r="90" s="1" customFormat="1" ht="15" customHeight="1">
      <c r="B90" s="313"/>
      <c r="C90" s="288" t="s">
        <v>1339</v>
      </c>
      <c r="D90" s="288"/>
      <c r="E90" s="288"/>
      <c r="F90" s="311" t="s">
        <v>1320</v>
      </c>
      <c r="G90" s="312"/>
      <c r="H90" s="288" t="s">
        <v>1340</v>
      </c>
      <c r="I90" s="288" t="s">
        <v>1316</v>
      </c>
      <c r="J90" s="288">
        <v>50</v>
      </c>
      <c r="K90" s="302"/>
    </row>
    <row r="91" s="1" customFormat="1" ht="15" customHeight="1">
      <c r="B91" s="313"/>
      <c r="C91" s="288" t="s">
        <v>1341</v>
      </c>
      <c r="D91" s="288"/>
      <c r="E91" s="288"/>
      <c r="F91" s="311" t="s">
        <v>1320</v>
      </c>
      <c r="G91" s="312"/>
      <c r="H91" s="288" t="s">
        <v>1341</v>
      </c>
      <c r="I91" s="288" t="s">
        <v>1316</v>
      </c>
      <c r="J91" s="288">
        <v>50</v>
      </c>
      <c r="K91" s="302"/>
    </row>
    <row r="92" s="1" customFormat="1" ht="15" customHeight="1">
      <c r="B92" s="313"/>
      <c r="C92" s="288" t="s">
        <v>1342</v>
      </c>
      <c r="D92" s="288"/>
      <c r="E92" s="288"/>
      <c r="F92" s="311" t="s">
        <v>1320</v>
      </c>
      <c r="G92" s="312"/>
      <c r="H92" s="288" t="s">
        <v>1343</v>
      </c>
      <c r="I92" s="288" t="s">
        <v>1316</v>
      </c>
      <c r="J92" s="288">
        <v>255</v>
      </c>
      <c r="K92" s="302"/>
    </row>
    <row r="93" s="1" customFormat="1" ht="15" customHeight="1">
      <c r="B93" s="313"/>
      <c r="C93" s="288" t="s">
        <v>1344</v>
      </c>
      <c r="D93" s="288"/>
      <c r="E93" s="288"/>
      <c r="F93" s="311" t="s">
        <v>1314</v>
      </c>
      <c r="G93" s="312"/>
      <c r="H93" s="288" t="s">
        <v>1345</v>
      </c>
      <c r="I93" s="288" t="s">
        <v>1346</v>
      </c>
      <c r="J93" s="288"/>
      <c r="K93" s="302"/>
    </row>
    <row r="94" s="1" customFormat="1" ht="15" customHeight="1">
      <c r="B94" s="313"/>
      <c r="C94" s="288" t="s">
        <v>1347</v>
      </c>
      <c r="D94" s="288"/>
      <c r="E94" s="288"/>
      <c r="F94" s="311" t="s">
        <v>1314</v>
      </c>
      <c r="G94" s="312"/>
      <c r="H94" s="288" t="s">
        <v>1348</v>
      </c>
      <c r="I94" s="288" t="s">
        <v>1349</v>
      </c>
      <c r="J94" s="288"/>
      <c r="K94" s="302"/>
    </row>
    <row r="95" s="1" customFormat="1" ht="15" customHeight="1">
      <c r="B95" s="313"/>
      <c r="C95" s="288" t="s">
        <v>1350</v>
      </c>
      <c r="D95" s="288"/>
      <c r="E95" s="288"/>
      <c r="F95" s="311" t="s">
        <v>1314</v>
      </c>
      <c r="G95" s="312"/>
      <c r="H95" s="288" t="s">
        <v>1350</v>
      </c>
      <c r="I95" s="288" t="s">
        <v>1349</v>
      </c>
      <c r="J95" s="288"/>
      <c r="K95" s="302"/>
    </row>
    <row r="96" s="1" customFormat="1" ht="15" customHeight="1">
      <c r="B96" s="313"/>
      <c r="C96" s="288" t="s">
        <v>37</v>
      </c>
      <c r="D96" s="288"/>
      <c r="E96" s="288"/>
      <c r="F96" s="311" t="s">
        <v>1314</v>
      </c>
      <c r="G96" s="312"/>
      <c r="H96" s="288" t="s">
        <v>1351</v>
      </c>
      <c r="I96" s="288" t="s">
        <v>1349</v>
      </c>
      <c r="J96" s="288"/>
      <c r="K96" s="302"/>
    </row>
    <row r="97" s="1" customFormat="1" ht="15" customHeight="1">
      <c r="B97" s="313"/>
      <c r="C97" s="288" t="s">
        <v>47</v>
      </c>
      <c r="D97" s="288"/>
      <c r="E97" s="288"/>
      <c r="F97" s="311" t="s">
        <v>1314</v>
      </c>
      <c r="G97" s="312"/>
      <c r="H97" s="288" t="s">
        <v>1352</v>
      </c>
      <c r="I97" s="288" t="s">
        <v>1349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1353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1308</v>
      </c>
      <c r="D103" s="303"/>
      <c r="E103" s="303"/>
      <c r="F103" s="303" t="s">
        <v>1309</v>
      </c>
      <c r="G103" s="304"/>
      <c r="H103" s="303" t="s">
        <v>53</v>
      </c>
      <c r="I103" s="303" t="s">
        <v>56</v>
      </c>
      <c r="J103" s="303" t="s">
        <v>1310</v>
      </c>
      <c r="K103" s="302"/>
    </row>
    <row r="104" s="1" customFormat="1" ht="17.25" customHeight="1">
      <c r="B104" s="300"/>
      <c r="C104" s="305" t="s">
        <v>1311</v>
      </c>
      <c r="D104" s="305"/>
      <c r="E104" s="305"/>
      <c r="F104" s="306" t="s">
        <v>1312</v>
      </c>
      <c r="G104" s="307"/>
      <c r="H104" s="305"/>
      <c r="I104" s="305"/>
      <c r="J104" s="305" t="s">
        <v>1313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52</v>
      </c>
      <c r="D106" s="310"/>
      <c r="E106" s="310"/>
      <c r="F106" s="311" t="s">
        <v>1314</v>
      </c>
      <c r="G106" s="288"/>
      <c r="H106" s="288" t="s">
        <v>1354</v>
      </c>
      <c r="I106" s="288" t="s">
        <v>1316</v>
      </c>
      <c r="J106" s="288">
        <v>20</v>
      </c>
      <c r="K106" s="302"/>
    </row>
    <row r="107" s="1" customFormat="1" ht="15" customHeight="1">
      <c r="B107" s="300"/>
      <c r="C107" s="288" t="s">
        <v>1317</v>
      </c>
      <c r="D107" s="288"/>
      <c r="E107" s="288"/>
      <c r="F107" s="311" t="s">
        <v>1314</v>
      </c>
      <c r="G107" s="288"/>
      <c r="H107" s="288" t="s">
        <v>1354</v>
      </c>
      <c r="I107" s="288" t="s">
        <v>1316</v>
      </c>
      <c r="J107" s="288">
        <v>120</v>
      </c>
      <c r="K107" s="302"/>
    </row>
    <row r="108" s="1" customFormat="1" ht="15" customHeight="1">
      <c r="B108" s="313"/>
      <c r="C108" s="288" t="s">
        <v>1319</v>
      </c>
      <c r="D108" s="288"/>
      <c r="E108" s="288"/>
      <c r="F108" s="311" t="s">
        <v>1320</v>
      </c>
      <c r="G108" s="288"/>
      <c r="H108" s="288" t="s">
        <v>1354</v>
      </c>
      <c r="I108" s="288" t="s">
        <v>1316</v>
      </c>
      <c r="J108" s="288">
        <v>50</v>
      </c>
      <c r="K108" s="302"/>
    </row>
    <row r="109" s="1" customFormat="1" ht="15" customHeight="1">
      <c r="B109" s="313"/>
      <c r="C109" s="288" t="s">
        <v>1322</v>
      </c>
      <c r="D109" s="288"/>
      <c r="E109" s="288"/>
      <c r="F109" s="311" t="s">
        <v>1314</v>
      </c>
      <c r="G109" s="288"/>
      <c r="H109" s="288" t="s">
        <v>1354</v>
      </c>
      <c r="I109" s="288" t="s">
        <v>1324</v>
      </c>
      <c r="J109" s="288"/>
      <c r="K109" s="302"/>
    </row>
    <row r="110" s="1" customFormat="1" ht="15" customHeight="1">
      <c r="B110" s="313"/>
      <c r="C110" s="288" t="s">
        <v>1333</v>
      </c>
      <c r="D110" s="288"/>
      <c r="E110" s="288"/>
      <c r="F110" s="311" t="s">
        <v>1320</v>
      </c>
      <c r="G110" s="288"/>
      <c r="H110" s="288" t="s">
        <v>1354</v>
      </c>
      <c r="I110" s="288" t="s">
        <v>1316</v>
      </c>
      <c r="J110" s="288">
        <v>50</v>
      </c>
      <c r="K110" s="302"/>
    </row>
    <row r="111" s="1" customFormat="1" ht="15" customHeight="1">
      <c r="B111" s="313"/>
      <c r="C111" s="288" t="s">
        <v>1341</v>
      </c>
      <c r="D111" s="288"/>
      <c r="E111" s="288"/>
      <c r="F111" s="311" t="s">
        <v>1320</v>
      </c>
      <c r="G111" s="288"/>
      <c r="H111" s="288" t="s">
        <v>1354</v>
      </c>
      <c r="I111" s="288" t="s">
        <v>1316</v>
      </c>
      <c r="J111" s="288">
        <v>50</v>
      </c>
      <c r="K111" s="302"/>
    </row>
    <row r="112" s="1" customFormat="1" ht="15" customHeight="1">
      <c r="B112" s="313"/>
      <c r="C112" s="288" t="s">
        <v>1339</v>
      </c>
      <c r="D112" s="288"/>
      <c r="E112" s="288"/>
      <c r="F112" s="311" t="s">
        <v>1320</v>
      </c>
      <c r="G112" s="288"/>
      <c r="H112" s="288" t="s">
        <v>1354</v>
      </c>
      <c r="I112" s="288" t="s">
        <v>1316</v>
      </c>
      <c r="J112" s="288">
        <v>50</v>
      </c>
      <c r="K112" s="302"/>
    </row>
    <row r="113" s="1" customFormat="1" ht="15" customHeight="1">
      <c r="B113" s="313"/>
      <c r="C113" s="288" t="s">
        <v>52</v>
      </c>
      <c r="D113" s="288"/>
      <c r="E113" s="288"/>
      <c r="F113" s="311" t="s">
        <v>1314</v>
      </c>
      <c r="G113" s="288"/>
      <c r="H113" s="288" t="s">
        <v>1355</v>
      </c>
      <c r="I113" s="288" t="s">
        <v>1316</v>
      </c>
      <c r="J113" s="288">
        <v>20</v>
      </c>
      <c r="K113" s="302"/>
    </row>
    <row r="114" s="1" customFormat="1" ht="15" customHeight="1">
      <c r="B114" s="313"/>
      <c r="C114" s="288" t="s">
        <v>1356</v>
      </c>
      <c r="D114" s="288"/>
      <c r="E114" s="288"/>
      <c r="F114" s="311" t="s">
        <v>1314</v>
      </c>
      <c r="G114" s="288"/>
      <c r="H114" s="288" t="s">
        <v>1357</v>
      </c>
      <c r="I114" s="288" t="s">
        <v>1316</v>
      </c>
      <c r="J114" s="288">
        <v>120</v>
      </c>
      <c r="K114" s="302"/>
    </row>
    <row r="115" s="1" customFormat="1" ht="15" customHeight="1">
      <c r="B115" s="313"/>
      <c r="C115" s="288" t="s">
        <v>37</v>
      </c>
      <c r="D115" s="288"/>
      <c r="E115" s="288"/>
      <c r="F115" s="311" t="s">
        <v>1314</v>
      </c>
      <c r="G115" s="288"/>
      <c r="H115" s="288" t="s">
        <v>1358</v>
      </c>
      <c r="I115" s="288" t="s">
        <v>1349</v>
      </c>
      <c r="J115" s="288"/>
      <c r="K115" s="302"/>
    </row>
    <row r="116" s="1" customFormat="1" ht="15" customHeight="1">
      <c r="B116" s="313"/>
      <c r="C116" s="288" t="s">
        <v>47</v>
      </c>
      <c r="D116" s="288"/>
      <c r="E116" s="288"/>
      <c r="F116" s="311" t="s">
        <v>1314</v>
      </c>
      <c r="G116" s="288"/>
      <c r="H116" s="288" t="s">
        <v>1359</v>
      </c>
      <c r="I116" s="288" t="s">
        <v>1349</v>
      </c>
      <c r="J116" s="288"/>
      <c r="K116" s="302"/>
    </row>
    <row r="117" s="1" customFormat="1" ht="15" customHeight="1">
      <c r="B117" s="313"/>
      <c r="C117" s="288" t="s">
        <v>56</v>
      </c>
      <c r="D117" s="288"/>
      <c r="E117" s="288"/>
      <c r="F117" s="311" t="s">
        <v>1314</v>
      </c>
      <c r="G117" s="288"/>
      <c r="H117" s="288" t="s">
        <v>1360</v>
      </c>
      <c r="I117" s="288" t="s">
        <v>1361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1362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1308</v>
      </c>
      <c r="D123" s="303"/>
      <c r="E123" s="303"/>
      <c r="F123" s="303" t="s">
        <v>1309</v>
      </c>
      <c r="G123" s="304"/>
      <c r="H123" s="303" t="s">
        <v>53</v>
      </c>
      <c r="I123" s="303" t="s">
        <v>56</v>
      </c>
      <c r="J123" s="303" t="s">
        <v>1310</v>
      </c>
      <c r="K123" s="332"/>
    </row>
    <row r="124" s="1" customFormat="1" ht="17.25" customHeight="1">
      <c r="B124" s="331"/>
      <c r="C124" s="305" t="s">
        <v>1311</v>
      </c>
      <c r="D124" s="305"/>
      <c r="E124" s="305"/>
      <c r="F124" s="306" t="s">
        <v>1312</v>
      </c>
      <c r="G124" s="307"/>
      <c r="H124" s="305"/>
      <c r="I124" s="305"/>
      <c r="J124" s="305" t="s">
        <v>1313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1317</v>
      </c>
      <c r="D126" s="310"/>
      <c r="E126" s="310"/>
      <c r="F126" s="311" t="s">
        <v>1314</v>
      </c>
      <c r="G126" s="288"/>
      <c r="H126" s="288" t="s">
        <v>1354</v>
      </c>
      <c r="I126" s="288" t="s">
        <v>1316</v>
      </c>
      <c r="J126" s="288">
        <v>120</v>
      </c>
      <c r="K126" s="336"/>
    </row>
    <row r="127" s="1" customFormat="1" ht="15" customHeight="1">
      <c r="B127" s="333"/>
      <c r="C127" s="288" t="s">
        <v>1363</v>
      </c>
      <c r="D127" s="288"/>
      <c r="E127" s="288"/>
      <c r="F127" s="311" t="s">
        <v>1314</v>
      </c>
      <c r="G127" s="288"/>
      <c r="H127" s="288" t="s">
        <v>1364</v>
      </c>
      <c r="I127" s="288" t="s">
        <v>1316</v>
      </c>
      <c r="J127" s="288" t="s">
        <v>1365</v>
      </c>
      <c r="K127" s="336"/>
    </row>
    <row r="128" s="1" customFormat="1" ht="15" customHeight="1">
      <c r="B128" s="333"/>
      <c r="C128" s="288" t="s">
        <v>1262</v>
      </c>
      <c r="D128" s="288"/>
      <c r="E128" s="288"/>
      <c r="F128" s="311" t="s">
        <v>1314</v>
      </c>
      <c r="G128" s="288"/>
      <c r="H128" s="288" t="s">
        <v>1366</v>
      </c>
      <c r="I128" s="288" t="s">
        <v>1316</v>
      </c>
      <c r="J128" s="288" t="s">
        <v>1365</v>
      </c>
      <c r="K128" s="336"/>
    </row>
    <row r="129" s="1" customFormat="1" ht="15" customHeight="1">
      <c r="B129" s="333"/>
      <c r="C129" s="288" t="s">
        <v>1325</v>
      </c>
      <c r="D129" s="288"/>
      <c r="E129" s="288"/>
      <c r="F129" s="311" t="s">
        <v>1320</v>
      </c>
      <c r="G129" s="288"/>
      <c r="H129" s="288" t="s">
        <v>1326</v>
      </c>
      <c r="I129" s="288" t="s">
        <v>1316</v>
      </c>
      <c r="J129" s="288">
        <v>15</v>
      </c>
      <c r="K129" s="336"/>
    </row>
    <row r="130" s="1" customFormat="1" ht="15" customHeight="1">
      <c r="B130" s="333"/>
      <c r="C130" s="314" t="s">
        <v>1327</v>
      </c>
      <c r="D130" s="314"/>
      <c r="E130" s="314"/>
      <c r="F130" s="315" t="s">
        <v>1320</v>
      </c>
      <c r="G130" s="314"/>
      <c r="H130" s="314" t="s">
        <v>1328</v>
      </c>
      <c r="I130" s="314" t="s">
        <v>1316</v>
      </c>
      <c r="J130" s="314">
        <v>15</v>
      </c>
      <c r="K130" s="336"/>
    </row>
    <row r="131" s="1" customFormat="1" ht="15" customHeight="1">
      <c r="B131" s="333"/>
      <c r="C131" s="314" t="s">
        <v>1329</v>
      </c>
      <c r="D131" s="314"/>
      <c r="E131" s="314"/>
      <c r="F131" s="315" t="s">
        <v>1320</v>
      </c>
      <c r="G131" s="314"/>
      <c r="H131" s="314" t="s">
        <v>1330</v>
      </c>
      <c r="I131" s="314" t="s">
        <v>1316</v>
      </c>
      <c r="J131" s="314">
        <v>20</v>
      </c>
      <c r="K131" s="336"/>
    </row>
    <row r="132" s="1" customFormat="1" ht="15" customHeight="1">
      <c r="B132" s="333"/>
      <c r="C132" s="314" t="s">
        <v>1331</v>
      </c>
      <c r="D132" s="314"/>
      <c r="E132" s="314"/>
      <c r="F132" s="315" t="s">
        <v>1320</v>
      </c>
      <c r="G132" s="314"/>
      <c r="H132" s="314" t="s">
        <v>1332</v>
      </c>
      <c r="I132" s="314" t="s">
        <v>1316</v>
      </c>
      <c r="J132" s="314">
        <v>20</v>
      </c>
      <c r="K132" s="336"/>
    </row>
    <row r="133" s="1" customFormat="1" ht="15" customHeight="1">
      <c r="B133" s="333"/>
      <c r="C133" s="288" t="s">
        <v>1319</v>
      </c>
      <c r="D133" s="288"/>
      <c r="E133" s="288"/>
      <c r="F133" s="311" t="s">
        <v>1320</v>
      </c>
      <c r="G133" s="288"/>
      <c r="H133" s="288" t="s">
        <v>1354</v>
      </c>
      <c r="I133" s="288" t="s">
        <v>1316</v>
      </c>
      <c r="J133" s="288">
        <v>50</v>
      </c>
      <c r="K133" s="336"/>
    </row>
    <row r="134" s="1" customFormat="1" ht="15" customHeight="1">
      <c r="B134" s="333"/>
      <c r="C134" s="288" t="s">
        <v>1333</v>
      </c>
      <c r="D134" s="288"/>
      <c r="E134" s="288"/>
      <c r="F134" s="311" t="s">
        <v>1320</v>
      </c>
      <c r="G134" s="288"/>
      <c r="H134" s="288" t="s">
        <v>1354</v>
      </c>
      <c r="I134" s="288" t="s">
        <v>1316</v>
      </c>
      <c r="J134" s="288">
        <v>50</v>
      </c>
      <c r="K134" s="336"/>
    </row>
    <row r="135" s="1" customFormat="1" ht="15" customHeight="1">
      <c r="B135" s="333"/>
      <c r="C135" s="288" t="s">
        <v>1339</v>
      </c>
      <c r="D135" s="288"/>
      <c r="E135" s="288"/>
      <c r="F135" s="311" t="s">
        <v>1320</v>
      </c>
      <c r="G135" s="288"/>
      <c r="H135" s="288" t="s">
        <v>1354</v>
      </c>
      <c r="I135" s="288" t="s">
        <v>1316</v>
      </c>
      <c r="J135" s="288">
        <v>50</v>
      </c>
      <c r="K135" s="336"/>
    </row>
    <row r="136" s="1" customFormat="1" ht="15" customHeight="1">
      <c r="B136" s="333"/>
      <c r="C136" s="288" t="s">
        <v>1341</v>
      </c>
      <c r="D136" s="288"/>
      <c r="E136" s="288"/>
      <c r="F136" s="311" t="s">
        <v>1320</v>
      </c>
      <c r="G136" s="288"/>
      <c r="H136" s="288" t="s">
        <v>1354</v>
      </c>
      <c r="I136" s="288" t="s">
        <v>1316</v>
      </c>
      <c r="J136" s="288">
        <v>50</v>
      </c>
      <c r="K136" s="336"/>
    </row>
    <row r="137" s="1" customFormat="1" ht="15" customHeight="1">
      <c r="B137" s="333"/>
      <c r="C137" s="288" t="s">
        <v>1342</v>
      </c>
      <c r="D137" s="288"/>
      <c r="E137" s="288"/>
      <c r="F137" s="311" t="s">
        <v>1320</v>
      </c>
      <c r="G137" s="288"/>
      <c r="H137" s="288" t="s">
        <v>1367</v>
      </c>
      <c r="I137" s="288" t="s">
        <v>1316</v>
      </c>
      <c r="J137" s="288">
        <v>255</v>
      </c>
      <c r="K137" s="336"/>
    </row>
    <row r="138" s="1" customFormat="1" ht="15" customHeight="1">
      <c r="B138" s="333"/>
      <c r="C138" s="288" t="s">
        <v>1344</v>
      </c>
      <c r="D138" s="288"/>
      <c r="E138" s="288"/>
      <c r="F138" s="311" t="s">
        <v>1314</v>
      </c>
      <c r="G138" s="288"/>
      <c r="H138" s="288" t="s">
        <v>1368</v>
      </c>
      <c r="I138" s="288" t="s">
        <v>1346</v>
      </c>
      <c r="J138" s="288"/>
      <c r="K138" s="336"/>
    </row>
    <row r="139" s="1" customFormat="1" ht="15" customHeight="1">
      <c r="B139" s="333"/>
      <c r="C139" s="288" t="s">
        <v>1347</v>
      </c>
      <c r="D139" s="288"/>
      <c r="E139" s="288"/>
      <c r="F139" s="311" t="s">
        <v>1314</v>
      </c>
      <c r="G139" s="288"/>
      <c r="H139" s="288" t="s">
        <v>1369</v>
      </c>
      <c r="I139" s="288" t="s">
        <v>1349</v>
      </c>
      <c r="J139" s="288"/>
      <c r="K139" s="336"/>
    </row>
    <row r="140" s="1" customFormat="1" ht="15" customHeight="1">
      <c r="B140" s="333"/>
      <c r="C140" s="288" t="s">
        <v>1350</v>
      </c>
      <c r="D140" s="288"/>
      <c r="E140" s="288"/>
      <c r="F140" s="311" t="s">
        <v>1314</v>
      </c>
      <c r="G140" s="288"/>
      <c r="H140" s="288" t="s">
        <v>1350</v>
      </c>
      <c r="I140" s="288" t="s">
        <v>1349</v>
      </c>
      <c r="J140" s="288"/>
      <c r="K140" s="336"/>
    </row>
    <row r="141" s="1" customFormat="1" ht="15" customHeight="1">
      <c r="B141" s="333"/>
      <c r="C141" s="288" t="s">
        <v>37</v>
      </c>
      <c r="D141" s="288"/>
      <c r="E141" s="288"/>
      <c r="F141" s="311" t="s">
        <v>1314</v>
      </c>
      <c r="G141" s="288"/>
      <c r="H141" s="288" t="s">
        <v>1370</v>
      </c>
      <c r="I141" s="288" t="s">
        <v>1349</v>
      </c>
      <c r="J141" s="288"/>
      <c r="K141" s="336"/>
    </row>
    <row r="142" s="1" customFormat="1" ht="15" customHeight="1">
      <c r="B142" s="333"/>
      <c r="C142" s="288" t="s">
        <v>1371</v>
      </c>
      <c r="D142" s="288"/>
      <c r="E142" s="288"/>
      <c r="F142" s="311" t="s">
        <v>1314</v>
      </c>
      <c r="G142" s="288"/>
      <c r="H142" s="288" t="s">
        <v>1372</v>
      </c>
      <c r="I142" s="288" t="s">
        <v>1349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1373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1308</v>
      </c>
      <c r="D148" s="303"/>
      <c r="E148" s="303"/>
      <c r="F148" s="303" t="s">
        <v>1309</v>
      </c>
      <c r="G148" s="304"/>
      <c r="H148" s="303" t="s">
        <v>53</v>
      </c>
      <c r="I148" s="303" t="s">
        <v>56</v>
      </c>
      <c r="J148" s="303" t="s">
        <v>1310</v>
      </c>
      <c r="K148" s="302"/>
    </row>
    <row r="149" s="1" customFormat="1" ht="17.25" customHeight="1">
      <c r="B149" s="300"/>
      <c r="C149" s="305" t="s">
        <v>1311</v>
      </c>
      <c r="D149" s="305"/>
      <c r="E149" s="305"/>
      <c r="F149" s="306" t="s">
        <v>1312</v>
      </c>
      <c r="G149" s="307"/>
      <c r="H149" s="305"/>
      <c r="I149" s="305"/>
      <c r="J149" s="305" t="s">
        <v>1313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1317</v>
      </c>
      <c r="D151" s="288"/>
      <c r="E151" s="288"/>
      <c r="F151" s="341" t="s">
        <v>1314</v>
      </c>
      <c r="G151" s="288"/>
      <c r="H151" s="340" t="s">
        <v>1354</v>
      </c>
      <c r="I151" s="340" t="s">
        <v>1316</v>
      </c>
      <c r="J151" s="340">
        <v>120</v>
      </c>
      <c r="K151" s="336"/>
    </row>
    <row r="152" s="1" customFormat="1" ht="15" customHeight="1">
      <c r="B152" s="313"/>
      <c r="C152" s="340" t="s">
        <v>1363</v>
      </c>
      <c r="D152" s="288"/>
      <c r="E152" s="288"/>
      <c r="F152" s="341" t="s">
        <v>1314</v>
      </c>
      <c r="G152" s="288"/>
      <c r="H152" s="340" t="s">
        <v>1374</v>
      </c>
      <c r="I152" s="340" t="s">
        <v>1316</v>
      </c>
      <c r="J152" s="340" t="s">
        <v>1365</v>
      </c>
      <c r="K152" s="336"/>
    </row>
    <row r="153" s="1" customFormat="1" ht="15" customHeight="1">
      <c r="B153" s="313"/>
      <c r="C153" s="340" t="s">
        <v>1262</v>
      </c>
      <c r="D153" s="288"/>
      <c r="E153" s="288"/>
      <c r="F153" s="341" t="s">
        <v>1314</v>
      </c>
      <c r="G153" s="288"/>
      <c r="H153" s="340" t="s">
        <v>1375</v>
      </c>
      <c r="I153" s="340" t="s">
        <v>1316</v>
      </c>
      <c r="J153" s="340" t="s">
        <v>1365</v>
      </c>
      <c r="K153" s="336"/>
    </row>
    <row r="154" s="1" customFormat="1" ht="15" customHeight="1">
      <c r="B154" s="313"/>
      <c r="C154" s="340" t="s">
        <v>1319</v>
      </c>
      <c r="D154" s="288"/>
      <c r="E154" s="288"/>
      <c r="F154" s="341" t="s">
        <v>1320</v>
      </c>
      <c r="G154" s="288"/>
      <c r="H154" s="340" t="s">
        <v>1354</v>
      </c>
      <c r="I154" s="340" t="s">
        <v>1316</v>
      </c>
      <c r="J154" s="340">
        <v>50</v>
      </c>
      <c r="K154" s="336"/>
    </row>
    <row r="155" s="1" customFormat="1" ht="15" customHeight="1">
      <c r="B155" s="313"/>
      <c r="C155" s="340" t="s">
        <v>1322</v>
      </c>
      <c r="D155" s="288"/>
      <c r="E155" s="288"/>
      <c r="F155" s="341" t="s">
        <v>1314</v>
      </c>
      <c r="G155" s="288"/>
      <c r="H155" s="340" t="s">
        <v>1354</v>
      </c>
      <c r="I155" s="340" t="s">
        <v>1324</v>
      </c>
      <c r="J155" s="340"/>
      <c r="K155" s="336"/>
    </row>
    <row r="156" s="1" customFormat="1" ht="15" customHeight="1">
      <c r="B156" s="313"/>
      <c r="C156" s="340" t="s">
        <v>1333</v>
      </c>
      <c r="D156" s="288"/>
      <c r="E156" s="288"/>
      <c r="F156" s="341" t="s">
        <v>1320</v>
      </c>
      <c r="G156" s="288"/>
      <c r="H156" s="340" t="s">
        <v>1354</v>
      </c>
      <c r="I156" s="340" t="s">
        <v>1316</v>
      </c>
      <c r="J156" s="340">
        <v>50</v>
      </c>
      <c r="K156" s="336"/>
    </row>
    <row r="157" s="1" customFormat="1" ht="15" customHeight="1">
      <c r="B157" s="313"/>
      <c r="C157" s="340" t="s">
        <v>1341</v>
      </c>
      <c r="D157" s="288"/>
      <c r="E157" s="288"/>
      <c r="F157" s="341" t="s">
        <v>1320</v>
      </c>
      <c r="G157" s="288"/>
      <c r="H157" s="340" t="s">
        <v>1354</v>
      </c>
      <c r="I157" s="340" t="s">
        <v>1316</v>
      </c>
      <c r="J157" s="340">
        <v>50</v>
      </c>
      <c r="K157" s="336"/>
    </row>
    <row r="158" s="1" customFormat="1" ht="15" customHeight="1">
      <c r="B158" s="313"/>
      <c r="C158" s="340" t="s">
        <v>1339</v>
      </c>
      <c r="D158" s="288"/>
      <c r="E158" s="288"/>
      <c r="F158" s="341" t="s">
        <v>1320</v>
      </c>
      <c r="G158" s="288"/>
      <c r="H158" s="340" t="s">
        <v>1354</v>
      </c>
      <c r="I158" s="340" t="s">
        <v>1316</v>
      </c>
      <c r="J158" s="340">
        <v>50</v>
      </c>
      <c r="K158" s="336"/>
    </row>
    <row r="159" s="1" customFormat="1" ht="15" customHeight="1">
      <c r="B159" s="313"/>
      <c r="C159" s="340" t="s">
        <v>90</v>
      </c>
      <c r="D159" s="288"/>
      <c r="E159" s="288"/>
      <c r="F159" s="341" t="s">
        <v>1314</v>
      </c>
      <c r="G159" s="288"/>
      <c r="H159" s="340" t="s">
        <v>1376</v>
      </c>
      <c r="I159" s="340" t="s">
        <v>1316</v>
      </c>
      <c r="J159" s="340" t="s">
        <v>1377</v>
      </c>
      <c r="K159" s="336"/>
    </row>
    <row r="160" s="1" customFormat="1" ht="15" customHeight="1">
      <c r="B160" s="313"/>
      <c r="C160" s="340" t="s">
        <v>1378</v>
      </c>
      <c r="D160" s="288"/>
      <c r="E160" s="288"/>
      <c r="F160" s="341" t="s">
        <v>1314</v>
      </c>
      <c r="G160" s="288"/>
      <c r="H160" s="340" t="s">
        <v>1379</v>
      </c>
      <c r="I160" s="340" t="s">
        <v>1349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1380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1308</v>
      </c>
      <c r="D166" s="303"/>
      <c r="E166" s="303"/>
      <c r="F166" s="303" t="s">
        <v>1309</v>
      </c>
      <c r="G166" s="345"/>
      <c r="H166" s="346" t="s">
        <v>53</v>
      </c>
      <c r="I166" s="346" t="s">
        <v>56</v>
      </c>
      <c r="J166" s="303" t="s">
        <v>1310</v>
      </c>
      <c r="K166" s="280"/>
    </row>
    <row r="167" s="1" customFormat="1" ht="17.25" customHeight="1">
      <c r="B167" s="281"/>
      <c r="C167" s="305" t="s">
        <v>1311</v>
      </c>
      <c r="D167" s="305"/>
      <c r="E167" s="305"/>
      <c r="F167" s="306" t="s">
        <v>1312</v>
      </c>
      <c r="G167" s="347"/>
      <c r="H167" s="348"/>
      <c r="I167" s="348"/>
      <c r="J167" s="305" t="s">
        <v>1313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1317</v>
      </c>
      <c r="D169" s="288"/>
      <c r="E169" s="288"/>
      <c r="F169" s="311" t="s">
        <v>1314</v>
      </c>
      <c r="G169" s="288"/>
      <c r="H169" s="288" t="s">
        <v>1354</v>
      </c>
      <c r="I169" s="288" t="s">
        <v>1316</v>
      </c>
      <c r="J169" s="288">
        <v>120</v>
      </c>
      <c r="K169" s="336"/>
    </row>
    <row r="170" s="1" customFormat="1" ht="15" customHeight="1">
      <c r="B170" s="313"/>
      <c r="C170" s="288" t="s">
        <v>1363</v>
      </c>
      <c r="D170" s="288"/>
      <c r="E170" s="288"/>
      <c r="F170" s="311" t="s">
        <v>1314</v>
      </c>
      <c r="G170" s="288"/>
      <c r="H170" s="288" t="s">
        <v>1364</v>
      </c>
      <c r="I170" s="288" t="s">
        <v>1316</v>
      </c>
      <c r="J170" s="288" t="s">
        <v>1365</v>
      </c>
      <c r="K170" s="336"/>
    </row>
    <row r="171" s="1" customFormat="1" ht="15" customHeight="1">
      <c r="B171" s="313"/>
      <c r="C171" s="288" t="s">
        <v>1262</v>
      </c>
      <c r="D171" s="288"/>
      <c r="E171" s="288"/>
      <c r="F171" s="311" t="s">
        <v>1314</v>
      </c>
      <c r="G171" s="288"/>
      <c r="H171" s="288" t="s">
        <v>1381</v>
      </c>
      <c r="I171" s="288" t="s">
        <v>1316</v>
      </c>
      <c r="J171" s="288" t="s">
        <v>1365</v>
      </c>
      <c r="K171" s="336"/>
    </row>
    <row r="172" s="1" customFormat="1" ht="15" customHeight="1">
      <c r="B172" s="313"/>
      <c r="C172" s="288" t="s">
        <v>1319</v>
      </c>
      <c r="D172" s="288"/>
      <c r="E172" s="288"/>
      <c r="F172" s="311" t="s">
        <v>1320</v>
      </c>
      <c r="G172" s="288"/>
      <c r="H172" s="288" t="s">
        <v>1381</v>
      </c>
      <c r="I172" s="288" t="s">
        <v>1316</v>
      </c>
      <c r="J172" s="288">
        <v>50</v>
      </c>
      <c r="K172" s="336"/>
    </row>
    <row r="173" s="1" customFormat="1" ht="15" customHeight="1">
      <c r="B173" s="313"/>
      <c r="C173" s="288" t="s">
        <v>1322</v>
      </c>
      <c r="D173" s="288"/>
      <c r="E173" s="288"/>
      <c r="F173" s="311" t="s">
        <v>1314</v>
      </c>
      <c r="G173" s="288"/>
      <c r="H173" s="288" t="s">
        <v>1381</v>
      </c>
      <c r="I173" s="288" t="s">
        <v>1324</v>
      </c>
      <c r="J173" s="288"/>
      <c r="K173" s="336"/>
    </row>
    <row r="174" s="1" customFormat="1" ht="15" customHeight="1">
      <c r="B174" s="313"/>
      <c r="C174" s="288" t="s">
        <v>1333</v>
      </c>
      <c r="D174" s="288"/>
      <c r="E174" s="288"/>
      <c r="F174" s="311" t="s">
        <v>1320</v>
      </c>
      <c r="G174" s="288"/>
      <c r="H174" s="288" t="s">
        <v>1381</v>
      </c>
      <c r="I174" s="288" t="s">
        <v>1316</v>
      </c>
      <c r="J174" s="288">
        <v>50</v>
      </c>
      <c r="K174" s="336"/>
    </row>
    <row r="175" s="1" customFormat="1" ht="15" customHeight="1">
      <c r="B175" s="313"/>
      <c r="C175" s="288" t="s">
        <v>1341</v>
      </c>
      <c r="D175" s="288"/>
      <c r="E175" s="288"/>
      <c r="F175" s="311" t="s">
        <v>1320</v>
      </c>
      <c r="G175" s="288"/>
      <c r="H175" s="288" t="s">
        <v>1381</v>
      </c>
      <c r="I175" s="288" t="s">
        <v>1316</v>
      </c>
      <c r="J175" s="288">
        <v>50</v>
      </c>
      <c r="K175" s="336"/>
    </row>
    <row r="176" s="1" customFormat="1" ht="15" customHeight="1">
      <c r="B176" s="313"/>
      <c r="C176" s="288" t="s">
        <v>1339</v>
      </c>
      <c r="D176" s="288"/>
      <c r="E176" s="288"/>
      <c r="F176" s="311" t="s">
        <v>1320</v>
      </c>
      <c r="G176" s="288"/>
      <c r="H176" s="288" t="s">
        <v>1381</v>
      </c>
      <c r="I176" s="288" t="s">
        <v>1316</v>
      </c>
      <c r="J176" s="288">
        <v>50</v>
      </c>
      <c r="K176" s="336"/>
    </row>
    <row r="177" s="1" customFormat="1" ht="15" customHeight="1">
      <c r="B177" s="313"/>
      <c r="C177" s="288" t="s">
        <v>99</v>
      </c>
      <c r="D177" s="288"/>
      <c r="E177" s="288"/>
      <c r="F177" s="311" t="s">
        <v>1314</v>
      </c>
      <c r="G177" s="288"/>
      <c r="H177" s="288" t="s">
        <v>1382</v>
      </c>
      <c r="I177" s="288" t="s">
        <v>1383</v>
      </c>
      <c r="J177" s="288"/>
      <c r="K177" s="336"/>
    </row>
    <row r="178" s="1" customFormat="1" ht="15" customHeight="1">
      <c r="B178" s="313"/>
      <c r="C178" s="288" t="s">
        <v>56</v>
      </c>
      <c r="D178" s="288"/>
      <c r="E178" s="288"/>
      <c r="F178" s="311" t="s">
        <v>1314</v>
      </c>
      <c r="G178" s="288"/>
      <c r="H178" s="288" t="s">
        <v>1384</v>
      </c>
      <c r="I178" s="288" t="s">
        <v>1385</v>
      </c>
      <c r="J178" s="288">
        <v>1</v>
      </c>
      <c r="K178" s="336"/>
    </row>
    <row r="179" s="1" customFormat="1" ht="15" customHeight="1">
      <c r="B179" s="313"/>
      <c r="C179" s="288" t="s">
        <v>52</v>
      </c>
      <c r="D179" s="288"/>
      <c r="E179" s="288"/>
      <c r="F179" s="311" t="s">
        <v>1314</v>
      </c>
      <c r="G179" s="288"/>
      <c r="H179" s="288" t="s">
        <v>1386</v>
      </c>
      <c r="I179" s="288" t="s">
        <v>1316</v>
      </c>
      <c r="J179" s="288">
        <v>20</v>
      </c>
      <c r="K179" s="336"/>
    </row>
    <row r="180" s="1" customFormat="1" ht="15" customHeight="1">
      <c r="B180" s="313"/>
      <c r="C180" s="288" t="s">
        <v>53</v>
      </c>
      <c r="D180" s="288"/>
      <c r="E180" s="288"/>
      <c r="F180" s="311" t="s">
        <v>1314</v>
      </c>
      <c r="G180" s="288"/>
      <c r="H180" s="288" t="s">
        <v>1387</v>
      </c>
      <c r="I180" s="288" t="s">
        <v>1316</v>
      </c>
      <c r="J180" s="288">
        <v>255</v>
      </c>
      <c r="K180" s="336"/>
    </row>
    <row r="181" s="1" customFormat="1" ht="15" customHeight="1">
      <c r="B181" s="313"/>
      <c r="C181" s="288" t="s">
        <v>100</v>
      </c>
      <c r="D181" s="288"/>
      <c r="E181" s="288"/>
      <c r="F181" s="311" t="s">
        <v>1314</v>
      </c>
      <c r="G181" s="288"/>
      <c r="H181" s="288" t="s">
        <v>1278</v>
      </c>
      <c r="I181" s="288" t="s">
        <v>1316</v>
      </c>
      <c r="J181" s="288">
        <v>10</v>
      </c>
      <c r="K181" s="336"/>
    </row>
    <row r="182" s="1" customFormat="1" ht="15" customHeight="1">
      <c r="B182" s="313"/>
      <c r="C182" s="288" t="s">
        <v>101</v>
      </c>
      <c r="D182" s="288"/>
      <c r="E182" s="288"/>
      <c r="F182" s="311" t="s">
        <v>1314</v>
      </c>
      <c r="G182" s="288"/>
      <c r="H182" s="288" t="s">
        <v>1388</v>
      </c>
      <c r="I182" s="288" t="s">
        <v>1349</v>
      </c>
      <c r="J182" s="288"/>
      <c r="K182" s="336"/>
    </row>
    <row r="183" s="1" customFormat="1" ht="15" customHeight="1">
      <c r="B183" s="313"/>
      <c r="C183" s="288" t="s">
        <v>1389</v>
      </c>
      <c r="D183" s="288"/>
      <c r="E183" s="288"/>
      <c r="F183" s="311" t="s">
        <v>1314</v>
      </c>
      <c r="G183" s="288"/>
      <c r="H183" s="288" t="s">
        <v>1390</v>
      </c>
      <c r="I183" s="288" t="s">
        <v>1349</v>
      </c>
      <c r="J183" s="288"/>
      <c r="K183" s="336"/>
    </row>
    <row r="184" s="1" customFormat="1" ht="15" customHeight="1">
      <c r="B184" s="313"/>
      <c r="C184" s="288" t="s">
        <v>1378</v>
      </c>
      <c r="D184" s="288"/>
      <c r="E184" s="288"/>
      <c r="F184" s="311" t="s">
        <v>1314</v>
      </c>
      <c r="G184" s="288"/>
      <c r="H184" s="288" t="s">
        <v>1391</v>
      </c>
      <c r="I184" s="288" t="s">
        <v>1349</v>
      </c>
      <c r="J184" s="288"/>
      <c r="K184" s="336"/>
    </row>
    <row r="185" s="1" customFormat="1" ht="15" customHeight="1">
      <c r="B185" s="313"/>
      <c r="C185" s="288" t="s">
        <v>103</v>
      </c>
      <c r="D185" s="288"/>
      <c r="E185" s="288"/>
      <c r="F185" s="311" t="s">
        <v>1320</v>
      </c>
      <c r="G185" s="288"/>
      <c r="H185" s="288" t="s">
        <v>1392</v>
      </c>
      <c r="I185" s="288" t="s">
        <v>1316</v>
      </c>
      <c r="J185" s="288">
        <v>50</v>
      </c>
      <c r="K185" s="336"/>
    </row>
    <row r="186" s="1" customFormat="1" ht="15" customHeight="1">
      <c r="B186" s="313"/>
      <c r="C186" s="288" t="s">
        <v>1393</v>
      </c>
      <c r="D186" s="288"/>
      <c r="E186" s="288"/>
      <c r="F186" s="311" t="s">
        <v>1320</v>
      </c>
      <c r="G186" s="288"/>
      <c r="H186" s="288" t="s">
        <v>1394</v>
      </c>
      <c r="I186" s="288" t="s">
        <v>1395</v>
      </c>
      <c r="J186" s="288"/>
      <c r="K186" s="336"/>
    </row>
    <row r="187" s="1" customFormat="1" ht="15" customHeight="1">
      <c r="B187" s="313"/>
      <c r="C187" s="288" t="s">
        <v>1396</v>
      </c>
      <c r="D187" s="288"/>
      <c r="E187" s="288"/>
      <c r="F187" s="311" t="s">
        <v>1320</v>
      </c>
      <c r="G187" s="288"/>
      <c r="H187" s="288" t="s">
        <v>1397</v>
      </c>
      <c r="I187" s="288" t="s">
        <v>1395</v>
      </c>
      <c r="J187" s="288"/>
      <c r="K187" s="336"/>
    </row>
    <row r="188" s="1" customFormat="1" ht="15" customHeight="1">
      <c r="B188" s="313"/>
      <c r="C188" s="288" t="s">
        <v>1398</v>
      </c>
      <c r="D188" s="288"/>
      <c r="E188" s="288"/>
      <c r="F188" s="311" t="s">
        <v>1320</v>
      </c>
      <c r="G188" s="288"/>
      <c r="H188" s="288" t="s">
        <v>1399</v>
      </c>
      <c r="I188" s="288" t="s">
        <v>1395</v>
      </c>
      <c r="J188" s="288"/>
      <c r="K188" s="336"/>
    </row>
    <row r="189" s="1" customFormat="1" ht="15" customHeight="1">
      <c r="B189" s="313"/>
      <c r="C189" s="349" t="s">
        <v>1400</v>
      </c>
      <c r="D189" s="288"/>
      <c r="E189" s="288"/>
      <c r="F189" s="311" t="s">
        <v>1320</v>
      </c>
      <c r="G189" s="288"/>
      <c r="H189" s="288" t="s">
        <v>1401</v>
      </c>
      <c r="I189" s="288" t="s">
        <v>1402</v>
      </c>
      <c r="J189" s="350" t="s">
        <v>1403</v>
      </c>
      <c r="K189" s="336"/>
    </row>
    <row r="190" s="17" customFormat="1" ht="15" customHeight="1">
      <c r="B190" s="351"/>
      <c r="C190" s="352" t="s">
        <v>1404</v>
      </c>
      <c r="D190" s="353"/>
      <c r="E190" s="353"/>
      <c r="F190" s="354" t="s">
        <v>1320</v>
      </c>
      <c r="G190" s="353"/>
      <c r="H190" s="353" t="s">
        <v>1405</v>
      </c>
      <c r="I190" s="353" t="s">
        <v>1402</v>
      </c>
      <c r="J190" s="355" t="s">
        <v>1403</v>
      </c>
      <c r="K190" s="356"/>
    </row>
    <row r="191" s="1" customFormat="1" ht="15" customHeight="1">
      <c r="B191" s="313"/>
      <c r="C191" s="349" t="s">
        <v>41</v>
      </c>
      <c r="D191" s="288"/>
      <c r="E191" s="288"/>
      <c r="F191" s="311" t="s">
        <v>1314</v>
      </c>
      <c r="G191" s="288"/>
      <c r="H191" s="285" t="s">
        <v>1406</v>
      </c>
      <c r="I191" s="288" t="s">
        <v>1407</v>
      </c>
      <c r="J191" s="288"/>
      <c r="K191" s="336"/>
    </row>
    <row r="192" s="1" customFormat="1" ht="15" customHeight="1">
      <c r="B192" s="313"/>
      <c r="C192" s="349" t="s">
        <v>1408</v>
      </c>
      <c r="D192" s="288"/>
      <c r="E192" s="288"/>
      <c r="F192" s="311" t="s">
        <v>1314</v>
      </c>
      <c r="G192" s="288"/>
      <c r="H192" s="288" t="s">
        <v>1409</v>
      </c>
      <c r="I192" s="288" t="s">
        <v>1349</v>
      </c>
      <c r="J192" s="288"/>
      <c r="K192" s="336"/>
    </row>
    <row r="193" s="1" customFormat="1" ht="15" customHeight="1">
      <c r="B193" s="313"/>
      <c r="C193" s="349" t="s">
        <v>1410</v>
      </c>
      <c r="D193" s="288"/>
      <c r="E193" s="288"/>
      <c r="F193" s="311" t="s">
        <v>1314</v>
      </c>
      <c r="G193" s="288"/>
      <c r="H193" s="288" t="s">
        <v>1411</v>
      </c>
      <c r="I193" s="288" t="s">
        <v>1349</v>
      </c>
      <c r="J193" s="288"/>
      <c r="K193" s="336"/>
    </row>
    <row r="194" s="1" customFormat="1" ht="15" customHeight="1">
      <c r="B194" s="313"/>
      <c r="C194" s="349" t="s">
        <v>1412</v>
      </c>
      <c r="D194" s="288"/>
      <c r="E194" s="288"/>
      <c r="F194" s="311" t="s">
        <v>1320</v>
      </c>
      <c r="G194" s="288"/>
      <c r="H194" s="288" t="s">
        <v>1413</v>
      </c>
      <c r="I194" s="288" t="s">
        <v>1349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1414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1415</v>
      </c>
      <c r="D201" s="358"/>
      <c r="E201" s="358"/>
      <c r="F201" s="358" t="s">
        <v>1416</v>
      </c>
      <c r="G201" s="359"/>
      <c r="H201" s="358" t="s">
        <v>1417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1407</v>
      </c>
      <c r="D203" s="288"/>
      <c r="E203" s="288"/>
      <c r="F203" s="311" t="s">
        <v>42</v>
      </c>
      <c r="G203" s="288"/>
      <c r="H203" s="288" t="s">
        <v>1418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43</v>
      </c>
      <c r="G204" s="288"/>
      <c r="H204" s="288" t="s">
        <v>1419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46</v>
      </c>
      <c r="G205" s="288"/>
      <c r="H205" s="288" t="s">
        <v>1420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44</v>
      </c>
      <c r="G206" s="288"/>
      <c r="H206" s="288" t="s">
        <v>1421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45</v>
      </c>
      <c r="G207" s="288"/>
      <c r="H207" s="288" t="s">
        <v>1422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1361</v>
      </c>
      <c r="D209" s="288"/>
      <c r="E209" s="288"/>
      <c r="F209" s="311" t="s">
        <v>75</v>
      </c>
      <c r="G209" s="288"/>
      <c r="H209" s="288" t="s">
        <v>1423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1256</v>
      </c>
      <c r="G210" s="288"/>
      <c r="H210" s="288" t="s">
        <v>1257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1254</v>
      </c>
      <c r="G211" s="288"/>
      <c r="H211" s="288" t="s">
        <v>1424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1258</v>
      </c>
      <c r="G212" s="349"/>
      <c r="H212" s="340" t="s">
        <v>1259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1260</v>
      </c>
      <c r="G213" s="349"/>
      <c r="H213" s="340" t="s">
        <v>1425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1385</v>
      </c>
      <c r="D215" s="288"/>
      <c r="E215" s="288"/>
      <c r="F215" s="311">
        <v>1</v>
      </c>
      <c r="G215" s="349"/>
      <c r="H215" s="340" t="s">
        <v>1426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1427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1428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1429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DESKTOP-OJGETRB\dan dan</dc:creator>
  <cp:lastModifiedBy>DESKTOP-OJGETRB\dan dan</cp:lastModifiedBy>
  <dcterms:created xsi:type="dcterms:W3CDTF">2025-10-02T15:32:04Z</dcterms:created>
  <dcterms:modified xsi:type="dcterms:W3CDTF">2025-10-02T15:32:13Z</dcterms:modified>
</cp:coreProperties>
</file>