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5\Veřejné zakázky\37. Kamenná, Nová - VOK chodník - řeší Málek\"/>
    </mc:Choice>
  </mc:AlternateContent>
  <xr:revisionPtr revIDLastSave="0" documentId="13_ncr:1_{6AAC5C80-8408-4D44-B3D1-BE5F49DE6539}" xr6:coauthVersionLast="47" xr6:coauthVersionMax="47" xr10:uidLastSave="{00000000-0000-0000-0000-000000000000}"/>
  <bookViews>
    <workbookView xWindow="23880" yWindow="-120" windowWidth="24240" windowHeight="137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Zakázka!$A$6:$Q$52</definedName>
    <definedName name="__7DC147B2_4614_48B7_8F22_6CC284377C82_ITEM_GROUP1_RECAP__">Rekapitulace!$A$6:$F$8</definedName>
    <definedName name="__7DC147B2_4614_48B7_8F22_6CC284377C82_ITEM_GROUP2__">Zakázka!$A$7:$Q$51</definedName>
    <definedName name="__7DC147B2_4614_48B7_8F22_6CC284377C82_ITEM_GROUP2_RECAP__">Rekapitulace!$A$7:$F$8</definedName>
    <definedName name="__7DC147B2_4614_48B7_8F22_6CC284377C82_ITEM_GROUP3__X">Zakázka!$A$8:$Q$20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Zakázka!$B$6:$B$53</definedName>
    <definedName name="ITEM_PRICES">Zakázka!$J$6:$J$53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Rekapitulace!$B$1:$F$19</definedName>
    <definedName name="_xlnm.Print_Area" localSheetId="2">Zakázka!$C$1:$Q$53</definedName>
    <definedName name="VAT_RATES">Zakázka!$O$6:$O$53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0" i="4" l="1"/>
  <c r="L50" i="4"/>
  <c r="J50" i="4"/>
  <c r="N49" i="4"/>
  <c r="N48" i="4" s="1"/>
  <c r="L49" i="4"/>
  <c r="J49" i="4"/>
  <c r="L48" i="4"/>
  <c r="D12" i="3" s="1"/>
  <c r="N46" i="4"/>
  <c r="L46" i="4"/>
  <c r="J46" i="4"/>
  <c r="N45" i="4"/>
  <c r="L45" i="4"/>
  <c r="L41" i="4" s="1"/>
  <c r="D11" i="3" s="1"/>
  <c r="J45" i="4"/>
  <c r="N44" i="4"/>
  <c r="L44" i="4"/>
  <c r="J44" i="4"/>
  <c r="P44" i="4" s="1"/>
  <c r="N43" i="4"/>
  <c r="L43" i="4"/>
  <c r="J43" i="4"/>
  <c r="N42" i="4"/>
  <c r="N41" i="4" s="1"/>
  <c r="L42" i="4"/>
  <c r="J42" i="4"/>
  <c r="P42" i="4" s="1"/>
  <c r="N39" i="4"/>
  <c r="L39" i="4"/>
  <c r="J39" i="4"/>
  <c r="P39" i="4" s="1"/>
  <c r="N38" i="4"/>
  <c r="L38" i="4"/>
  <c r="J38" i="4"/>
  <c r="N37" i="4"/>
  <c r="L37" i="4"/>
  <c r="J37" i="4"/>
  <c r="N36" i="4"/>
  <c r="L36" i="4"/>
  <c r="J36" i="4"/>
  <c r="N35" i="4"/>
  <c r="L35" i="4"/>
  <c r="J35" i="4"/>
  <c r="P34" i="4"/>
  <c r="Q34" i="4" s="1"/>
  <c r="N34" i="4"/>
  <c r="L34" i="4"/>
  <c r="J34" i="4"/>
  <c r="N33" i="4"/>
  <c r="L33" i="4"/>
  <c r="J33" i="4"/>
  <c r="N32" i="4"/>
  <c r="N31" i="4" s="1"/>
  <c r="L32" i="4"/>
  <c r="L31" i="4" s="1"/>
  <c r="D10" i="3" s="1"/>
  <c r="J32" i="4"/>
  <c r="N29" i="4"/>
  <c r="L29" i="4"/>
  <c r="J29" i="4"/>
  <c r="N28" i="4"/>
  <c r="L28" i="4"/>
  <c r="J28" i="4"/>
  <c r="P28" i="4" s="1"/>
  <c r="Q28" i="4" s="1"/>
  <c r="N27" i="4"/>
  <c r="L27" i="4"/>
  <c r="J27" i="4"/>
  <c r="N26" i="4"/>
  <c r="L26" i="4"/>
  <c r="J26" i="4"/>
  <c r="P26" i="4" s="1"/>
  <c r="N25" i="4"/>
  <c r="L25" i="4"/>
  <c r="J25" i="4"/>
  <c r="N24" i="4"/>
  <c r="L24" i="4"/>
  <c r="J24" i="4"/>
  <c r="N23" i="4"/>
  <c r="L23" i="4"/>
  <c r="J23" i="4"/>
  <c r="N22" i="4"/>
  <c r="N21" i="4" s="1"/>
  <c r="L22" i="4"/>
  <c r="J22" i="4"/>
  <c r="J21" i="4" s="1"/>
  <c r="C9" i="3" s="1"/>
  <c r="L21" i="4"/>
  <c r="D9" i="3" s="1"/>
  <c r="N19" i="4"/>
  <c r="L19" i="4"/>
  <c r="J19" i="4"/>
  <c r="N18" i="4"/>
  <c r="L18" i="4"/>
  <c r="J18" i="4"/>
  <c r="N17" i="4"/>
  <c r="L17" i="4"/>
  <c r="J17" i="4"/>
  <c r="P17" i="4" s="1"/>
  <c r="Q17" i="4" s="1"/>
  <c r="N16" i="4"/>
  <c r="L16" i="4"/>
  <c r="J16" i="4"/>
  <c r="N15" i="4"/>
  <c r="L15" i="4"/>
  <c r="J15" i="4"/>
  <c r="P15" i="4" s="1"/>
  <c r="Q15" i="4" s="1"/>
  <c r="N14" i="4"/>
  <c r="L14" i="4"/>
  <c r="J14" i="4"/>
  <c r="N13" i="4"/>
  <c r="L13" i="4"/>
  <c r="J13" i="4"/>
  <c r="P13" i="4" s="1"/>
  <c r="N12" i="4"/>
  <c r="L12" i="4"/>
  <c r="J12" i="4"/>
  <c r="N11" i="4"/>
  <c r="L11" i="4"/>
  <c r="J11" i="4"/>
  <c r="N10" i="4"/>
  <c r="L10" i="4"/>
  <c r="J10" i="4"/>
  <c r="P9" i="4"/>
  <c r="N9" i="4"/>
  <c r="N8" i="4" s="1"/>
  <c r="N7" i="4" s="1"/>
  <c r="N6" i="4" s="1"/>
  <c r="L9" i="4"/>
  <c r="J9" i="4"/>
  <c r="L8" i="4"/>
  <c r="D8" i="3" s="1"/>
  <c r="F28" i="1"/>
  <c r="F27" i="1"/>
  <c r="L11" i="1"/>
  <c r="L10" i="1"/>
  <c r="L9" i="1"/>
  <c r="L8" i="1"/>
  <c r="A3" i="1" a="1"/>
  <c r="A3" i="1" s="1"/>
  <c r="J48" i="4" l="1"/>
  <c r="C12" i="3" s="1"/>
  <c r="P50" i="4"/>
  <c r="Q50" i="4" s="1"/>
  <c r="P49" i="4"/>
  <c r="P48" i="4" s="1"/>
  <c r="E12" i="3" s="1"/>
  <c r="P45" i="4"/>
  <c r="Q45" i="4" s="1"/>
  <c r="Q44" i="4"/>
  <c r="Q36" i="4"/>
  <c r="P36" i="4"/>
  <c r="P35" i="4"/>
  <c r="Q35" i="4" s="1"/>
  <c r="P32" i="4"/>
  <c r="Q32" i="4" s="1"/>
  <c r="A6" i="1"/>
  <c r="P23" i="4"/>
  <c r="Q23" i="4" s="1"/>
  <c r="P22" i="4"/>
  <c r="Q22" i="4" s="1"/>
  <c r="P18" i="4"/>
  <c r="Q18" i="4" s="1"/>
  <c r="P10" i="4"/>
  <c r="Q10" i="4" s="1"/>
  <c r="C14" i="3"/>
  <c r="J8" i="4"/>
  <c r="A4" i="1" a="1"/>
  <c r="A4" i="1" s="1"/>
  <c r="A8" i="1" s="1"/>
  <c r="A7" i="1"/>
  <c r="Q42" i="4"/>
  <c r="Q19" i="4"/>
  <c r="Q24" i="4"/>
  <c r="C8" i="3"/>
  <c r="Q13" i="4"/>
  <c r="Q26" i="4"/>
  <c r="Q39" i="4"/>
  <c r="P11" i="4"/>
  <c r="P24" i="4"/>
  <c r="P37" i="4"/>
  <c r="Q37" i="4" s="1"/>
  <c r="J41" i="4"/>
  <c r="C11" i="3" s="1"/>
  <c r="P16" i="4"/>
  <c r="Q16" i="4" s="1"/>
  <c r="P29" i="4"/>
  <c r="Q29" i="4" s="1"/>
  <c r="P43" i="4"/>
  <c r="Q43" i="4" s="1"/>
  <c r="L7" i="4"/>
  <c r="Q9" i="4"/>
  <c r="P14" i="4"/>
  <c r="Q14" i="4" s="1"/>
  <c r="P27" i="4"/>
  <c r="Q27" i="4" s="1"/>
  <c r="J31" i="4"/>
  <c r="C10" i="3" s="1"/>
  <c r="Q49" i="4"/>
  <c r="P19" i="4"/>
  <c r="P33" i="4"/>
  <c r="P31" i="4" s="1"/>
  <c r="E10" i="3" s="1"/>
  <c r="P46" i="4"/>
  <c r="Q46" i="4" s="1"/>
  <c r="P12" i="4"/>
  <c r="Q12" i="4" s="1"/>
  <c r="P25" i="4"/>
  <c r="Q25" i="4" s="1"/>
  <c r="P38" i="4"/>
  <c r="Q38" i="4" s="1"/>
  <c r="E26" i="1"/>
  <c r="Q48" i="4" l="1"/>
  <c r="F12" i="3" s="1"/>
  <c r="P21" i="4"/>
  <c r="E9" i="3" s="1"/>
  <c r="P8" i="4"/>
  <c r="E8" i="3" s="1"/>
  <c r="P41" i="4"/>
  <c r="E11" i="3" s="1"/>
  <c r="Q41" i="4"/>
  <c r="F11" i="3" s="1"/>
  <c r="J7" i="4"/>
  <c r="Q33" i="4"/>
  <c r="Q31" i="4" s="1"/>
  <c r="F10" i="3" s="1"/>
  <c r="Q11" i="4"/>
  <c r="Q8" i="4" s="1"/>
  <c r="A5" i="1" a="1"/>
  <c r="A5" i="1" s="1"/>
  <c r="A9" i="1" s="1"/>
  <c r="A13" i="1"/>
  <c r="A10" i="1"/>
  <c r="A14" i="1"/>
  <c r="A11" i="1"/>
  <c r="Q21" i="4"/>
  <c r="F9" i="3" s="1"/>
  <c r="D7" i="3"/>
  <c r="L6" i="4"/>
  <c r="D6" i="3" s="1"/>
  <c r="C17" i="3"/>
  <c r="B16" i="3"/>
  <c r="C16" i="3"/>
  <c r="B17" i="3"/>
  <c r="C15" i="3" l="1"/>
  <c r="C18" i="3" s="1"/>
  <c r="F8" i="3"/>
  <c r="Q7" i="4"/>
  <c r="A12" i="1"/>
  <c r="A15" i="1"/>
  <c r="A16" i="1" s="1"/>
  <c r="J6" i="4"/>
  <c r="C6" i="3" s="1"/>
  <c r="C7" i="3"/>
  <c r="P7" i="4"/>
  <c r="E27" i="1"/>
  <c r="E28" i="1" l="1"/>
  <c r="E7" i="3"/>
  <c r="P6" i="4"/>
  <c r="E6" i="3" s="1"/>
  <c r="F7" i="3"/>
  <c r="Q6" i="4"/>
  <c r="F6" i="3" s="1"/>
</calcChain>
</file>

<file path=xl/sharedStrings.xml><?xml version="1.0" encoding="utf-8"?>
<sst xmlns="http://schemas.openxmlformats.org/spreadsheetml/2006/main" count="218" uniqueCount="133">
  <si>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</si>
  <si>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</si>
  <si>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</si>
  <si>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</si>
  <si>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</si>
  <si>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</si>
  <si>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</si>
  <si>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</si>
  <si>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</si>
  <si>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</si>
  <si>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</si>
  <si>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</si>
  <si>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</si>
  <si>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</si>
  <si>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</si>
  <si>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</si>
  <si>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</si>
  <si>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</si>
  <si>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</si>
  <si>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</si>
  <si>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</si>
  <si>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</si>
  <si>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</si>
  <si>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</si>
  <si>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</si>
  <si>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</si>
  <si>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Kamenná, Nová - velkoplošná oprava chodníku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</si>
  <si>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</si>
  <si>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</si>
  <si>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</si>
  <si>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</si>
  <si>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</si>
  <si>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</si>
  <si>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</si>
  <si>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</si>
  <si>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</si>
  <si>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</si>
  <si>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</si>
  <si>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</si>
  <si>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</si>
  <si>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</si>
  <si>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</si>
  <si>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</si>
  <si>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</si>
  <si>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</si>
  <si>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</si>
  <si>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</si>
  <si>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</si>
  <si>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01/V03</t>
  </si>
  <si>
    <t>V03: Zařízení staveniště</t>
  </si>
  <si>
    <t>Kamenná, Nová - velkoplošná oprava chodníku - Nabídka</t>
  </si>
  <si>
    <t xml:space="preserve"> </t>
  </si>
  <si>
    <t>Stavba</t>
  </si>
  <si>
    <t>Objekt</t>
  </si>
  <si>
    <t>Oddíl</t>
  </si>
  <si>
    <t>SP</t>
  </si>
  <si>
    <t>113107141</t>
  </si>
  <si>
    <t>Odstranění MA8 tl  40 mm</t>
  </si>
  <si>
    <t>m2</t>
  </si>
  <si>
    <t>113107131</t>
  </si>
  <si>
    <t>Odstranění podkladu z betonu prostého tl přes 100 do 150 mm ručně</t>
  </si>
  <si>
    <t>113154513</t>
  </si>
  <si>
    <t>Frézování živičného krytu tl 50 mm pruh š do 0,5 m pl do 500 m2</t>
  </si>
  <si>
    <t>113201112</t>
  </si>
  <si>
    <t>Vytrhání obrub silničních ležatých</t>
  </si>
  <si>
    <t>m</t>
  </si>
  <si>
    <t>113204111</t>
  </si>
  <si>
    <t>Vytrhání obrub záhonových</t>
  </si>
  <si>
    <t>113107121</t>
  </si>
  <si>
    <t>Odstranění podkladu z kameniva drceného tl do 60 mm ručně</t>
  </si>
  <si>
    <t>122211101</t>
  </si>
  <si>
    <t>Odkopávky a prokopávky v hornině třídy těžitelnosti I, skupiny 3 ručně</t>
  </si>
  <si>
    <t>m3</t>
  </si>
  <si>
    <t>181111111</t>
  </si>
  <si>
    <t>Plošná úprava terénu do 500 m2 zemina skupiny 1 až 4 nerovnosti přes 50 do 100 mm v rovinně a svahu do 1:5</t>
  </si>
  <si>
    <t>181311103</t>
  </si>
  <si>
    <t>Rozprostření ornice tl vrstvy do 200 mm v rovině nebo ve svahu do 1:5 ručně</t>
  </si>
  <si>
    <t>181411131</t>
  </si>
  <si>
    <t>Založení parkového trávníku výsevem pl do 1000 m2 v rovině a ve svahu do 1:5</t>
  </si>
  <si>
    <t>H</t>
  </si>
  <si>
    <t>00572410</t>
  </si>
  <si>
    <t>osivo směs travní parková</t>
  </si>
  <si>
    <t>kg</t>
  </si>
  <si>
    <t>564750011</t>
  </si>
  <si>
    <t>Podklad z kameniva hrubého drceného vel. 8-16 mm plochy přes 100 m2 tl 150 mm</t>
  </si>
  <si>
    <t>564811111</t>
  </si>
  <si>
    <t>Kladecí vrstva 2/5 tl. 3 cm</t>
  </si>
  <si>
    <t>596211112</t>
  </si>
  <si>
    <t>Kladení zámkové dlažby komunikací pro pěší ručně tl 60 mm skupiny A pl přes 100 do 300 m2</t>
  </si>
  <si>
    <t>59245015</t>
  </si>
  <si>
    <t>dlažba zámková betonová tvaru I 200x165mm tl 60mm přírodní</t>
  </si>
  <si>
    <t>59245221</t>
  </si>
  <si>
    <t>dlažba zámková betonová tvaru I základní pro nevidomé 196x161mm tl 60mm přírodní</t>
  </si>
  <si>
    <t>573231112</t>
  </si>
  <si>
    <t>Postřik živičný spojovací ze silniční emulze v množství 0,80 kg/m2</t>
  </si>
  <si>
    <t>577144221</t>
  </si>
  <si>
    <t>Asfaltový beton vrstva obrusná ACO 11 (ABS) tř. II tl 50 mm z nemodifikovaného asfaltu</t>
  </si>
  <si>
    <t>599432111</t>
  </si>
  <si>
    <t>Vyplnění spár dlažby křemičitým pískem</t>
  </si>
  <si>
    <t>916131212</t>
  </si>
  <si>
    <t>Osazení silničního obrubníku betonového stojatého bez boční opěry do lože z betonu prostého</t>
  </si>
  <si>
    <t>59217031</t>
  </si>
  <si>
    <t>obrubník silniční betonový 1000x150x250mm</t>
  </si>
  <si>
    <t>59217029</t>
  </si>
  <si>
    <t>obrubník silniční betonový nájezdový 1000x150x150mm</t>
  </si>
  <si>
    <t>59217076</t>
  </si>
  <si>
    <t>obrubník silniční betonový přechodový 1000x150x250mm</t>
  </si>
  <si>
    <t>916331111</t>
  </si>
  <si>
    <t>Osazení zahradního obrubníku betonového do lože z betonu bez boční opěry</t>
  </si>
  <si>
    <t>59217001</t>
  </si>
  <si>
    <t>obrubník zahradní betonový 1000x50x250mm</t>
  </si>
  <si>
    <t>919112233</t>
  </si>
  <si>
    <t>Řezání spár pro vytvoření komůrky š 20 mm hl 40 mm pro těsnící zálivku v živičném krytu</t>
  </si>
  <si>
    <t>919121233</t>
  </si>
  <si>
    <t>Těsnění spár zálivkou za studena pro komůrky š 20 mm hl 40 mm bez těsnicího profilu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</si>
  <si>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</si>
  <si>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</si>
  <si>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</si>
  <si>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</si>
  <si>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</si>
  <si>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997221615</t>
  </si>
  <si>
    <t>Poplatek za uložení na skládce (skládkovné) stavebního odpadu betonového</t>
  </si>
  <si>
    <t>997221645</t>
  </si>
  <si>
    <t>Poplatek za uložení na skládce (skládkovné) odpadu asfaltového bez dehtu</t>
  </si>
  <si>
    <t>997221655</t>
  </si>
  <si>
    <t>Poplatek za uložení na skládce (skládkovné) zeminy a kamení</t>
  </si>
  <si>
    <t>ON</t>
  </si>
  <si>
    <t>034002000</t>
  </si>
  <si>
    <t>Zabezpečení staveniště</t>
  </si>
  <si>
    <t>kpl</t>
  </si>
  <si>
    <t>034303000</t>
  </si>
  <si>
    <t>Dopravní značení na staveništi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</si>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</sst>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4" borderId="0" xfId="0" applyFont="1" applyFill="1" applyAlignment="1">
      <alignment vertical="top" wrapText="1"/>
    </xf>
    <xf numFmtId="0" fontId="0" fillId="4" borderId="0" xfId="0" applyFill="1" applyAlignment="1">
      <alignment vertical="top" wrapText="1"/>
    </xf>
    <xf numFmtId="0" fontId="2" fillId="4" borderId="0" xfId="0" applyFont="1" applyFill="1" applyAlignment="1">
      <alignment vertical="top"/>
    </xf>
    <xf numFmtId="0" fontId="0" fillId="4" borderId="0" xfId="0" applyFill="1" applyAlignment="1">
      <alignment vertical="top"/>
    </xf>
    <xf numFmtId="0" fontId="2" fillId="4" borderId="0" xfId="0" applyFont="1" applyFill="1" applyAlignment="1">
      <alignment horizontal="left" vertical="top"/>
    </xf>
    <xf numFmtId="165" fontId="13" fillId="4" borderId="3" xfId="0" applyNumberFormat="1" applyFont="1" applyFill="1" applyBorder="1" applyAlignment="1" applyProtection="1">
      <alignment horizontal="right" vertical="top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16" sqref="E16:H16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07" t="s">
        <v>20</v>
      </c>
      <c r="E3" s="108"/>
      <c r="F3" s="108"/>
      <c r="G3" s="108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08"/>
      <c r="E4" s="108"/>
      <c r="F4" s="108"/>
      <c r="G4" s="108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3" t="s">
        <v>22</v>
      </c>
      <c r="F7" s="103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09"/>
      <c r="F9" s="110"/>
      <c r="G9" s="110"/>
      <c r="H9" s="110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04" t="s">
        <v>26</v>
      </c>
      <c r="F10" s="104"/>
      <c r="G10" s="104"/>
      <c r="H10" s="104"/>
      <c r="J10" s="26"/>
      <c r="K10" s="26"/>
      <c r="L10" s="25" t="str">
        <f>E10</f>
        <v>Kamenná, Nová - velkoplošná oprava chodníku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09"/>
      <c r="F11" s="110"/>
      <c r="G11" s="110"/>
      <c r="H11" s="110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5" t="s">
        <v>28</v>
      </c>
      <c r="F14" s="106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132</v>
      </c>
      <c r="E16" s="111"/>
      <c r="F16" s="112"/>
      <c r="G16" s="112"/>
      <c r="H16" s="112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5" t="s">
        <v>29</v>
      </c>
      <c r="F19" s="106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3"/>
      <c r="F21" s="112"/>
      <c r="G21" s="112"/>
      <c r="H21" s="112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5" t="s">
        <v>31</v>
      </c>
      <c r="F24" s="106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FRMYKlUZUoDDlZ3ICwK8pZb1VtQWgopAtX6KGHe+M14jBpqQoLk7VgIgr7eZwhunEd/xd6JlhFR4XcXYBJfvqQ==" saltValue="Jg0JoSRTNlR+S9vlReIlCw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0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50</v>
      </c>
    </row>
    <row r="2" spans="1:8" ht="15.75" x14ac:dyDescent="0.15">
      <c r="B2" s="19" t="s">
        <v>51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104.88551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104.88551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1.33E-3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64.886449999999996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39.997729999999997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0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7.5" customHeight="1" x14ac:dyDescent="0.15">
      <c r="B13" s="36"/>
      <c r="C13" s="38"/>
      <c r="D13" s="41"/>
      <c r="E13" s="38"/>
      <c r="F13" s="38"/>
      <c r="G13" s="8"/>
    </row>
    <row r="14" spans="1:8" ht="12.75" x14ac:dyDescent="0.2">
      <c r="A14" s="5"/>
      <c r="B14" s="46" t="s">
        <v>1</v>
      </c>
      <c r="C14" s="47">
        <f>SUMIF(GROUP_ID,"",ITEM_PRICES)</f>
        <v>0</v>
      </c>
      <c r="D14" s="48"/>
      <c r="E14" s="49"/>
      <c r="F14" s="49"/>
      <c r="G14" s="6"/>
      <c r="H14" s="8"/>
    </row>
    <row r="15" spans="1:8" ht="12.75" x14ac:dyDescent="0.2">
      <c r="A15" s="5"/>
      <c r="B15" s="46" t="s">
        <v>2</v>
      </c>
      <c r="C15" s="47">
        <f ca="1">SUM(C16:C17)</f>
        <v>0</v>
      </c>
      <c r="D15" s="48"/>
      <c r="E15" s="49"/>
      <c r="F15" s="49"/>
      <c r="G15" s="6"/>
      <c r="H15" s="8"/>
    </row>
    <row r="16" spans="1:8" ht="12.75" x14ac:dyDescent="0.2">
      <c r="A16" s="1"/>
      <c r="B16" s="50" t="str">
        <f ca="1">INDIRECT(ADDRESS(10,1,,,"Krycí List"))</f>
        <v/>
      </c>
      <c r="C16" s="51" t="str">
        <f ca="1">INDIRECT(ADDRESS(13,1,,,"Krycí List"))</f>
        <v/>
      </c>
      <c r="D16" s="52"/>
      <c r="E16" s="53"/>
      <c r="F16" s="53"/>
      <c r="G16" s="6"/>
      <c r="H16" s="8"/>
    </row>
    <row r="17" spans="1:8" ht="12.75" x14ac:dyDescent="0.2">
      <c r="A17" s="1"/>
      <c r="B17" s="54" t="str">
        <f ca="1">INDIRECT(ADDRESS(11,1,,,"Krycí List"))</f>
        <v/>
      </c>
      <c r="C17" s="55" t="str">
        <f ca="1">INDIRECT(ADDRESS(14,1,,,"Krycí List"))</f>
        <v/>
      </c>
      <c r="D17" s="56"/>
      <c r="E17" s="57"/>
      <c r="F17" s="57"/>
      <c r="G17" s="6"/>
      <c r="H17" s="8"/>
    </row>
    <row r="18" spans="1:8" ht="12.75" x14ac:dyDescent="0.2">
      <c r="A18" s="5"/>
      <c r="B18" s="46" t="s">
        <v>0</v>
      </c>
      <c r="C18" s="47">
        <f ca="1">C14+C15</f>
        <v>0</v>
      </c>
      <c r="D18" s="48"/>
      <c r="E18" s="49"/>
      <c r="F18" s="49"/>
      <c r="G18" s="6"/>
      <c r="H18" s="8"/>
    </row>
    <row r="19" spans="1:8" x14ac:dyDescent="0.15">
      <c r="B19" s="35"/>
      <c r="C19" s="37"/>
      <c r="D19" s="39"/>
      <c r="E19" s="37"/>
      <c r="F19" s="37"/>
    </row>
    <row r="20" spans="1:8" x14ac:dyDescent="0.15">
      <c r="B20" s="6"/>
      <c r="C20" s="8"/>
      <c r="D20" s="6"/>
      <c r="E20" s="8"/>
      <c r="F20" s="8"/>
    </row>
  </sheetData>
  <sheetProtection algorithmName="SHA-512" hashValue="2HuT9Nwya2HFuE8jgFa2hIT4TnvR4cPxz0n9MwghXE4tVVqGeU2fJs31PWZM5oUvKVU6QoZJolrq5SE3Z/4h5w==" saltValue="9/otXdKhWBBvLdj2uT7pvA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52"/>
  <sheetViews>
    <sheetView tabSelected="1" zoomScale="112" zoomScaleNormal="112" workbookViewId="0">
      <pane ySplit="4" topLeftCell="A5" activePane="bottomLeft" state="frozen"/>
      <selection pane="bottomLeft" activeCell="J11" sqref="J11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50</v>
      </c>
    </row>
    <row r="2" spans="1:22" ht="15.75" x14ac:dyDescent="0.15">
      <c r="B2" s="70"/>
      <c r="C2" s="70"/>
      <c r="D2" s="35"/>
      <c r="E2" s="35"/>
      <c r="F2" s="19" t="s">
        <v>51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52</v>
      </c>
      <c r="E6" s="78"/>
      <c r="F6" s="59" t="s">
        <v>37</v>
      </c>
      <c r="G6" s="78"/>
      <c r="H6" s="79"/>
      <c r="I6" s="80"/>
      <c r="J6" s="60">
        <f>SUBTOTAL(9,J7:J52)</f>
        <v>0</v>
      </c>
      <c r="K6" s="79"/>
      <c r="L6" s="61">
        <f>SUBTOTAL(9,L7:L52)</f>
        <v>104.88551</v>
      </c>
      <c r="M6" s="79"/>
      <c r="N6" s="61">
        <f>SUBTOTAL(9,N7:N52)</f>
        <v>186.54999999999998</v>
      </c>
      <c r="O6" s="81"/>
      <c r="P6" s="60">
        <f>SUBTOTAL(9,P7:P52)</f>
        <v>0</v>
      </c>
      <c r="Q6" s="60">
        <f>SUBTOTAL(9,Q7:Q52)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53</v>
      </c>
      <c r="E7" s="84"/>
      <c r="F7" s="85" t="s">
        <v>39</v>
      </c>
      <c r="G7" s="84"/>
      <c r="H7" s="86"/>
      <c r="I7" s="87"/>
      <c r="J7" s="64">
        <f>SUBTOTAL(9,J8:J51)</f>
        <v>0</v>
      </c>
      <c r="K7" s="86"/>
      <c r="L7" s="65">
        <f>SUBTOTAL(9,L8:L51)</f>
        <v>104.88551</v>
      </c>
      <c r="M7" s="86"/>
      <c r="N7" s="65">
        <f>SUBTOTAL(9,N8:N51)</f>
        <v>186.54999999999998</v>
      </c>
      <c r="O7" s="88"/>
      <c r="P7" s="64">
        <f>SUBTOTAL(9,P8:P51)</f>
        <v>0</v>
      </c>
      <c r="Q7" s="64">
        <f>SUBTOTAL(9,Q8:Q51)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54</v>
      </c>
      <c r="E8" s="91"/>
      <c r="F8" s="92" t="s">
        <v>41</v>
      </c>
      <c r="G8" s="91"/>
      <c r="H8" s="93"/>
      <c r="I8" s="94"/>
      <c r="J8" s="68">
        <f>SUBTOTAL(9,J9:J20)</f>
        <v>0</v>
      </c>
      <c r="K8" s="93"/>
      <c r="L8" s="69">
        <f>SUBTOTAL(9,L9:L20)</f>
        <v>1.33E-3</v>
      </c>
      <c r="M8" s="93"/>
      <c r="N8" s="69">
        <f>SUBTOTAL(9,N9:N20)</f>
        <v>186.54999999999998</v>
      </c>
      <c r="O8" s="95"/>
      <c r="P8" s="68">
        <f>SUBTOTAL(9,P9:P20)</f>
        <v>0</v>
      </c>
      <c r="Q8" s="68">
        <f>SUBTOTAL(9,Q9:Q20)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1</v>
      </c>
      <c r="D9" s="98" t="s">
        <v>55</v>
      </c>
      <c r="E9" s="99" t="s">
        <v>56</v>
      </c>
      <c r="F9" s="100" t="s">
        <v>57</v>
      </c>
      <c r="G9" s="98" t="s">
        <v>58</v>
      </c>
      <c r="H9" s="101">
        <v>150</v>
      </c>
      <c r="I9" s="114">
        <v>0</v>
      </c>
      <c r="J9" s="102">
        <f t="shared" ref="J9:J19" si="0">H9*I9</f>
        <v>0</v>
      </c>
      <c r="K9" s="101"/>
      <c r="L9" s="101">
        <f t="shared" ref="L9:L19" si="1">H9*K9</f>
        <v>0</v>
      </c>
      <c r="M9" s="101">
        <v>9.8000000000000004E-2</v>
      </c>
      <c r="N9" s="101">
        <f t="shared" ref="N9:N19" si="2">H9*M9</f>
        <v>14.700000000000001</v>
      </c>
      <c r="O9" s="102">
        <v>21</v>
      </c>
      <c r="P9" s="102">
        <f t="shared" ref="P9:P19" si="3">J9*(O9/100)</f>
        <v>0</v>
      </c>
      <c r="Q9" s="102">
        <f t="shared" ref="Q9:Q19" si="4">J9+P9</f>
        <v>0</v>
      </c>
      <c r="R9" s="8"/>
      <c r="S9" s="8"/>
      <c r="T9" s="8"/>
    </row>
    <row r="10" spans="1:22" ht="11.25" outlineLevel="3" x14ac:dyDescent="0.2">
      <c r="A10" s="10"/>
      <c r="B10" s="96"/>
      <c r="C10" s="97">
        <v>2</v>
      </c>
      <c r="D10" s="98" t="s">
        <v>55</v>
      </c>
      <c r="E10" s="99" t="s">
        <v>59</v>
      </c>
      <c r="F10" s="100" t="s">
        <v>60</v>
      </c>
      <c r="G10" s="98" t="s">
        <v>58</v>
      </c>
      <c r="H10" s="101">
        <v>255</v>
      </c>
      <c r="I10" s="114">
        <v>0</v>
      </c>
      <c r="J10" s="102">
        <f t="shared" si="0"/>
        <v>0</v>
      </c>
      <c r="K10" s="101"/>
      <c r="L10" s="101">
        <f t="shared" si="1"/>
        <v>0</v>
      </c>
      <c r="M10" s="101">
        <v>0.32500000000000001</v>
      </c>
      <c r="N10" s="101">
        <f t="shared" si="2"/>
        <v>82.875</v>
      </c>
      <c r="O10" s="102">
        <v>21</v>
      </c>
      <c r="P10" s="102">
        <f t="shared" si="3"/>
        <v>0</v>
      </c>
      <c r="Q10" s="102">
        <f t="shared" si="4"/>
        <v>0</v>
      </c>
      <c r="R10" s="8"/>
      <c r="S10" s="8"/>
      <c r="T10" s="8"/>
    </row>
    <row r="11" spans="1:22" ht="11.25" outlineLevel="3" x14ac:dyDescent="0.2">
      <c r="A11" s="10"/>
      <c r="B11" s="96"/>
      <c r="C11" s="97">
        <v>3</v>
      </c>
      <c r="D11" s="98" t="s">
        <v>55</v>
      </c>
      <c r="E11" s="99" t="s">
        <v>61</v>
      </c>
      <c r="F11" s="100" t="s">
        <v>62</v>
      </c>
      <c r="G11" s="98" t="s">
        <v>58</v>
      </c>
      <c r="H11" s="101">
        <v>33</v>
      </c>
      <c r="I11" s="114">
        <v>0</v>
      </c>
      <c r="J11" s="102">
        <f t="shared" si="0"/>
        <v>0</v>
      </c>
      <c r="K11" s="101">
        <v>1.0000000000000001E-5</v>
      </c>
      <c r="L11" s="101">
        <f t="shared" si="1"/>
        <v>3.3000000000000005E-4</v>
      </c>
      <c r="M11" s="101">
        <v>0.115</v>
      </c>
      <c r="N11" s="101">
        <f t="shared" si="2"/>
        <v>3.7950000000000004</v>
      </c>
      <c r="O11" s="102">
        <v>21</v>
      </c>
      <c r="P11" s="102">
        <f t="shared" si="3"/>
        <v>0</v>
      </c>
      <c r="Q11" s="102">
        <f t="shared" si="4"/>
        <v>0</v>
      </c>
      <c r="R11" s="8"/>
      <c r="S11" s="8"/>
      <c r="T11" s="8"/>
    </row>
    <row r="12" spans="1:22" ht="11.25" outlineLevel="3" x14ac:dyDescent="0.2">
      <c r="A12" s="10"/>
      <c r="B12" s="96"/>
      <c r="C12" s="97">
        <v>4</v>
      </c>
      <c r="D12" s="98" t="s">
        <v>55</v>
      </c>
      <c r="E12" s="99" t="s">
        <v>63</v>
      </c>
      <c r="F12" s="100" t="s">
        <v>64</v>
      </c>
      <c r="G12" s="98" t="s">
        <v>65</v>
      </c>
      <c r="H12" s="101">
        <v>127</v>
      </c>
      <c r="I12" s="114">
        <v>0</v>
      </c>
      <c r="J12" s="102">
        <f t="shared" si="0"/>
        <v>0</v>
      </c>
      <c r="K12" s="101"/>
      <c r="L12" s="101">
        <f t="shared" si="1"/>
        <v>0</v>
      </c>
      <c r="M12" s="101">
        <v>0.28999999999999998</v>
      </c>
      <c r="N12" s="101">
        <f t="shared" si="2"/>
        <v>36.83</v>
      </c>
      <c r="O12" s="102">
        <v>21</v>
      </c>
      <c r="P12" s="102">
        <f t="shared" si="3"/>
        <v>0</v>
      </c>
      <c r="Q12" s="102">
        <f t="shared" si="4"/>
        <v>0</v>
      </c>
      <c r="R12" s="8"/>
      <c r="S12" s="8"/>
      <c r="T12" s="8"/>
    </row>
    <row r="13" spans="1:22" ht="11.25" outlineLevel="3" x14ac:dyDescent="0.2">
      <c r="A13" s="10"/>
      <c r="B13" s="96"/>
      <c r="C13" s="97">
        <v>5</v>
      </c>
      <c r="D13" s="98" t="s">
        <v>55</v>
      </c>
      <c r="E13" s="99" t="s">
        <v>66</v>
      </c>
      <c r="F13" s="100" t="s">
        <v>67</v>
      </c>
      <c r="G13" s="98" t="s">
        <v>65</v>
      </c>
      <c r="H13" s="101">
        <v>125</v>
      </c>
      <c r="I13" s="114">
        <v>0</v>
      </c>
      <c r="J13" s="102">
        <f t="shared" si="0"/>
        <v>0</v>
      </c>
      <c r="K13" s="101"/>
      <c r="L13" s="101">
        <f t="shared" si="1"/>
        <v>0</v>
      </c>
      <c r="M13" s="101">
        <v>0.04</v>
      </c>
      <c r="N13" s="101">
        <f t="shared" si="2"/>
        <v>5</v>
      </c>
      <c r="O13" s="102">
        <v>21</v>
      </c>
      <c r="P13" s="102">
        <f t="shared" si="3"/>
        <v>0</v>
      </c>
      <c r="Q13" s="102">
        <f t="shared" si="4"/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6</v>
      </c>
      <c r="D14" s="98" t="s">
        <v>55</v>
      </c>
      <c r="E14" s="99" t="s">
        <v>68</v>
      </c>
      <c r="F14" s="100" t="s">
        <v>69</v>
      </c>
      <c r="G14" s="98" t="s">
        <v>58</v>
      </c>
      <c r="H14" s="101">
        <v>255</v>
      </c>
      <c r="I14" s="114">
        <v>0</v>
      </c>
      <c r="J14" s="102">
        <f t="shared" si="0"/>
        <v>0</v>
      </c>
      <c r="K14" s="101"/>
      <c r="L14" s="101">
        <f t="shared" si="1"/>
        <v>0</v>
      </c>
      <c r="M14" s="101">
        <v>0.17</v>
      </c>
      <c r="N14" s="101">
        <f t="shared" si="2"/>
        <v>43.35</v>
      </c>
      <c r="O14" s="102">
        <v>21</v>
      </c>
      <c r="P14" s="102">
        <f t="shared" si="3"/>
        <v>0</v>
      </c>
      <c r="Q14" s="102">
        <f t="shared" si="4"/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24</v>
      </c>
      <c r="D15" s="98" t="s">
        <v>55</v>
      </c>
      <c r="E15" s="99" t="s">
        <v>70</v>
      </c>
      <c r="F15" s="100" t="s">
        <v>71</v>
      </c>
      <c r="G15" s="98" t="s">
        <v>72</v>
      </c>
      <c r="H15" s="101">
        <v>5</v>
      </c>
      <c r="I15" s="114">
        <v>0</v>
      </c>
      <c r="J15" s="102">
        <f t="shared" si="0"/>
        <v>0</v>
      </c>
      <c r="K15" s="101"/>
      <c r="L15" s="101">
        <f t="shared" si="1"/>
        <v>0</v>
      </c>
      <c r="M15" s="101"/>
      <c r="N15" s="101">
        <f t="shared" si="2"/>
        <v>0</v>
      </c>
      <c r="O15" s="102">
        <v>21</v>
      </c>
      <c r="P15" s="102">
        <f t="shared" si="3"/>
        <v>0</v>
      </c>
      <c r="Q15" s="102">
        <f t="shared" si="4"/>
        <v>0</v>
      </c>
      <c r="R15" s="8"/>
      <c r="S15" s="8"/>
      <c r="T15" s="8"/>
    </row>
    <row r="16" spans="1:22" ht="22.5" outlineLevel="3" x14ac:dyDescent="0.2">
      <c r="A16" s="10"/>
      <c r="B16" s="96"/>
      <c r="C16" s="97">
        <v>25</v>
      </c>
      <c r="D16" s="98" t="s">
        <v>55</v>
      </c>
      <c r="E16" s="99" t="s">
        <v>73</v>
      </c>
      <c r="F16" s="100" t="s">
        <v>74</v>
      </c>
      <c r="G16" s="98" t="s">
        <v>58</v>
      </c>
      <c r="H16" s="101">
        <v>50</v>
      </c>
      <c r="I16" s="114">
        <v>0</v>
      </c>
      <c r="J16" s="102">
        <f t="shared" si="0"/>
        <v>0</v>
      </c>
      <c r="K16" s="101"/>
      <c r="L16" s="101">
        <f t="shared" si="1"/>
        <v>0</v>
      </c>
      <c r="M16" s="101"/>
      <c r="N16" s="101">
        <f t="shared" si="2"/>
        <v>0</v>
      </c>
      <c r="O16" s="102">
        <v>21</v>
      </c>
      <c r="P16" s="102">
        <f t="shared" si="3"/>
        <v>0</v>
      </c>
      <c r="Q16" s="102">
        <f t="shared" si="4"/>
        <v>0</v>
      </c>
      <c r="R16" s="8"/>
      <c r="S16" s="8"/>
      <c r="T16" s="8"/>
    </row>
    <row r="17" spans="1:20" ht="11.25" outlineLevel="3" x14ac:dyDescent="0.2">
      <c r="A17" s="10"/>
      <c r="B17" s="96"/>
      <c r="C17" s="97">
        <v>26</v>
      </c>
      <c r="D17" s="98" t="s">
        <v>55</v>
      </c>
      <c r="E17" s="99" t="s">
        <v>75</v>
      </c>
      <c r="F17" s="100" t="s">
        <v>76</v>
      </c>
      <c r="G17" s="98" t="s">
        <v>58</v>
      </c>
      <c r="H17" s="101">
        <v>50</v>
      </c>
      <c r="I17" s="114">
        <v>0</v>
      </c>
      <c r="J17" s="102">
        <f t="shared" si="0"/>
        <v>0</v>
      </c>
      <c r="K17" s="101"/>
      <c r="L17" s="101">
        <f t="shared" si="1"/>
        <v>0</v>
      </c>
      <c r="M17" s="101"/>
      <c r="N17" s="101">
        <f t="shared" si="2"/>
        <v>0</v>
      </c>
      <c r="O17" s="102">
        <v>21</v>
      </c>
      <c r="P17" s="102">
        <f t="shared" si="3"/>
        <v>0</v>
      </c>
      <c r="Q17" s="102">
        <f t="shared" si="4"/>
        <v>0</v>
      </c>
      <c r="R17" s="8"/>
      <c r="S17" s="8"/>
      <c r="T17" s="8"/>
    </row>
    <row r="18" spans="1:20" ht="11.25" outlineLevel="3" x14ac:dyDescent="0.2">
      <c r="A18" s="10"/>
      <c r="B18" s="96"/>
      <c r="C18" s="97">
        <v>27</v>
      </c>
      <c r="D18" s="98" t="s">
        <v>55</v>
      </c>
      <c r="E18" s="99" t="s">
        <v>77</v>
      </c>
      <c r="F18" s="100" t="s">
        <v>78</v>
      </c>
      <c r="G18" s="98" t="s">
        <v>58</v>
      </c>
      <c r="H18" s="101">
        <v>50</v>
      </c>
      <c r="I18" s="114">
        <v>0</v>
      </c>
      <c r="J18" s="102">
        <f t="shared" si="0"/>
        <v>0</v>
      </c>
      <c r="K18" s="101"/>
      <c r="L18" s="101">
        <f t="shared" si="1"/>
        <v>0</v>
      </c>
      <c r="M18" s="101"/>
      <c r="N18" s="101">
        <f t="shared" si="2"/>
        <v>0</v>
      </c>
      <c r="O18" s="102">
        <v>21</v>
      </c>
      <c r="P18" s="102">
        <f t="shared" si="3"/>
        <v>0</v>
      </c>
      <c r="Q18" s="102">
        <f t="shared" si="4"/>
        <v>0</v>
      </c>
      <c r="R18" s="8"/>
      <c r="S18" s="8"/>
      <c r="T18" s="8"/>
    </row>
    <row r="19" spans="1:20" ht="11.25" outlineLevel="3" x14ac:dyDescent="0.2">
      <c r="A19" s="10"/>
      <c r="B19" s="96"/>
      <c r="C19" s="97">
        <v>28</v>
      </c>
      <c r="D19" s="98" t="s">
        <v>79</v>
      </c>
      <c r="E19" s="99" t="s">
        <v>80</v>
      </c>
      <c r="F19" s="100" t="s">
        <v>81</v>
      </c>
      <c r="G19" s="98" t="s">
        <v>82</v>
      </c>
      <c r="H19" s="101">
        <v>1</v>
      </c>
      <c r="I19" s="114">
        <v>0</v>
      </c>
      <c r="J19" s="102">
        <f t="shared" si="0"/>
        <v>0</v>
      </c>
      <c r="K19" s="101">
        <v>1E-3</v>
      </c>
      <c r="L19" s="101">
        <f t="shared" si="1"/>
        <v>1E-3</v>
      </c>
      <c r="M19" s="101"/>
      <c r="N19" s="101">
        <f t="shared" si="2"/>
        <v>0</v>
      </c>
      <c r="O19" s="102">
        <v>21</v>
      </c>
      <c r="P19" s="102">
        <f t="shared" si="3"/>
        <v>0</v>
      </c>
      <c r="Q19" s="102">
        <f t="shared" si="4"/>
        <v>0</v>
      </c>
      <c r="R19" s="8"/>
      <c r="S19" s="8"/>
      <c r="T19" s="8"/>
    </row>
    <row r="20" spans="1:20" outlineLevel="3" x14ac:dyDescent="0.15">
      <c r="B20" s="6"/>
      <c r="C20" s="6"/>
      <c r="D20" s="6"/>
      <c r="E20" s="6"/>
      <c r="F20" s="6"/>
      <c r="G20" s="6"/>
      <c r="H20" s="6"/>
      <c r="I20" s="8"/>
      <c r="J20" s="8"/>
      <c r="K20" s="6"/>
      <c r="L20" s="6"/>
      <c r="M20" s="6"/>
      <c r="N20" s="6"/>
      <c r="O20" s="6"/>
      <c r="P20" s="8"/>
      <c r="Q20" s="8"/>
    </row>
    <row r="21" spans="1:20" ht="11.25" outlineLevel="2" x14ac:dyDescent="0.2">
      <c r="A21" s="66" t="s">
        <v>42</v>
      </c>
      <c r="B21" s="89">
        <v>3</v>
      </c>
      <c r="C21" s="90"/>
      <c r="D21" s="91" t="s">
        <v>54</v>
      </c>
      <c r="E21" s="91"/>
      <c r="F21" s="92" t="s">
        <v>43</v>
      </c>
      <c r="G21" s="91"/>
      <c r="H21" s="93"/>
      <c r="I21" s="94"/>
      <c r="J21" s="68">
        <f>SUBTOTAL(9,J22:J30)</f>
        <v>0</v>
      </c>
      <c r="K21" s="93"/>
      <c r="L21" s="69">
        <f>SUBTOTAL(9,L22:L30)</f>
        <v>64.886449999999996</v>
      </c>
      <c r="M21" s="93"/>
      <c r="N21" s="69">
        <f>SUBTOTAL(9,N22:N30)</f>
        <v>0</v>
      </c>
      <c r="O21" s="95"/>
      <c r="P21" s="68">
        <f>SUBTOTAL(9,P22:P30)</f>
        <v>0</v>
      </c>
      <c r="Q21" s="68">
        <f>SUBTOTAL(9,Q22:Q30)</f>
        <v>0</v>
      </c>
      <c r="R21" s="6"/>
      <c r="S21" s="8"/>
      <c r="T21" s="8"/>
    </row>
    <row r="22" spans="1:20" ht="11.25" outlineLevel="3" x14ac:dyDescent="0.2">
      <c r="A22" s="10"/>
      <c r="B22" s="96"/>
      <c r="C22" s="97">
        <v>13</v>
      </c>
      <c r="D22" s="98" t="s">
        <v>55</v>
      </c>
      <c r="E22" s="99" t="s">
        <v>83</v>
      </c>
      <c r="F22" s="100" t="s">
        <v>84</v>
      </c>
      <c r="G22" s="98" t="s">
        <v>58</v>
      </c>
      <c r="H22" s="101">
        <v>255</v>
      </c>
      <c r="I22" s="114">
        <v>0</v>
      </c>
      <c r="J22" s="102">
        <f t="shared" ref="J22:J29" si="5">H22*I22</f>
        <v>0</v>
      </c>
      <c r="K22" s="101"/>
      <c r="L22" s="101">
        <f t="shared" ref="L22:L29" si="6">H22*K22</f>
        <v>0</v>
      </c>
      <c r="M22" s="101"/>
      <c r="N22" s="101">
        <f t="shared" ref="N22:N29" si="7">H22*M22</f>
        <v>0</v>
      </c>
      <c r="O22" s="102">
        <v>21</v>
      </c>
      <c r="P22" s="102">
        <f t="shared" ref="P22:P29" si="8">J22*(O22/100)</f>
        <v>0</v>
      </c>
      <c r="Q22" s="102">
        <f t="shared" ref="Q22:Q29" si="9">J22+P22</f>
        <v>0</v>
      </c>
      <c r="R22" s="8"/>
      <c r="S22" s="8"/>
      <c r="T22" s="8"/>
    </row>
    <row r="23" spans="1:20" ht="11.25" outlineLevel="3" x14ac:dyDescent="0.2">
      <c r="A23" s="10"/>
      <c r="B23" s="96"/>
      <c r="C23" s="97">
        <v>14</v>
      </c>
      <c r="D23" s="98" t="s">
        <v>55</v>
      </c>
      <c r="E23" s="99" t="s">
        <v>85</v>
      </c>
      <c r="F23" s="100" t="s">
        <v>86</v>
      </c>
      <c r="G23" s="98" t="s">
        <v>58</v>
      </c>
      <c r="H23" s="101">
        <v>255</v>
      </c>
      <c r="I23" s="114">
        <v>0</v>
      </c>
      <c r="J23" s="102">
        <f t="shared" si="5"/>
        <v>0</v>
      </c>
      <c r="K23" s="101"/>
      <c r="L23" s="101">
        <f t="shared" si="6"/>
        <v>0</v>
      </c>
      <c r="M23" s="101"/>
      <c r="N23" s="101">
        <f t="shared" si="7"/>
        <v>0</v>
      </c>
      <c r="O23" s="102">
        <v>21</v>
      </c>
      <c r="P23" s="102">
        <f t="shared" si="8"/>
        <v>0</v>
      </c>
      <c r="Q23" s="102">
        <f t="shared" si="9"/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15</v>
      </c>
      <c r="D24" s="98" t="s">
        <v>55</v>
      </c>
      <c r="E24" s="99" t="s">
        <v>87</v>
      </c>
      <c r="F24" s="100" t="s">
        <v>88</v>
      </c>
      <c r="G24" s="98" t="s">
        <v>58</v>
      </c>
      <c r="H24" s="101">
        <v>255</v>
      </c>
      <c r="I24" s="114">
        <v>0</v>
      </c>
      <c r="J24" s="102">
        <f t="shared" si="5"/>
        <v>0</v>
      </c>
      <c r="K24" s="101">
        <v>8.9219999999999994E-2</v>
      </c>
      <c r="L24" s="101">
        <f t="shared" si="6"/>
        <v>22.751099999999997</v>
      </c>
      <c r="M24" s="101"/>
      <c r="N24" s="101">
        <f t="shared" si="7"/>
        <v>0</v>
      </c>
      <c r="O24" s="102">
        <v>21</v>
      </c>
      <c r="P24" s="102">
        <f t="shared" si="8"/>
        <v>0</v>
      </c>
      <c r="Q24" s="102">
        <f t="shared" si="9"/>
        <v>0</v>
      </c>
      <c r="R24" s="8"/>
      <c r="S24" s="8"/>
      <c r="T24" s="8"/>
    </row>
    <row r="25" spans="1:20" ht="11.25" outlineLevel="3" x14ac:dyDescent="0.2">
      <c r="A25" s="10"/>
      <c r="B25" s="96"/>
      <c r="C25" s="97">
        <v>16</v>
      </c>
      <c r="D25" s="98" t="s">
        <v>79</v>
      </c>
      <c r="E25" s="99" t="s">
        <v>89</v>
      </c>
      <c r="F25" s="100" t="s">
        <v>90</v>
      </c>
      <c r="G25" s="98" t="s">
        <v>58</v>
      </c>
      <c r="H25" s="101">
        <v>248</v>
      </c>
      <c r="I25" s="114">
        <v>0</v>
      </c>
      <c r="J25" s="102">
        <f t="shared" si="5"/>
        <v>0</v>
      </c>
      <c r="K25" s="101">
        <v>0.113</v>
      </c>
      <c r="L25" s="101">
        <f t="shared" si="6"/>
        <v>28.024000000000001</v>
      </c>
      <c r="M25" s="101"/>
      <c r="N25" s="101">
        <f t="shared" si="7"/>
        <v>0</v>
      </c>
      <c r="O25" s="102">
        <v>21</v>
      </c>
      <c r="P25" s="102">
        <f t="shared" si="8"/>
        <v>0</v>
      </c>
      <c r="Q25" s="102">
        <f t="shared" si="9"/>
        <v>0</v>
      </c>
      <c r="R25" s="8"/>
      <c r="S25" s="8"/>
      <c r="T25" s="8"/>
    </row>
    <row r="26" spans="1:20" ht="11.25" outlineLevel="3" x14ac:dyDescent="0.2">
      <c r="A26" s="10"/>
      <c r="B26" s="96"/>
      <c r="C26" s="97">
        <v>17</v>
      </c>
      <c r="D26" s="98" t="s">
        <v>79</v>
      </c>
      <c r="E26" s="99" t="s">
        <v>91</v>
      </c>
      <c r="F26" s="100" t="s">
        <v>92</v>
      </c>
      <c r="G26" s="98" t="s">
        <v>58</v>
      </c>
      <c r="H26" s="101">
        <v>7</v>
      </c>
      <c r="I26" s="114">
        <v>0</v>
      </c>
      <c r="J26" s="102">
        <f t="shared" si="5"/>
        <v>0</v>
      </c>
      <c r="K26" s="101">
        <v>0.13</v>
      </c>
      <c r="L26" s="101">
        <f t="shared" si="6"/>
        <v>0.91</v>
      </c>
      <c r="M26" s="101"/>
      <c r="N26" s="101">
        <f t="shared" si="7"/>
        <v>0</v>
      </c>
      <c r="O26" s="102">
        <v>21</v>
      </c>
      <c r="P26" s="102">
        <f t="shared" si="8"/>
        <v>0</v>
      </c>
      <c r="Q26" s="102">
        <f t="shared" si="9"/>
        <v>0</v>
      </c>
      <c r="R26" s="8"/>
      <c r="S26" s="8"/>
      <c r="T26" s="8"/>
    </row>
    <row r="27" spans="1:20" ht="11.25" outlineLevel="3" x14ac:dyDescent="0.2">
      <c r="A27" s="10"/>
      <c r="B27" s="96"/>
      <c r="C27" s="97">
        <v>18</v>
      </c>
      <c r="D27" s="98" t="s">
        <v>55</v>
      </c>
      <c r="E27" s="99" t="s">
        <v>93</v>
      </c>
      <c r="F27" s="100" t="s">
        <v>94</v>
      </c>
      <c r="G27" s="98" t="s">
        <v>58</v>
      </c>
      <c r="H27" s="101">
        <v>33</v>
      </c>
      <c r="I27" s="114">
        <v>0</v>
      </c>
      <c r="J27" s="102">
        <f t="shared" si="5"/>
        <v>0</v>
      </c>
      <c r="K27" s="101"/>
      <c r="L27" s="101">
        <f t="shared" si="6"/>
        <v>0</v>
      </c>
      <c r="M27" s="101"/>
      <c r="N27" s="101">
        <f t="shared" si="7"/>
        <v>0</v>
      </c>
      <c r="O27" s="102">
        <v>21</v>
      </c>
      <c r="P27" s="102">
        <f t="shared" si="8"/>
        <v>0</v>
      </c>
      <c r="Q27" s="102">
        <f t="shared" si="9"/>
        <v>0</v>
      </c>
      <c r="R27" s="8"/>
      <c r="S27" s="8"/>
      <c r="T27" s="8"/>
    </row>
    <row r="28" spans="1:20" ht="11.25" outlineLevel="3" x14ac:dyDescent="0.2">
      <c r="A28" s="10"/>
      <c r="B28" s="96"/>
      <c r="C28" s="97">
        <v>19</v>
      </c>
      <c r="D28" s="98" t="s">
        <v>55</v>
      </c>
      <c r="E28" s="99" t="s">
        <v>95</v>
      </c>
      <c r="F28" s="100" t="s">
        <v>96</v>
      </c>
      <c r="G28" s="98" t="s">
        <v>58</v>
      </c>
      <c r="H28" s="101">
        <v>33</v>
      </c>
      <c r="I28" s="114">
        <v>0</v>
      </c>
      <c r="J28" s="102">
        <f t="shared" si="5"/>
        <v>0</v>
      </c>
      <c r="K28" s="101"/>
      <c r="L28" s="101">
        <f t="shared" si="6"/>
        <v>0</v>
      </c>
      <c r="M28" s="101"/>
      <c r="N28" s="101">
        <f t="shared" si="7"/>
        <v>0</v>
      </c>
      <c r="O28" s="102">
        <v>21</v>
      </c>
      <c r="P28" s="102">
        <f t="shared" si="8"/>
        <v>0</v>
      </c>
      <c r="Q28" s="102">
        <f t="shared" si="9"/>
        <v>0</v>
      </c>
      <c r="R28" s="8"/>
      <c r="S28" s="8"/>
      <c r="T28" s="8"/>
    </row>
    <row r="29" spans="1:20" ht="11.25" outlineLevel="3" x14ac:dyDescent="0.2">
      <c r="A29" s="10"/>
      <c r="B29" s="96"/>
      <c r="C29" s="97">
        <v>21</v>
      </c>
      <c r="D29" s="98" t="s">
        <v>55</v>
      </c>
      <c r="E29" s="99" t="s">
        <v>97</v>
      </c>
      <c r="F29" s="100" t="s">
        <v>98</v>
      </c>
      <c r="G29" s="98" t="s">
        <v>58</v>
      </c>
      <c r="H29" s="101">
        <v>255</v>
      </c>
      <c r="I29" s="114">
        <v>0</v>
      </c>
      <c r="J29" s="102">
        <f t="shared" si="5"/>
        <v>0</v>
      </c>
      <c r="K29" s="101">
        <v>5.1769999999999997E-2</v>
      </c>
      <c r="L29" s="101">
        <f t="shared" si="6"/>
        <v>13.20135</v>
      </c>
      <c r="M29" s="101"/>
      <c r="N29" s="101">
        <f t="shared" si="7"/>
        <v>0</v>
      </c>
      <c r="O29" s="102">
        <v>21</v>
      </c>
      <c r="P29" s="102">
        <f t="shared" si="8"/>
        <v>0</v>
      </c>
      <c r="Q29" s="102">
        <f t="shared" si="9"/>
        <v>0</v>
      </c>
      <c r="R29" s="8"/>
      <c r="S29" s="8"/>
      <c r="T29" s="8"/>
    </row>
    <row r="30" spans="1:20" outlineLevel="3" x14ac:dyDescent="0.15">
      <c r="B30" s="6"/>
      <c r="C30" s="6"/>
      <c r="D30" s="6"/>
      <c r="E30" s="6"/>
      <c r="F30" s="6"/>
      <c r="G30" s="6"/>
      <c r="H30" s="6"/>
      <c r="I30" s="8"/>
      <c r="J30" s="8"/>
      <c r="K30" s="6"/>
      <c r="L30" s="6"/>
      <c r="M30" s="6"/>
      <c r="N30" s="6"/>
      <c r="O30" s="6"/>
      <c r="P30" s="8"/>
      <c r="Q30" s="8"/>
    </row>
    <row r="31" spans="1:20" ht="11.25" outlineLevel="2" x14ac:dyDescent="0.2">
      <c r="A31" s="66" t="s">
        <v>44</v>
      </c>
      <c r="B31" s="89">
        <v>3</v>
      </c>
      <c r="C31" s="90"/>
      <c r="D31" s="91" t="s">
        <v>54</v>
      </c>
      <c r="E31" s="91"/>
      <c r="F31" s="92" t="s">
        <v>45</v>
      </c>
      <c r="G31" s="91"/>
      <c r="H31" s="93"/>
      <c r="I31" s="94"/>
      <c r="J31" s="68">
        <f>SUBTOTAL(9,J32:J40)</f>
        <v>0</v>
      </c>
      <c r="K31" s="93"/>
      <c r="L31" s="69">
        <f>SUBTOTAL(9,L32:L40)</f>
        <v>39.997729999999997</v>
      </c>
      <c r="M31" s="93"/>
      <c r="N31" s="69">
        <f>SUBTOTAL(9,N32:N40)</f>
        <v>0</v>
      </c>
      <c r="O31" s="95"/>
      <c r="P31" s="68">
        <f>SUBTOTAL(9,P32:P40)</f>
        <v>0</v>
      </c>
      <c r="Q31" s="68">
        <f>SUBTOTAL(9,Q32:Q40)</f>
        <v>0</v>
      </c>
      <c r="R31" s="6"/>
      <c r="S31" s="8"/>
      <c r="T31" s="8"/>
    </row>
    <row r="32" spans="1:20" ht="11.25" outlineLevel="3" x14ac:dyDescent="0.2">
      <c r="A32" s="10"/>
      <c r="B32" s="96"/>
      <c r="C32" s="97">
        <v>7</v>
      </c>
      <c r="D32" s="98" t="s">
        <v>55</v>
      </c>
      <c r="E32" s="99" t="s">
        <v>99</v>
      </c>
      <c r="F32" s="100" t="s">
        <v>100</v>
      </c>
      <c r="G32" s="98" t="s">
        <v>65</v>
      </c>
      <c r="H32" s="101">
        <v>127</v>
      </c>
      <c r="I32" s="114">
        <v>0</v>
      </c>
      <c r="J32" s="102">
        <f t="shared" ref="J32:J39" si="10">H32*I32</f>
        <v>0</v>
      </c>
      <c r="K32" s="101">
        <v>0.12478</v>
      </c>
      <c r="L32" s="101">
        <f t="shared" ref="L32:L39" si="11">H32*K32</f>
        <v>15.847060000000001</v>
      </c>
      <c r="M32" s="101"/>
      <c r="N32" s="101">
        <f t="shared" ref="N32:N39" si="12">H32*M32</f>
        <v>0</v>
      </c>
      <c r="O32" s="102">
        <v>21</v>
      </c>
      <c r="P32" s="102">
        <f t="shared" ref="P32:P39" si="13">J32*(O32/100)</f>
        <v>0</v>
      </c>
      <c r="Q32" s="102">
        <f t="shared" ref="Q32:Q39" si="14">J32+P32</f>
        <v>0</v>
      </c>
      <c r="R32" s="8"/>
      <c r="S32" s="8"/>
      <c r="T32" s="8"/>
    </row>
    <row r="33" spans="1:20" ht="11.25" outlineLevel="3" x14ac:dyDescent="0.2">
      <c r="A33" s="10"/>
      <c r="B33" s="96"/>
      <c r="C33" s="97">
        <v>8</v>
      </c>
      <c r="D33" s="98" t="s">
        <v>79</v>
      </c>
      <c r="E33" s="99" t="s">
        <v>101</v>
      </c>
      <c r="F33" s="100" t="s">
        <v>102</v>
      </c>
      <c r="G33" s="98" t="s">
        <v>65</v>
      </c>
      <c r="H33" s="101">
        <v>112</v>
      </c>
      <c r="I33" s="114">
        <v>0</v>
      </c>
      <c r="J33" s="102">
        <f t="shared" si="10"/>
        <v>0</v>
      </c>
      <c r="K33" s="101">
        <v>0.08</v>
      </c>
      <c r="L33" s="101">
        <f t="shared" si="11"/>
        <v>8.9600000000000009</v>
      </c>
      <c r="M33" s="101"/>
      <c r="N33" s="101">
        <f t="shared" si="12"/>
        <v>0</v>
      </c>
      <c r="O33" s="102">
        <v>21</v>
      </c>
      <c r="P33" s="102">
        <f t="shared" si="13"/>
        <v>0</v>
      </c>
      <c r="Q33" s="102">
        <f t="shared" si="14"/>
        <v>0</v>
      </c>
      <c r="R33" s="8"/>
      <c r="S33" s="8"/>
      <c r="T33" s="8"/>
    </row>
    <row r="34" spans="1:20" ht="11.25" outlineLevel="3" x14ac:dyDescent="0.2">
      <c r="A34" s="10"/>
      <c r="B34" s="96"/>
      <c r="C34" s="97">
        <v>9</v>
      </c>
      <c r="D34" s="98" t="s">
        <v>79</v>
      </c>
      <c r="E34" s="99" t="s">
        <v>103</v>
      </c>
      <c r="F34" s="100" t="s">
        <v>104</v>
      </c>
      <c r="G34" s="98" t="s">
        <v>65</v>
      </c>
      <c r="H34" s="101">
        <v>10</v>
      </c>
      <c r="I34" s="114">
        <v>0</v>
      </c>
      <c r="J34" s="102">
        <f t="shared" si="10"/>
        <v>0</v>
      </c>
      <c r="K34" s="101">
        <v>4.8300000000000003E-2</v>
      </c>
      <c r="L34" s="101">
        <f t="shared" si="11"/>
        <v>0.48300000000000004</v>
      </c>
      <c r="M34" s="101"/>
      <c r="N34" s="101">
        <f t="shared" si="12"/>
        <v>0</v>
      </c>
      <c r="O34" s="102">
        <v>21</v>
      </c>
      <c r="P34" s="102">
        <f t="shared" si="13"/>
        <v>0</v>
      </c>
      <c r="Q34" s="102">
        <f t="shared" si="14"/>
        <v>0</v>
      </c>
      <c r="R34" s="8"/>
      <c r="S34" s="8"/>
      <c r="T34" s="8"/>
    </row>
    <row r="35" spans="1:20" ht="11.25" outlineLevel="3" x14ac:dyDescent="0.2">
      <c r="A35" s="10"/>
      <c r="B35" s="96"/>
      <c r="C35" s="97">
        <v>10</v>
      </c>
      <c r="D35" s="98" t="s">
        <v>79</v>
      </c>
      <c r="E35" s="99" t="s">
        <v>105</v>
      </c>
      <c r="F35" s="100" t="s">
        <v>106</v>
      </c>
      <c r="G35" s="98" t="s">
        <v>65</v>
      </c>
      <c r="H35" s="101">
        <v>5</v>
      </c>
      <c r="I35" s="114">
        <v>0</v>
      </c>
      <c r="J35" s="102">
        <f t="shared" si="10"/>
        <v>0</v>
      </c>
      <c r="K35" s="101">
        <v>8.5999999999999993E-2</v>
      </c>
      <c r="L35" s="101">
        <f t="shared" si="11"/>
        <v>0.42999999999999994</v>
      </c>
      <c r="M35" s="101"/>
      <c r="N35" s="101">
        <f t="shared" si="12"/>
        <v>0</v>
      </c>
      <c r="O35" s="102">
        <v>21</v>
      </c>
      <c r="P35" s="102">
        <f t="shared" si="13"/>
        <v>0</v>
      </c>
      <c r="Q35" s="102">
        <f t="shared" si="14"/>
        <v>0</v>
      </c>
      <c r="R35" s="8"/>
      <c r="S35" s="8"/>
      <c r="T35" s="8"/>
    </row>
    <row r="36" spans="1:20" ht="11.25" outlineLevel="3" x14ac:dyDescent="0.2">
      <c r="A36" s="10"/>
      <c r="B36" s="96"/>
      <c r="C36" s="97">
        <v>11</v>
      </c>
      <c r="D36" s="98" t="s">
        <v>55</v>
      </c>
      <c r="E36" s="99" t="s">
        <v>107</v>
      </c>
      <c r="F36" s="100" t="s">
        <v>108</v>
      </c>
      <c r="G36" s="98" t="s">
        <v>65</v>
      </c>
      <c r="H36" s="101">
        <v>125</v>
      </c>
      <c r="I36" s="114">
        <v>0</v>
      </c>
      <c r="J36" s="102">
        <f t="shared" si="10"/>
        <v>0</v>
      </c>
      <c r="K36" s="101">
        <v>8.5309999999999997E-2</v>
      </c>
      <c r="L36" s="101">
        <f t="shared" si="11"/>
        <v>10.66375</v>
      </c>
      <c r="M36" s="101"/>
      <c r="N36" s="101">
        <f t="shared" si="12"/>
        <v>0</v>
      </c>
      <c r="O36" s="102">
        <v>21</v>
      </c>
      <c r="P36" s="102">
        <f t="shared" si="13"/>
        <v>0</v>
      </c>
      <c r="Q36" s="102">
        <f t="shared" si="14"/>
        <v>0</v>
      </c>
      <c r="R36" s="8"/>
      <c r="S36" s="8"/>
      <c r="T36" s="8"/>
    </row>
    <row r="37" spans="1:20" ht="11.25" outlineLevel="3" x14ac:dyDescent="0.2">
      <c r="A37" s="10"/>
      <c r="B37" s="96"/>
      <c r="C37" s="97">
        <v>12</v>
      </c>
      <c r="D37" s="98" t="s">
        <v>79</v>
      </c>
      <c r="E37" s="99" t="s">
        <v>109</v>
      </c>
      <c r="F37" s="100" t="s">
        <v>110</v>
      </c>
      <c r="G37" s="98" t="s">
        <v>65</v>
      </c>
      <c r="H37" s="101">
        <v>125</v>
      </c>
      <c r="I37" s="114">
        <v>0</v>
      </c>
      <c r="J37" s="102">
        <f t="shared" si="10"/>
        <v>0</v>
      </c>
      <c r="K37" s="101">
        <v>2.8000000000000001E-2</v>
      </c>
      <c r="L37" s="101">
        <f t="shared" si="11"/>
        <v>3.5</v>
      </c>
      <c r="M37" s="101"/>
      <c r="N37" s="101">
        <f t="shared" si="12"/>
        <v>0</v>
      </c>
      <c r="O37" s="102">
        <v>21</v>
      </c>
      <c r="P37" s="102">
        <f t="shared" si="13"/>
        <v>0</v>
      </c>
      <c r="Q37" s="102">
        <f t="shared" si="14"/>
        <v>0</v>
      </c>
      <c r="R37" s="8"/>
      <c r="S37" s="8"/>
      <c r="T37" s="8"/>
    </row>
    <row r="38" spans="1:20" ht="11.25" outlineLevel="3" x14ac:dyDescent="0.2">
      <c r="A38" s="10"/>
      <c r="B38" s="96"/>
      <c r="C38" s="97">
        <v>22</v>
      </c>
      <c r="D38" s="98" t="s">
        <v>55</v>
      </c>
      <c r="E38" s="99" t="s">
        <v>111</v>
      </c>
      <c r="F38" s="100" t="s">
        <v>112</v>
      </c>
      <c r="G38" s="98" t="s">
        <v>65</v>
      </c>
      <c r="H38" s="101">
        <v>128</v>
      </c>
      <c r="I38" s="114">
        <v>0</v>
      </c>
      <c r="J38" s="102">
        <f t="shared" si="10"/>
        <v>0</v>
      </c>
      <c r="K38" s="101">
        <v>1.0000000000000001E-5</v>
      </c>
      <c r="L38" s="101">
        <f t="shared" si="11"/>
        <v>1.2800000000000001E-3</v>
      </c>
      <c r="M38" s="101"/>
      <c r="N38" s="101">
        <f t="shared" si="12"/>
        <v>0</v>
      </c>
      <c r="O38" s="102">
        <v>21</v>
      </c>
      <c r="P38" s="102">
        <f t="shared" si="13"/>
        <v>0</v>
      </c>
      <c r="Q38" s="102">
        <f t="shared" si="14"/>
        <v>0</v>
      </c>
      <c r="R38" s="8"/>
      <c r="S38" s="8"/>
      <c r="T38" s="8"/>
    </row>
    <row r="39" spans="1:20" ht="11.25" outlineLevel="3" x14ac:dyDescent="0.2">
      <c r="A39" s="10"/>
      <c r="B39" s="96"/>
      <c r="C39" s="97">
        <v>23</v>
      </c>
      <c r="D39" s="98" t="s">
        <v>55</v>
      </c>
      <c r="E39" s="99" t="s">
        <v>113</v>
      </c>
      <c r="F39" s="100" t="s">
        <v>114</v>
      </c>
      <c r="G39" s="98" t="s">
        <v>65</v>
      </c>
      <c r="H39" s="101">
        <v>128</v>
      </c>
      <c r="I39" s="114">
        <v>0</v>
      </c>
      <c r="J39" s="102">
        <f t="shared" si="10"/>
        <v>0</v>
      </c>
      <c r="K39" s="101">
        <v>8.8000000000000003E-4</v>
      </c>
      <c r="L39" s="101">
        <f t="shared" si="11"/>
        <v>0.11264</v>
      </c>
      <c r="M39" s="101"/>
      <c r="N39" s="101">
        <f t="shared" si="12"/>
        <v>0</v>
      </c>
      <c r="O39" s="102">
        <v>21</v>
      </c>
      <c r="P39" s="102">
        <f t="shared" si="13"/>
        <v>0</v>
      </c>
      <c r="Q39" s="102">
        <f t="shared" si="14"/>
        <v>0</v>
      </c>
      <c r="R39" s="8"/>
      <c r="S39" s="8"/>
      <c r="T39" s="8"/>
    </row>
    <row r="40" spans="1:20" outlineLevel="3" x14ac:dyDescent="0.15">
      <c r="B40" s="6"/>
      <c r="C40" s="6"/>
      <c r="D40" s="6"/>
      <c r="E40" s="6"/>
      <c r="F40" s="6"/>
      <c r="G40" s="6"/>
      <c r="H40" s="6"/>
      <c r="I40" s="8"/>
      <c r="J40" s="8"/>
      <c r="K40" s="6"/>
      <c r="L40" s="6"/>
      <c r="M40" s="6"/>
      <c r="N40" s="6"/>
      <c r="O40" s="6"/>
      <c r="P40" s="8"/>
      <c r="Q40" s="8"/>
    </row>
    <row r="41" spans="1:20" ht="11.25" outlineLevel="2" x14ac:dyDescent="0.2">
      <c r="A41" s="66" t="s">
        <v>46</v>
      </c>
      <c r="B41" s="89">
        <v>3</v>
      </c>
      <c r="C41" s="90"/>
      <c r="D41" s="91" t="s">
        <v>54</v>
      </c>
      <c r="E41" s="91"/>
      <c r="F41" s="92" t="s">
        <v>47</v>
      </c>
      <c r="G41" s="91"/>
      <c r="H41" s="93"/>
      <c r="I41" s="94"/>
      <c r="J41" s="68">
        <f>SUBTOTAL(9,J42:J47)</f>
        <v>0</v>
      </c>
      <c r="K41" s="93"/>
      <c r="L41" s="69">
        <f>SUBTOTAL(9,L42:L47)</f>
        <v>0</v>
      </c>
      <c r="M41" s="93"/>
      <c r="N41" s="69">
        <f>SUBTOTAL(9,N42:N47)</f>
        <v>0</v>
      </c>
      <c r="O41" s="95"/>
      <c r="P41" s="68">
        <f>SUBTOTAL(9,P42:P47)</f>
        <v>0</v>
      </c>
      <c r="Q41" s="68">
        <f>SUBTOTAL(9,Q42:Q47)</f>
        <v>0</v>
      </c>
      <c r="R41" s="6"/>
      <c r="S41" s="8"/>
      <c r="T41" s="8"/>
    </row>
    <row r="42" spans="1:20" ht="11.25" outlineLevel="3" x14ac:dyDescent="0.2">
      <c r="A42" s="10"/>
      <c r="B42" s="96"/>
      <c r="C42" s="97">
        <v>29</v>
      </c>
      <c r="D42" s="98" t="s">
        <v>55</v>
      </c>
      <c r="E42" s="99" t="s">
        <v>115</v>
      </c>
      <c r="F42" s="100" t="s">
        <v>116</v>
      </c>
      <c r="G42" s="98" t="s">
        <v>117</v>
      </c>
      <c r="H42" s="101">
        <v>186.55</v>
      </c>
      <c r="I42" s="114">
        <v>0</v>
      </c>
      <c r="J42" s="102">
        <f>H42*I42</f>
        <v>0</v>
      </c>
      <c r="K42" s="101"/>
      <c r="L42" s="101">
        <f>H42*K42</f>
        <v>0</v>
      </c>
      <c r="M42" s="101"/>
      <c r="N42" s="101">
        <f>H42*M42</f>
        <v>0</v>
      </c>
      <c r="O42" s="102">
        <v>21</v>
      </c>
      <c r="P42" s="102">
        <f>J42*(O42/100)</f>
        <v>0</v>
      </c>
      <c r="Q42" s="102">
        <f>J42+P42</f>
        <v>0</v>
      </c>
      <c r="R42" s="8"/>
      <c r="S42" s="8"/>
      <c r="T42" s="8"/>
    </row>
    <row r="43" spans="1:20" ht="11.25" outlineLevel="3" x14ac:dyDescent="0.2">
      <c r="A43" s="10"/>
      <c r="B43" s="96"/>
      <c r="C43" s="97">
        <v>30</v>
      </c>
      <c r="D43" s="98" t="s">
        <v>55</v>
      </c>
      <c r="E43" s="99" t="s">
        <v>118</v>
      </c>
      <c r="F43" s="100" t="s">
        <v>119</v>
      </c>
      <c r="G43" s="98" t="s">
        <v>117</v>
      </c>
      <c r="H43" s="101">
        <v>186.55</v>
      </c>
      <c r="I43" s="114">
        <v>0</v>
      </c>
      <c r="J43" s="102">
        <f>H43*I43</f>
        <v>0</v>
      </c>
      <c r="K43" s="101"/>
      <c r="L43" s="101">
        <f>H43*K43</f>
        <v>0</v>
      </c>
      <c r="M43" s="101"/>
      <c r="N43" s="101">
        <f>H43*M43</f>
        <v>0</v>
      </c>
      <c r="O43" s="102">
        <v>21</v>
      </c>
      <c r="P43" s="102">
        <f>J43*(O43/100)</f>
        <v>0</v>
      </c>
      <c r="Q43" s="102">
        <f>J43+P43</f>
        <v>0</v>
      </c>
      <c r="R43" s="8"/>
      <c r="S43" s="8"/>
      <c r="T43" s="8"/>
    </row>
    <row r="44" spans="1:20" ht="11.25" outlineLevel="3" x14ac:dyDescent="0.2">
      <c r="A44" s="10"/>
      <c r="B44" s="96"/>
      <c r="C44" s="97">
        <v>31</v>
      </c>
      <c r="D44" s="98" t="s">
        <v>55</v>
      </c>
      <c r="E44" s="99" t="s">
        <v>120</v>
      </c>
      <c r="F44" s="100" t="s">
        <v>121</v>
      </c>
      <c r="G44" s="98" t="s">
        <v>117</v>
      </c>
      <c r="H44" s="101">
        <v>124.705</v>
      </c>
      <c r="I44" s="114">
        <v>0</v>
      </c>
      <c r="J44" s="102">
        <f>H44*I44</f>
        <v>0</v>
      </c>
      <c r="K44" s="101"/>
      <c r="L44" s="101">
        <f>H44*K44</f>
        <v>0</v>
      </c>
      <c r="M44" s="101"/>
      <c r="N44" s="101">
        <f>H44*M44</f>
        <v>0</v>
      </c>
      <c r="O44" s="102">
        <v>21</v>
      </c>
      <c r="P44" s="102">
        <f>J44*(O44/100)</f>
        <v>0</v>
      </c>
      <c r="Q44" s="102">
        <f>J44+P44</f>
        <v>0</v>
      </c>
      <c r="R44" s="8"/>
      <c r="S44" s="8"/>
      <c r="T44" s="8"/>
    </row>
    <row r="45" spans="1:20" ht="11.25" outlineLevel="3" x14ac:dyDescent="0.2">
      <c r="A45" s="10"/>
      <c r="B45" s="96"/>
      <c r="C45" s="97">
        <v>32</v>
      </c>
      <c r="D45" s="98" t="s">
        <v>55</v>
      </c>
      <c r="E45" s="99" t="s">
        <v>122</v>
      </c>
      <c r="F45" s="100" t="s">
        <v>123</v>
      </c>
      <c r="G45" s="98" t="s">
        <v>117</v>
      </c>
      <c r="H45" s="101">
        <v>18.495000000000001</v>
      </c>
      <c r="I45" s="114">
        <v>0</v>
      </c>
      <c r="J45" s="102">
        <f>H45*I45</f>
        <v>0</v>
      </c>
      <c r="K45" s="101"/>
      <c r="L45" s="101">
        <f>H45*K45</f>
        <v>0</v>
      </c>
      <c r="M45" s="101"/>
      <c r="N45" s="101">
        <f>H45*M45</f>
        <v>0</v>
      </c>
      <c r="O45" s="102">
        <v>21</v>
      </c>
      <c r="P45" s="102">
        <f>J45*(O45/100)</f>
        <v>0</v>
      </c>
      <c r="Q45" s="102">
        <f>J45+P45</f>
        <v>0</v>
      </c>
      <c r="R45" s="8"/>
      <c r="S45" s="8"/>
      <c r="T45" s="8"/>
    </row>
    <row r="46" spans="1:20" ht="11.25" outlineLevel="3" x14ac:dyDescent="0.2">
      <c r="A46" s="10"/>
      <c r="B46" s="96"/>
      <c r="C46" s="97">
        <v>33</v>
      </c>
      <c r="D46" s="98" t="s">
        <v>55</v>
      </c>
      <c r="E46" s="99" t="s">
        <v>124</v>
      </c>
      <c r="F46" s="100" t="s">
        <v>125</v>
      </c>
      <c r="G46" s="98" t="s">
        <v>117</v>
      </c>
      <c r="H46" s="101">
        <v>43.35</v>
      </c>
      <c r="I46" s="114">
        <v>0</v>
      </c>
      <c r="J46" s="102">
        <f>H46*I46</f>
        <v>0</v>
      </c>
      <c r="K46" s="101"/>
      <c r="L46" s="101">
        <f>H46*K46</f>
        <v>0</v>
      </c>
      <c r="M46" s="101"/>
      <c r="N46" s="101">
        <f>H46*M46</f>
        <v>0</v>
      </c>
      <c r="O46" s="102">
        <v>21</v>
      </c>
      <c r="P46" s="102">
        <f>J46*(O46/100)</f>
        <v>0</v>
      </c>
      <c r="Q46" s="102">
        <f>J46+P46</f>
        <v>0</v>
      </c>
      <c r="R46" s="8"/>
      <c r="S46" s="8"/>
      <c r="T46" s="8"/>
    </row>
    <row r="47" spans="1:20" outlineLevel="3" x14ac:dyDescent="0.15">
      <c r="B47" s="6"/>
      <c r="C47" s="6"/>
      <c r="D47" s="6"/>
      <c r="E47" s="6"/>
      <c r="F47" s="6"/>
      <c r="G47" s="6"/>
      <c r="H47" s="6"/>
      <c r="I47" s="8"/>
      <c r="J47" s="8"/>
      <c r="K47" s="6"/>
      <c r="L47" s="6"/>
      <c r="M47" s="6"/>
      <c r="N47" s="6"/>
      <c r="O47" s="6"/>
      <c r="P47" s="8"/>
      <c r="Q47" s="8"/>
    </row>
    <row r="48" spans="1:20" ht="11.25" outlineLevel="2" x14ac:dyDescent="0.2">
      <c r="A48" s="66" t="s">
        <v>48</v>
      </c>
      <c r="B48" s="89">
        <v>3</v>
      </c>
      <c r="C48" s="90"/>
      <c r="D48" s="91" t="s">
        <v>54</v>
      </c>
      <c r="E48" s="91"/>
      <c r="F48" s="92" t="s">
        <v>49</v>
      </c>
      <c r="G48" s="91"/>
      <c r="H48" s="93"/>
      <c r="I48" s="94"/>
      <c r="J48" s="68">
        <f>SUBTOTAL(9,J49:J51)</f>
        <v>0</v>
      </c>
      <c r="K48" s="93"/>
      <c r="L48" s="69">
        <f>SUBTOTAL(9,L49:L51)</f>
        <v>0</v>
      </c>
      <c r="M48" s="93"/>
      <c r="N48" s="69">
        <f>SUBTOTAL(9,N49:N51)</f>
        <v>0</v>
      </c>
      <c r="O48" s="95"/>
      <c r="P48" s="68">
        <f>SUBTOTAL(9,P49:P51)</f>
        <v>0</v>
      </c>
      <c r="Q48" s="68">
        <f>SUBTOTAL(9,Q49:Q51)</f>
        <v>0</v>
      </c>
      <c r="R48" s="6"/>
      <c r="S48" s="8"/>
      <c r="T48" s="8"/>
    </row>
    <row r="49" spans="1:20" ht="11.25" outlineLevel="3" x14ac:dyDescent="0.2">
      <c r="A49" s="10"/>
      <c r="B49" s="96"/>
      <c r="C49" s="97">
        <v>34</v>
      </c>
      <c r="D49" s="98" t="s">
        <v>126</v>
      </c>
      <c r="E49" s="99" t="s">
        <v>127</v>
      </c>
      <c r="F49" s="100" t="s">
        <v>128</v>
      </c>
      <c r="G49" s="98" t="s">
        <v>129</v>
      </c>
      <c r="H49" s="101">
        <v>1</v>
      </c>
      <c r="I49" s="114">
        <v>0</v>
      </c>
      <c r="J49" s="102">
        <f>H49*I49</f>
        <v>0</v>
      </c>
      <c r="K49" s="101"/>
      <c r="L49" s="101">
        <f>H49*K49</f>
        <v>0</v>
      </c>
      <c r="M49" s="101"/>
      <c r="N49" s="101">
        <f>H49*M49</f>
        <v>0</v>
      </c>
      <c r="O49" s="102">
        <v>21</v>
      </c>
      <c r="P49" s="102">
        <f>J49*(O49/100)</f>
        <v>0</v>
      </c>
      <c r="Q49" s="102">
        <f>J49+P49</f>
        <v>0</v>
      </c>
      <c r="R49" s="8"/>
      <c r="S49" s="8"/>
      <c r="T49" s="8"/>
    </row>
    <row r="50" spans="1:20" ht="11.25" outlineLevel="3" x14ac:dyDescent="0.2">
      <c r="A50" s="10"/>
      <c r="B50" s="96"/>
      <c r="C50" s="97">
        <v>35</v>
      </c>
      <c r="D50" s="98" t="s">
        <v>126</v>
      </c>
      <c r="E50" s="99" t="s">
        <v>130</v>
      </c>
      <c r="F50" s="100" t="s">
        <v>131</v>
      </c>
      <c r="G50" s="98" t="s">
        <v>129</v>
      </c>
      <c r="H50" s="101">
        <v>1</v>
      </c>
      <c r="I50" s="114">
        <v>0</v>
      </c>
      <c r="J50" s="102">
        <f>H50*I50</f>
        <v>0</v>
      </c>
      <c r="K50" s="101"/>
      <c r="L50" s="101">
        <f>H50*K50</f>
        <v>0</v>
      </c>
      <c r="M50" s="101"/>
      <c r="N50" s="101">
        <f>H50*M50</f>
        <v>0</v>
      </c>
      <c r="O50" s="102">
        <v>21</v>
      </c>
      <c r="P50" s="102">
        <f>J50*(O50/100)</f>
        <v>0</v>
      </c>
      <c r="Q50" s="102">
        <f>J50+P50</f>
        <v>0</v>
      </c>
      <c r="R50" s="8"/>
      <c r="S50" s="8"/>
      <c r="T50" s="8"/>
    </row>
    <row r="51" spans="1:20" outlineLevel="3" x14ac:dyDescent="0.15">
      <c r="B51" s="6"/>
      <c r="C51" s="6"/>
      <c r="D51" s="6"/>
      <c r="E51" s="6"/>
      <c r="F51" s="6"/>
      <c r="G51" s="6"/>
      <c r="H51" s="6"/>
      <c r="I51" s="8"/>
      <c r="J51" s="8"/>
      <c r="K51" s="6"/>
      <c r="L51" s="6"/>
      <c r="M51" s="6"/>
      <c r="N51" s="6"/>
      <c r="O51" s="6"/>
      <c r="P51" s="8"/>
      <c r="Q51" s="8"/>
    </row>
    <row r="52" spans="1:20" outlineLevel="1" x14ac:dyDescent="0.15"/>
  </sheetData>
  <sheetProtection algorithmName="SHA-512" hashValue="FNsfCJn0osqHNruHcqB+Am9+mqPkDmGSyKS3lHs5WGMNxWTX/f/adDHWoPa4fUeIHmgfiDoU23K2YxhHULvq6Q==" saltValue="HfqqCnxGId/VGxveBk4B6g==" spinCount="100000" sheet="1" objects="1" scenarios="1"/>
  <protectedRanges>
    <protectedRange sqref="I9:I19 I22 I23 I24 I25 I26 I27 I28 I29 I32 I33 I34 I35 I36 I37 I38 I39 I42 I43 I44 I45 I46 I49 I50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Kamenná, Nová - velkoplošná oprava chodníku - Nabídka</dc:subject>
  <dc:creator>RVLCEK</dc:creator>
  <cp:lastModifiedBy>Vlček Roman</cp:lastModifiedBy>
  <dcterms:created xsi:type="dcterms:W3CDTF">2025-08-19T10:48:53Z</dcterms:created>
  <dcterms:modified xsi:type="dcterms:W3CDTF">2025-08-19T10:57:45Z</dcterms:modified>
</cp:coreProperties>
</file>