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Hyl\Desktop\Filip - Zástupy\Filip - dovolená 23. - 31. 12. 2024 - kopie\VZ - Oprava střechy městského stadionu III\Zadávací dokumentace\"/>
    </mc:Choice>
  </mc:AlternateContent>
  <bookViews>
    <workbookView xWindow="0" yWindow="0" windowWidth="21240" windowHeight="3480"/>
  </bookViews>
  <sheets>
    <sheet name="Rekapitulace stavby" sheetId="1" r:id="rId1"/>
    <sheet name="SO-01 - Oprava sprchy a č..." sheetId="2" r:id="rId2"/>
    <sheet name="SO-02 - Oprava střechy" sheetId="3" r:id="rId3"/>
    <sheet name="SO-03 - Oprava tribun" sheetId="4" r:id="rId4"/>
    <sheet name="Pokyny pro vyplnění" sheetId="5" r:id="rId5"/>
  </sheets>
  <definedNames>
    <definedName name="_xlnm._FilterDatabase" localSheetId="1" hidden="1">'SO-01 - Oprava sprchy a č...'!$C$92:$K$360</definedName>
    <definedName name="_xlnm._FilterDatabase" localSheetId="2" hidden="1">'SO-02 - Oprava střechy'!$C$95:$K$465</definedName>
    <definedName name="_xlnm._FilterDatabase" localSheetId="3" hidden="1">'SO-03 - Oprava tribun'!$C$89:$K$172</definedName>
    <definedName name="_xlnm.Print_Titles" localSheetId="0">'Rekapitulace stavby'!$52:$52</definedName>
    <definedName name="_xlnm.Print_Titles" localSheetId="1">'SO-01 - Oprava sprchy a č...'!$92:$92</definedName>
    <definedName name="_xlnm.Print_Titles" localSheetId="2">'SO-02 - Oprava střechy'!$95:$95</definedName>
    <definedName name="_xlnm.Print_Titles" localSheetId="3">'SO-03 - Oprava tribun'!$89:$89</definedName>
    <definedName name="_xlnm.Print_Area" localSheetId="4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stavby'!$C$42:$AQ$58</definedName>
    <definedName name="_xlnm.Print_Area" localSheetId="1">'SO-01 - Oprava sprchy a č...'!$C$4:$J$39,'SO-01 - Oprava sprchy a č...'!$C$45:$J$74,'SO-01 - Oprava sprchy a č...'!$C$80:$K$360</definedName>
    <definedName name="_xlnm.Print_Area" localSheetId="2">'SO-02 - Oprava střechy'!$C$4:$J$39,'SO-02 - Oprava střechy'!$C$45:$J$77,'SO-02 - Oprava střechy'!$C$83:$K$465</definedName>
    <definedName name="_xlnm.Print_Area" localSheetId="3">'SO-03 - Oprava tribun'!$C$4:$J$39,'SO-03 - Oprava tribun'!$C$45:$J$71,'SO-03 - Oprava tribun'!$C$77:$K$172</definedName>
  </definedNames>
  <calcPr calcId="152511"/>
</workbook>
</file>

<file path=xl/calcChain.xml><?xml version="1.0" encoding="utf-8"?>
<calcChain xmlns="http://schemas.openxmlformats.org/spreadsheetml/2006/main">
  <c r="J37" i="4" l="1"/>
  <c r="J36" i="4"/>
  <c r="AY57" i="1"/>
  <c r="J35" i="4"/>
  <c r="AX57" i="1"/>
  <c r="BI170" i="4"/>
  <c r="BH170" i="4"/>
  <c r="BG170" i="4"/>
  <c r="BF170" i="4"/>
  <c r="T170" i="4"/>
  <c r="T169" i="4"/>
  <c r="R170" i="4"/>
  <c r="R169" i="4" s="1"/>
  <c r="P170" i="4"/>
  <c r="P169" i="4"/>
  <c r="BI167" i="4"/>
  <c r="BH167" i="4"/>
  <c r="BG167" i="4"/>
  <c r="BF167" i="4"/>
  <c r="T167" i="4"/>
  <c r="T166" i="4" s="1"/>
  <c r="T165" i="4" s="1"/>
  <c r="R167" i="4"/>
  <c r="R166" i="4"/>
  <c r="P167" i="4"/>
  <c r="P166" i="4"/>
  <c r="P165" i="4"/>
  <c r="BI164" i="4"/>
  <c r="BH164" i="4"/>
  <c r="BG164" i="4"/>
  <c r="BF164" i="4"/>
  <c r="T164" i="4"/>
  <c r="T163" i="4" s="1"/>
  <c r="R164" i="4"/>
  <c r="R163" i="4"/>
  <c r="P164" i="4"/>
  <c r="P163" i="4"/>
  <c r="BI161" i="4"/>
  <c r="BH161" i="4"/>
  <c r="BG161" i="4"/>
  <c r="BF161" i="4"/>
  <c r="T161" i="4"/>
  <c r="R161" i="4"/>
  <c r="P161" i="4"/>
  <c r="BI158" i="4"/>
  <c r="BH158" i="4"/>
  <c r="BG158" i="4"/>
  <c r="BF158" i="4"/>
  <c r="T158" i="4"/>
  <c r="R158" i="4"/>
  <c r="P158" i="4"/>
  <c r="BI155" i="4"/>
  <c r="BH155" i="4"/>
  <c r="BG155" i="4"/>
  <c r="BF155" i="4"/>
  <c r="T155" i="4"/>
  <c r="R155" i="4"/>
  <c r="P155" i="4"/>
  <c r="BI149" i="4"/>
  <c r="BH149" i="4"/>
  <c r="BG149" i="4"/>
  <c r="BF149" i="4"/>
  <c r="T149" i="4"/>
  <c r="R149" i="4"/>
  <c r="P149" i="4"/>
  <c r="BI144" i="4"/>
  <c r="BH144" i="4"/>
  <c r="BG144" i="4"/>
  <c r="BF144" i="4"/>
  <c r="T144" i="4"/>
  <c r="R144" i="4"/>
  <c r="P144" i="4"/>
  <c r="BI140" i="4"/>
  <c r="BH140" i="4"/>
  <c r="BG140" i="4"/>
  <c r="BF140" i="4"/>
  <c r="T140" i="4"/>
  <c r="T139" i="4"/>
  <c r="R140" i="4"/>
  <c r="R139" i="4" s="1"/>
  <c r="P140" i="4"/>
  <c r="P139" i="4"/>
  <c r="BI137" i="4"/>
  <c r="BH137" i="4"/>
  <c r="BG137" i="4"/>
  <c r="BF137" i="4"/>
  <c r="T137" i="4"/>
  <c r="R137" i="4"/>
  <c r="P137" i="4"/>
  <c r="BI133" i="4"/>
  <c r="BH133" i="4"/>
  <c r="BG133" i="4"/>
  <c r="BF133" i="4"/>
  <c r="T133" i="4"/>
  <c r="R133" i="4"/>
  <c r="P133" i="4"/>
  <c r="BI131" i="4"/>
  <c r="BH131" i="4"/>
  <c r="BG131" i="4"/>
  <c r="BF131" i="4"/>
  <c r="T131" i="4"/>
  <c r="R131" i="4"/>
  <c r="P131" i="4"/>
  <c r="BI129" i="4"/>
  <c r="BH129" i="4"/>
  <c r="BG129" i="4"/>
  <c r="BF129" i="4"/>
  <c r="T129" i="4"/>
  <c r="R129" i="4"/>
  <c r="P129" i="4"/>
  <c r="BI124" i="4"/>
  <c r="BH124" i="4"/>
  <c r="BG124" i="4"/>
  <c r="BF124" i="4"/>
  <c r="T124" i="4"/>
  <c r="R124" i="4"/>
  <c r="P124" i="4"/>
  <c r="BI122" i="4"/>
  <c r="BH122" i="4"/>
  <c r="BG122" i="4"/>
  <c r="BF122" i="4"/>
  <c r="T122" i="4"/>
  <c r="R122" i="4"/>
  <c r="P122" i="4"/>
  <c r="BI120" i="4"/>
  <c r="BH120" i="4"/>
  <c r="BG120" i="4"/>
  <c r="BF120" i="4"/>
  <c r="T120" i="4"/>
  <c r="R120" i="4"/>
  <c r="P120" i="4"/>
  <c r="BI118" i="4"/>
  <c r="BH118" i="4"/>
  <c r="BG118" i="4"/>
  <c r="BF118" i="4"/>
  <c r="T118" i="4"/>
  <c r="R118" i="4"/>
  <c r="P118" i="4"/>
  <c r="BI116" i="4"/>
  <c r="BH116" i="4"/>
  <c r="BG116" i="4"/>
  <c r="BF116" i="4"/>
  <c r="T116" i="4"/>
  <c r="R116" i="4"/>
  <c r="P116" i="4"/>
  <c r="BI114" i="4"/>
  <c r="BH114" i="4"/>
  <c r="BG114" i="4"/>
  <c r="BF114" i="4"/>
  <c r="T114" i="4"/>
  <c r="R114" i="4"/>
  <c r="P114" i="4"/>
  <c r="BI110" i="4"/>
  <c r="BH110" i="4"/>
  <c r="BG110" i="4"/>
  <c r="BF110" i="4"/>
  <c r="T110" i="4"/>
  <c r="R110" i="4"/>
  <c r="P110" i="4"/>
  <c r="BI103" i="4"/>
  <c r="BH103" i="4"/>
  <c r="BG103" i="4"/>
  <c r="BF103" i="4"/>
  <c r="T103" i="4"/>
  <c r="R103" i="4"/>
  <c r="P103" i="4"/>
  <c r="BI93" i="4"/>
  <c r="BH93" i="4"/>
  <c r="BG93" i="4"/>
  <c r="BF93" i="4"/>
  <c r="T93" i="4"/>
  <c r="R93" i="4"/>
  <c r="P93" i="4"/>
  <c r="J87" i="4"/>
  <c r="J86" i="4"/>
  <c r="F86" i="4"/>
  <c r="F84" i="4"/>
  <c r="E82" i="4"/>
  <c r="J55" i="4"/>
  <c r="J54" i="4"/>
  <c r="F54" i="4"/>
  <c r="F52" i="4"/>
  <c r="E50" i="4"/>
  <c r="J18" i="4"/>
  <c r="E18" i="4"/>
  <c r="F87" i="4" s="1"/>
  <c r="J17" i="4"/>
  <c r="J12" i="4"/>
  <c r="J52" i="4" s="1"/>
  <c r="E7" i="4"/>
  <c r="E80" i="4"/>
  <c r="J37" i="3"/>
  <c r="J36" i="3"/>
  <c r="AY56" i="1"/>
  <c r="J35" i="3"/>
  <c r="AX56" i="1"/>
  <c r="BI463" i="3"/>
  <c r="BH463" i="3"/>
  <c r="BG463" i="3"/>
  <c r="BF463" i="3"/>
  <c r="T463" i="3"/>
  <c r="T462" i="3"/>
  <c r="R463" i="3"/>
  <c r="R462" i="3" s="1"/>
  <c r="P463" i="3"/>
  <c r="P462" i="3"/>
  <c r="BI460" i="3"/>
  <c r="BH460" i="3"/>
  <c r="BG460" i="3"/>
  <c r="BF460" i="3"/>
  <c r="T460" i="3"/>
  <c r="T459" i="3" s="1"/>
  <c r="T458" i="3" s="1"/>
  <c r="R460" i="3"/>
  <c r="R459" i="3"/>
  <c r="P460" i="3"/>
  <c r="P459" i="3"/>
  <c r="P458" i="3" s="1"/>
  <c r="BI442" i="3"/>
  <c r="BH442" i="3"/>
  <c r="BG442" i="3"/>
  <c r="BF442" i="3"/>
  <c r="T442" i="3"/>
  <c r="R442" i="3"/>
  <c r="P442" i="3"/>
  <c r="BI440" i="3"/>
  <c r="BH440" i="3"/>
  <c r="BG440" i="3"/>
  <c r="BF440" i="3"/>
  <c r="T440" i="3"/>
  <c r="R440" i="3"/>
  <c r="P440" i="3"/>
  <c r="BI432" i="3"/>
  <c r="BH432" i="3"/>
  <c r="BG432" i="3"/>
  <c r="BF432" i="3"/>
  <c r="T432" i="3"/>
  <c r="R432" i="3"/>
  <c r="P432" i="3"/>
  <c r="BI423" i="3"/>
  <c r="BH423" i="3"/>
  <c r="BG423" i="3"/>
  <c r="BF423" i="3"/>
  <c r="T423" i="3"/>
  <c r="R423" i="3"/>
  <c r="P423" i="3"/>
  <c r="BI415" i="3"/>
  <c r="BH415" i="3"/>
  <c r="BG415" i="3"/>
  <c r="BF415" i="3"/>
  <c r="T415" i="3"/>
  <c r="R415" i="3"/>
  <c r="P415" i="3"/>
  <c r="BI407" i="3"/>
  <c r="BH407" i="3"/>
  <c r="BG407" i="3"/>
  <c r="BF407" i="3"/>
  <c r="T407" i="3"/>
  <c r="R407" i="3"/>
  <c r="P407" i="3"/>
  <c r="BI389" i="3"/>
  <c r="BH389" i="3"/>
  <c r="BG389" i="3"/>
  <c r="BF389" i="3"/>
  <c r="T389" i="3"/>
  <c r="R389" i="3"/>
  <c r="P389" i="3"/>
  <c r="BI386" i="3"/>
  <c r="BH386" i="3"/>
  <c r="BG386" i="3"/>
  <c r="BF386" i="3"/>
  <c r="T386" i="3"/>
  <c r="R386" i="3"/>
  <c r="P386" i="3"/>
  <c r="BI384" i="3"/>
  <c r="BH384" i="3"/>
  <c r="BG384" i="3"/>
  <c r="BF384" i="3"/>
  <c r="T384" i="3"/>
  <c r="R384" i="3"/>
  <c r="P384" i="3"/>
  <c r="BI382" i="3"/>
  <c r="BH382" i="3"/>
  <c r="BG382" i="3"/>
  <c r="BF382" i="3"/>
  <c r="T382" i="3"/>
  <c r="R382" i="3"/>
  <c r="P382" i="3"/>
  <c r="BI380" i="3"/>
  <c r="BH380" i="3"/>
  <c r="BG380" i="3"/>
  <c r="BF380" i="3"/>
  <c r="T380" i="3"/>
  <c r="R380" i="3"/>
  <c r="P380" i="3"/>
  <c r="BI373" i="3"/>
  <c r="BH373" i="3"/>
  <c r="BG373" i="3"/>
  <c r="BF373" i="3"/>
  <c r="T373" i="3"/>
  <c r="R373" i="3"/>
  <c r="P373" i="3"/>
  <c r="BI369" i="3"/>
  <c r="BH369" i="3"/>
  <c r="BG369" i="3"/>
  <c r="BF369" i="3"/>
  <c r="T369" i="3"/>
  <c r="R369" i="3"/>
  <c r="P369" i="3"/>
  <c r="BI365" i="3"/>
  <c r="BH365" i="3"/>
  <c r="BG365" i="3"/>
  <c r="BF365" i="3"/>
  <c r="T365" i="3"/>
  <c r="R365" i="3"/>
  <c r="P365" i="3"/>
  <c r="BI358" i="3"/>
  <c r="BH358" i="3"/>
  <c r="BG358" i="3"/>
  <c r="BF358" i="3"/>
  <c r="T358" i="3"/>
  <c r="R358" i="3"/>
  <c r="P358" i="3"/>
  <c r="BI355" i="3"/>
  <c r="BH355" i="3"/>
  <c r="BG355" i="3"/>
  <c r="BF355" i="3"/>
  <c r="T355" i="3"/>
  <c r="R355" i="3"/>
  <c r="P355" i="3"/>
  <c r="BI352" i="3"/>
  <c r="BH352" i="3"/>
  <c r="BG352" i="3"/>
  <c r="BF352" i="3"/>
  <c r="T352" i="3"/>
  <c r="R352" i="3"/>
  <c r="P352" i="3"/>
  <c r="BI350" i="3"/>
  <c r="BH350" i="3"/>
  <c r="BG350" i="3"/>
  <c r="BF350" i="3"/>
  <c r="T350" i="3"/>
  <c r="R350" i="3"/>
  <c r="P350" i="3"/>
  <c r="BI338" i="3"/>
  <c r="BH338" i="3"/>
  <c r="BG338" i="3"/>
  <c r="BF338" i="3"/>
  <c r="T338" i="3"/>
  <c r="R338" i="3"/>
  <c r="P338" i="3"/>
  <c r="BI334" i="3"/>
  <c r="BH334" i="3"/>
  <c r="BG334" i="3"/>
  <c r="BF334" i="3"/>
  <c r="T334" i="3"/>
  <c r="R334" i="3"/>
  <c r="P334" i="3"/>
  <c r="BI331" i="3"/>
  <c r="BH331" i="3"/>
  <c r="BG331" i="3"/>
  <c r="BF331" i="3"/>
  <c r="T331" i="3"/>
  <c r="R331" i="3"/>
  <c r="P331" i="3"/>
  <c r="BI330" i="3"/>
  <c r="BH330" i="3"/>
  <c r="BG330" i="3"/>
  <c r="BF330" i="3"/>
  <c r="T330" i="3"/>
  <c r="R330" i="3"/>
  <c r="P330" i="3"/>
  <c r="BI326" i="3"/>
  <c r="BH326" i="3"/>
  <c r="BG326" i="3"/>
  <c r="BF326" i="3"/>
  <c r="T326" i="3"/>
  <c r="R326" i="3"/>
  <c r="P326" i="3"/>
  <c r="BI322" i="3"/>
  <c r="BH322" i="3"/>
  <c r="BG322" i="3"/>
  <c r="BF322" i="3"/>
  <c r="T322" i="3"/>
  <c r="R322" i="3"/>
  <c r="P322" i="3"/>
  <c r="BI318" i="3"/>
  <c r="BH318" i="3"/>
  <c r="BG318" i="3"/>
  <c r="BF318" i="3"/>
  <c r="T318" i="3"/>
  <c r="R318" i="3"/>
  <c r="P318" i="3"/>
  <c r="BI311" i="3"/>
  <c r="BH311" i="3"/>
  <c r="BG311" i="3"/>
  <c r="BF311" i="3"/>
  <c r="T311" i="3"/>
  <c r="R311" i="3"/>
  <c r="P311" i="3"/>
  <c r="BI308" i="3"/>
  <c r="BH308" i="3"/>
  <c r="BG308" i="3"/>
  <c r="BF308" i="3"/>
  <c r="T308" i="3"/>
  <c r="R308" i="3"/>
  <c r="P308" i="3"/>
  <c r="BI306" i="3"/>
  <c r="BH306" i="3"/>
  <c r="BG306" i="3"/>
  <c r="BF306" i="3"/>
  <c r="T306" i="3"/>
  <c r="R306" i="3"/>
  <c r="P306" i="3"/>
  <c r="BI302" i="3"/>
  <c r="BH302" i="3"/>
  <c r="BG302" i="3"/>
  <c r="BF302" i="3"/>
  <c r="T302" i="3"/>
  <c r="R302" i="3"/>
  <c r="P302" i="3"/>
  <c r="BI298" i="3"/>
  <c r="BH298" i="3"/>
  <c r="BG298" i="3"/>
  <c r="BF298" i="3"/>
  <c r="T298" i="3"/>
  <c r="R298" i="3"/>
  <c r="P298" i="3"/>
  <c r="BI295" i="3"/>
  <c r="BH295" i="3"/>
  <c r="BG295" i="3"/>
  <c r="BF295" i="3"/>
  <c r="T295" i="3"/>
  <c r="R295" i="3"/>
  <c r="P295" i="3"/>
  <c r="BI294" i="3"/>
  <c r="BH294" i="3"/>
  <c r="BG294" i="3"/>
  <c r="BF294" i="3"/>
  <c r="T294" i="3"/>
  <c r="R294" i="3"/>
  <c r="P294" i="3"/>
  <c r="BI290" i="3"/>
  <c r="BH290" i="3"/>
  <c r="BG290" i="3"/>
  <c r="BF290" i="3"/>
  <c r="T290" i="3"/>
  <c r="R290" i="3"/>
  <c r="P290" i="3"/>
  <c r="BI286" i="3"/>
  <c r="BH286" i="3"/>
  <c r="BG286" i="3"/>
  <c r="BF286" i="3"/>
  <c r="T286" i="3"/>
  <c r="R286" i="3"/>
  <c r="P286" i="3"/>
  <c r="BI282" i="3"/>
  <c r="BH282" i="3"/>
  <c r="BG282" i="3"/>
  <c r="BF282" i="3"/>
  <c r="T282" i="3"/>
  <c r="R282" i="3"/>
  <c r="P282" i="3"/>
  <c r="BI278" i="3"/>
  <c r="BH278" i="3"/>
  <c r="BG278" i="3"/>
  <c r="BF278" i="3"/>
  <c r="T278" i="3"/>
  <c r="R278" i="3"/>
  <c r="P278" i="3"/>
  <c r="BI274" i="3"/>
  <c r="BH274" i="3"/>
  <c r="BG274" i="3"/>
  <c r="BF274" i="3"/>
  <c r="T274" i="3"/>
  <c r="R274" i="3"/>
  <c r="P274" i="3"/>
  <c r="BI270" i="3"/>
  <c r="BH270" i="3"/>
  <c r="BG270" i="3"/>
  <c r="BF270" i="3"/>
  <c r="T270" i="3"/>
  <c r="R270" i="3"/>
  <c r="P270" i="3"/>
  <c r="BI268" i="3"/>
  <c r="BH268" i="3"/>
  <c r="BG268" i="3"/>
  <c r="BF268" i="3"/>
  <c r="T268" i="3"/>
  <c r="R268" i="3"/>
  <c r="P268" i="3"/>
  <c r="BI266" i="3"/>
  <c r="BH266" i="3"/>
  <c r="BG266" i="3"/>
  <c r="BF266" i="3"/>
  <c r="T266" i="3"/>
  <c r="R266" i="3"/>
  <c r="P266" i="3"/>
  <c r="BI264" i="3"/>
  <c r="BH264" i="3"/>
  <c r="BG264" i="3"/>
  <c r="BF264" i="3"/>
  <c r="T264" i="3"/>
  <c r="R264" i="3"/>
  <c r="P264" i="3"/>
  <c r="BI262" i="3"/>
  <c r="BH262" i="3"/>
  <c r="BG262" i="3"/>
  <c r="BF262" i="3"/>
  <c r="T262" i="3"/>
  <c r="R262" i="3"/>
  <c r="P262" i="3"/>
  <c r="BI255" i="3"/>
  <c r="BH255" i="3"/>
  <c r="BG255" i="3"/>
  <c r="BF255" i="3"/>
  <c r="T255" i="3"/>
  <c r="R255" i="3"/>
  <c r="P255" i="3"/>
  <c r="BI253" i="3"/>
  <c r="BH253" i="3"/>
  <c r="BG253" i="3"/>
  <c r="BF253" i="3"/>
  <c r="T253" i="3"/>
  <c r="R253" i="3"/>
  <c r="P253" i="3"/>
  <c r="BI245" i="3"/>
  <c r="BH245" i="3"/>
  <c r="BG245" i="3"/>
  <c r="BF245" i="3"/>
  <c r="T245" i="3"/>
  <c r="R245" i="3"/>
  <c r="P245" i="3"/>
  <c r="BI243" i="3"/>
  <c r="BH243" i="3"/>
  <c r="BG243" i="3"/>
  <c r="BF243" i="3"/>
  <c r="T243" i="3"/>
  <c r="R243" i="3"/>
  <c r="P243" i="3"/>
  <c r="BI235" i="3"/>
  <c r="BH235" i="3"/>
  <c r="BG235" i="3"/>
  <c r="BF235" i="3"/>
  <c r="T235" i="3"/>
  <c r="R235" i="3"/>
  <c r="P235" i="3"/>
  <c r="BI233" i="3"/>
  <c r="BH233" i="3"/>
  <c r="BG233" i="3"/>
  <c r="BF233" i="3"/>
  <c r="T233" i="3"/>
  <c r="R233" i="3"/>
  <c r="P233" i="3"/>
  <c r="BI228" i="3"/>
  <c r="BH228" i="3"/>
  <c r="BG228" i="3"/>
  <c r="BF228" i="3"/>
  <c r="T228" i="3"/>
  <c r="R228" i="3"/>
  <c r="P228" i="3"/>
  <c r="BI226" i="3"/>
  <c r="BH226" i="3"/>
  <c r="BG226" i="3"/>
  <c r="BF226" i="3"/>
  <c r="T226" i="3"/>
  <c r="R226" i="3"/>
  <c r="P226" i="3"/>
  <c r="BI218" i="3"/>
  <c r="BH218" i="3"/>
  <c r="BG218" i="3"/>
  <c r="BF218" i="3"/>
  <c r="T218" i="3"/>
  <c r="R218" i="3"/>
  <c r="P218" i="3"/>
  <c r="BI205" i="3"/>
  <c r="BH205" i="3"/>
  <c r="BG205" i="3"/>
  <c r="BF205" i="3"/>
  <c r="T205" i="3"/>
  <c r="R205" i="3"/>
  <c r="P205" i="3"/>
  <c r="BI195" i="3"/>
  <c r="BH195" i="3"/>
  <c r="BG195" i="3"/>
  <c r="BF195" i="3"/>
  <c r="T195" i="3"/>
  <c r="R195" i="3"/>
  <c r="P195" i="3"/>
  <c r="BI175" i="3"/>
  <c r="BH175" i="3"/>
  <c r="BG175" i="3"/>
  <c r="BF175" i="3"/>
  <c r="T175" i="3"/>
  <c r="R175" i="3"/>
  <c r="P175" i="3"/>
  <c r="BI173" i="3"/>
  <c r="BH173" i="3"/>
  <c r="BG173" i="3"/>
  <c r="BF173" i="3"/>
  <c r="T173" i="3"/>
  <c r="R173" i="3"/>
  <c r="P173" i="3"/>
  <c r="BI155" i="3"/>
  <c r="BH155" i="3"/>
  <c r="BG155" i="3"/>
  <c r="BF155" i="3"/>
  <c r="T155" i="3"/>
  <c r="R155" i="3"/>
  <c r="P155" i="3"/>
  <c r="BI153" i="3"/>
  <c r="BH153" i="3"/>
  <c r="BG153" i="3"/>
  <c r="BF153" i="3"/>
  <c r="T153" i="3"/>
  <c r="R153" i="3"/>
  <c r="P153" i="3"/>
  <c r="BI139" i="3"/>
  <c r="BH139" i="3"/>
  <c r="BG139" i="3"/>
  <c r="BF139" i="3"/>
  <c r="T139" i="3"/>
  <c r="R139" i="3"/>
  <c r="P139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BI126" i="3"/>
  <c r="BH126" i="3"/>
  <c r="BG126" i="3"/>
  <c r="BF126" i="3"/>
  <c r="T126" i="3"/>
  <c r="R126" i="3"/>
  <c r="P126" i="3"/>
  <c r="BI125" i="3"/>
  <c r="BH125" i="3"/>
  <c r="BG125" i="3"/>
  <c r="BF125" i="3"/>
  <c r="T125" i="3"/>
  <c r="R125" i="3"/>
  <c r="P125" i="3"/>
  <c r="BI124" i="3"/>
  <c r="BH124" i="3"/>
  <c r="BG124" i="3"/>
  <c r="BF124" i="3"/>
  <c r="T124" i="3"/>
  <c r="R124" i="3"/>
  <c r="P124" i="3"/>
  <c r="BI120" i="3"/>
  <c r="BH120" i="3"/>
  <c r="BG120" i="3"/>
  <c r="BF120" i="3"/>
  <c r="T120" i="3"/>
  <c r="T119" i="3"/>
  <c r="R120" i="3"/>
  <c r="R119" i="3" s="1"/>
  <c r="P120" i="3"/>
  <c r="P119" i="3" s="1"/>
  <c r="BI117" i="3"/>
  <c r="BH117" i="3"/>
  <c r="BG117" i="3"/>
  <c r="BF117" i="3"/>
  <c r="T117" i="3"/>
  <c r="R117" i="3"/>
  <c r="P117" i="3"/>
  <c r="BI113" i="3"/>
  <c r="BH113" i="3"/>
  <c r="BG113" i="3"/>
  <c r="BF113" i="3"/>
  <c r="T113" i="3"/>
  <c r="R113" i="3"/>
  <c r="P113" i="3"/>
  <c r="BI111" i="3"/>
  <c r="BH111" i="3"/>
  <c r="BG111" i="3"/>
  <c r="BF111" i="3"/>
  <c r="T111" i="3"/>
  <c r="R111" i="3"/>
  <c r="P111" i="3"/>
  <c r="BI109" i="3"/>
  <c r="BH109" i="3"/>
  <c r="BG109" i="3"/>
  <c r="BF109" i="3"/>
  <c r="T109" i="3"/>
  <c r="R109" i="3"/>
  <c r="P109" i="3"/>
  <c r="BI104" i="3"/>
  <c r="BH104" i="3"/>
  <c r="BG104" i="3"/>
  <c r="BF104" i="3"/>
  <c r="T104" i="3"/>
  <c r="T103" i="3" s="1"/>
  <c r="R104" i="3"/>
  <c r="R103" i="3" s="1"/>
  <c r="P104" i="3"/>
  <c r="P103" i="3" s="1"/>
  <c r="BI99" i="3"/>
  <c r="BH99" i="3"/>
  <c r="BG99" i="3"/>
  <c r="BF99" i="3"/>
  <c r="T99" i="3"/>
  <c r="T98" i="3"/>
  <c r="R99" i="3"/>
  <c r="R98" i="3" s="1"/>
  <c r="P99" i="3"/>
  <c r="P98" i="3" s="1"/>
  <c r="J93" i="3"/>
  <c r="J92" i="3"/>
  <c r="F92" i="3"/>
  <c r="F90" i="3"/>
  <c r="E88" i="3"/>
  <c r="J55" i="3"/>
  <c r="J54" i="3"/>
  <c r="F54" i="3"/>
  <c r="F52" i="3"/>
  <c r="E50" i="3"/>
  <c r="J18" i="3"/>
  <c r="E18" i="3"/>
  <c r="F93" i="3" s="1"/>
  <c r="J17" i="3"/>
  <c r="J12" i="3"/>
  <c r="J90" i="3"/>
  <c r="E7" i="3"/>
  <c r="E48" i="3" s="1"/>
  <c r="J37" i="2"/>
  <c r="J36" i="2"/>
  <c r="AY55" i="1" s="1"/>
  <c r="J35" i="2"/>
  <c r="AX55" i="1"/>
  <c r="BI358" i="2"/>
  <c r="BH358" i="2"/>
  <c r="BG358" i="2"/>
  <c r="BF358" i="2"/>
  <c r="T358" i="2"/>
  <c r="T357" i="2"/>
  <c r="T353" i="2" s="1"/>
  <c r="R358" i="2"/>
  <c r="R357" i="2" s="1"/>
  <c r="P358" i="2"/>
  <c r="P357" i="2" s="1"/>
  <c r="BI355" i="2"/>
  <c r="BH355" i="2"/>
  <c r="BG355" i="2"/>
  <c r="BF355" i="2"/>
  <c r="T355" i="2"/>
  <c r="T354" i="2"/>
  <c r="R355" i="2"/>
  <c r="R354" i="2" s="1"/>
  <c r="R353" i="2" s="1"/>
  <c r="P355" i="2"/>
  <c r="P354" i="2" s="1"/>
  <c r="P353" i="2" s="1"/>
  <c r="BI348" i="2"/>
  <c r="BH348" i="2"/>
  <c r="BG348" i="2"/>
  <c r="BF348" i="2"/>
  <c r="T348" i="2"/>
  <c r="T342" i="2"/>
  <c r="R348" i="2"/>
  <c r="P348" i="2"/>
  <c r="BI343" i="2"/>
  <c r="BH343" i="2"/>
  <c r="BG343" i="2"/>
  <c r="BF343" i="2"/>
  <c r="T343" i="2"/>
  <c r="R343" i="2"/>
  <c r="R342" i="2" s="1"/>
  <c r="P343" i="2"/>
  <c r="P342" i="2" s="1"/>
  <c r="BI340" i="2"/>
  <c r="BH340" i="2"/>
  <c r="BG340" i="2"/>
  <c r="BF340" i="2"/>
  <c r="T340" i="2"/>
  <c r="R340" i="2"/>
  <c r="P340" i="2"/>
  <c r="BI338" i="2"/>
  <c r="BH338" i="2"/>
  <c r="BG338" i="2"/>
  <c r="BF338" i="2"/>
  <c r="T338" i="2"/>
  <c r="R338" i="2"/>
  <c r="P338" i="2"/>
  <c r="BI327" i="2"/>
  <c r="BH327" i="2"/>
  <c r="BG327" i="2"/>
  <c r="BF327" i="2"/>
  <c r="T327" i="2"/>
  <c r="R327" i="2"/>
  <c r="P327" i="2"/>
  <c r="BI323" i="2"/>
  <c r="BH323" i="2"/>
  <c r="BG323" i="2"/>
  <c r="BF323" i="2"/>
  <c r="T323" i="2"/>
  <c r="R323" i="2"/>
  <c r="P323" i="2"/>
  <c r="BI319" i="2"/>
  <c r="BH319" i="2"/>
  <c r="BG319" i="2"/>
  <c r="BF319" i="2"/>
  <c r="T319" i="2"/>
  <c r="R319" i="2"/>
  <c r="P319" i="2"/>
  <c r="BI317" i="2"/>
  <c r="BH317" i="2"/>
  <c r="BG317" i="2"/>
  <c r="BF317" i="2"/>
  <c r="T317" i="2"/>
  <c r="R317" i="2"/>
  <c r="P317" i="2"/>
  <c r="BI310" i="2"/>
  <c r="BH310" i="2"/>
  <c r="BG310" i="2"/>
  <c r="BF310" i="2"/>
  <c r="T310" i="2"/>
  <c r="R310" i="2"/>
  <c r="P310" i="2"/>
  <c r="BI306" i="2"/>
  <c r="BH306" i="2"/>
  <c r="BG306" i="2"/>
  <c r="BF306" i="2"/>
  <c r="T306" i="2"/>
  <c r="R306" i="2"/>
  <c r="P306" i="2"/>
  <c r="BI297" i="2"/>
  <c r="BH297" i="2"/>
  <c r="BG297" i="2"/>
  <c r="BF297" i="2"/>
  <c r="T297" i="2"/>
  <c r="R297" i="2"/>
  <c r="P297" i="2"/>
  <c r="BI292" i="2"/>
  <c r="BH292" i="2"/>
  <c r="BG292" i="2"/>
  <c r="BF292" i="2"/>
  <c r="T292" i="2"/>
  <c r="R292" i="2"/>
  <c r="P292" i="2"/>
  <c r="BI285" i="2"/>
  <c r="BH285" i="2"/>
  <c r="BG285" i="2"/>
  <c r="BF285" i="2"/>
  <c r="T285" i="2"/>
  <c r="R285" i="2"/>
  <c r="P285" i="2"/>
  <c r="BI283" i="2"/>
  <c r="BH283" i="2"/>
  <c r="BG283" i="2"/>
  <c r="BF283" i="2"/>
  <c r="T283" i="2"/>
  <c r="R283" i="2"/>
  <c r="P283" i="2"/>
  <c r="BI281" i="2"/>
  <c r="BH281" i="2"/>
  <c r="BG281" i="2"/>
  <c r="BF281" i="2"/>
  <c r="T281" i="2"/>
  <c r="R281" i="2"/>
  <c r="P281" i="2"/>
  <c r="BI274" i="2"/>
  <c r="BH274" i="2"/>
  <c r="BG274" i="2"/>
  <c r="BF274" i="2"/>
  <c r="T274" i="2"/>
  <c r="R274" i="2"/>
  <c r="P274" i="2"/>
  <c r="BI271" i="2"/>
  <c r="BH271" i="2"/>
  <c r="BG271" i="2"/>
  <c r="BF271" i="2"/>
  <c r="T271" i="2"/>
  <c r="R271" i="2"/>
  <c r="P271" i="2"/>
  <c r="BI269" i="2"/>
  <c r="BH269" i="2"/>
  <c r="BG269" i="2"/>
  <c r="BF269" i="2"/>
  <c r="T269" i="2"/>
  <c r="R269" i="2"/>
  <c r="P269" i="2"/>
  <c r="BI251" i="2"/>
  <c r="BH251" i="2"/>
  <c r="BG251" i="2"/>
  <c r="BF251" i="2"/>
  <c r="T251" i="2"/>
  <c r="R251" i="2"/>
  <c r="P251" i="2"/>
  <c r="BI249" i="2"/>
  <c r="BH249" i="2"/>
  <c r="BG249" i="2"/>
  <c r="BF249" i="2"/>
  <c r="T249" i="2"/>
  <c r="R249" i="2"/>
  <c r="P249" i="2"/>
  <c r="BI230" i="2"/>
  <c r="BH230" i="2"/>
  <c r="BG230" i="2"/>
  <c r="BF230" i="2"/>
  <c r="T230" i="2"/>
  <c r="R230" i="2"/>
  <c r="P230" i="2"/>
  <c r="BI226" i="2"/>
  <c r="BH226" i="2"/>
  <c r="BG226" i="2"/>
  <c r="BF226" i="2"/>
  <c r="T226" i="2"/>
  <c r="R226" i="2"/>
  <c r="P226" i="2"/>
  <c r="BI224" i="2"/>
  <c r="BH224" i="2"/>
  <c r="BG224" i="2"/>
  <c r="BF224" i="2"/>
  <c r="T224" i="2"/>
  <c r="R224" i="2"/>
  <c r="P224" i="2"/>
  <c r="BI217" i="2"/>
  <c r="BH217" i="2"/>
  <c r="BG217" i="2"/>
  <c r="BF217" i="2"/>
  <c r="T217" i="2"/>
  <c r="R217" i="2"/>
  <c r="P217" i="2"/>
  <c r="BI213" i="2"/>
  <c r="BH213" i="2"/>
  <c r="BG213" i="2"/>
  <c r="BF213" i="2"/>
  <c r="T213" i="2"/>
  <c r="R213" i="2"/>
  <c r="P213" i="2"/>
  <c r="BI211" i="2"/>
  <c r="BH211" i="2"/>
  <c r="BG211" i="2"/>
  <c r="BF211" i="2"/>
  <c r="T211" i="2"/>
  <c r="R211" i="2"/>
  <c r="P211" i="2"/>
  <c r="BI209" i="2"/>
  <c r="BH209" i="2"/>
  <c r="BG209" i="2"/>
  <c r="BF209" i="2"/>
  <c r="T209" i="2"/>
  <c r="R209" i="2"/>
  <c r="P209" i="2"/>
  <c r="BI207" i="2"/>
  <c r="BH207" i="2"/>
  <c r="BG207" i="2"/>
  <c r="BF207" i="2"/>
  <c r="T207" i="2"/>
  <c r="R207" i="2"/>
  <c r="P207" i="2"/>
  <c r="BI200" i="2"/>
  <c r="BH200" i="2"/>
  <c r="BG200" i="2"/>
  <c r="BF200" i="2"/>
  <c r="T200" i="2"/>
  <c r="R200" i="2"/>
  <c r="P200" i="2"/>
  <c r="BI197" i="2"/>
  <c r="BH197" i="2"/>
  <c r="BG197" i="2"/>
  <c r="BF197" i="2"/>
  <c r="T197" i="2"/>
  <c r="R197" i="2"/>
  <c r="P197" i="2"/>
  <c r="BI192" i="2"/>
  <c r="BH192" i="2"/>
  <c r="BG192" i="2"/>
  <c r="BF192" i="2"/>
  <c r="T192" i="2"/>
  <c r="R192" i="2"/>
  <c r="P192" i="2"/>
  <c r="BI187" i="2"/>
  <c r="BH187" i="2"/>
  <c r="BG187" i="2"/>
  <c r="BF187" i="2"/>
  <c r="T187" i="2"/>
  <c r="R187" i="2"/>
  <c r="P187" i="2"/>
  <c r="BI178" i="2"/>
  <c r="BH178" i="2"/>
  <c r="BG178" i="2"/>
  <c r="BF178" i="2"/>
  <c r="T178" i="2"/>
  <c r="R178" i="2"/>
  <c r="P178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70" i="2"/>
  <c r="BH170" i="2"/>
  <c r="BG170" i="2"/>
  <c r="BF170" i="2"/>
  <c r="T170" i="2"/>
  <c r="R170" i="2"/>
  <c r="P170" i="2"/>
  <c r="BI166" i="2"/>
  <c r="BH166" i="2"/>
  <c r="BG166" i="2"/>
  <c r="BF166" i="2"/>
  <c r="T166" i="2"/>
  <c r="R166" i="2"/>
  <c r="P166" i="2"/>
  <c r="BI162" i="2"/>
  <c r="BH162" i="2"/>
  <c r="BG162" i="2"/>
  <c r="BF162" i="2"/>
  <c r="T162" i="2"/>
  <c r="R162" i="2"/>
  <c r="P162" i="2"/>
  <c r="BI158" i="2"/>
  <c r="BH158" i="2"/>
  <c r="BG158" i="2"/>
  <c r="BF158" i="2"/>
  <c r="T158" i="2"/>
  <c r="T157" i="2"/>
  <c r="R158" i="2"/>
  <c r="R157" i="2"/>
  <c r="P158" i="2"/>
  <c r="P157" i="2" s="1"/>
  <c r="BI155" i="2"/>
  <c r="BH155" i="2"/>
  <c r="BG155" i="2"/>
  <c r="BF155" i="2"/>
  <c r="T155" i="2"/>
  <c r="R155" i="2"/>
  <c r="P155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R147" i="2"/>
  <c r="P147" i="2"/>
  <c r="BI142" i="2"/>
  <c r="BH142" i="2"/>
  <c r="BG142" i="2"/>
  <c r="BF142" i="2"/>
  <c r="T142" i="2"/>
  <c r="R142" i="2"/>
  <c r="P142" i="2"/>
  <c r="P132" i="2"/>
  <c r="BI133" i="2"/>
  <c r="BH133" i="2"/>
  <c r="BG133" i="2"/>
  <c r="BF133" i="2"/>
  <c r="T133" i="2"/>
  <c r="T132" i="2" s="1"/>
  <c r="R133" i="2"/>
  <c r="R132" i="2" s="1"/>
  <c r="P133" i="2"/>
  <c r="BI128" i="2"/>
  <c r="BH128" i="2"/>
  <c r="BG128" i="2"/>
  <c r="BF128" i="2"/>
  <c r="T128" i="2"/>
  <c r="R128" i="2"/>
  <c r="P128" i="2"/>
  <c r="BI124" i="2"/>
  <c r="BH124" i="2"/>
  <c r="BG124" i="2"/>
  <c r="BF124" i="2"/>
  <c r="T124" i="2"/>
  <c r="R124" i="2"/>
  <c r="P124" i="2"/>
  <c r="BI116" i="2"/>
  <c r="BH116" i="2"/>
  <c r="BG116" i="2"/>
  <c r="BF116" i="2"/>
  <c r="F34" i="2" s="1"/>
  <c r="T116" i="2"/>
  <c r="R116" i="2"/>
  <c r="P116" i="2"/>
  <c r="BI112" i="2"/>
  <c r="BH112" i="2"/>
  <c r="BG112" i="2"/>
  <c r="BF112" i="2"/>
  <c r="T112" i="2"/>
  <c r="R112" i="2"/>
  <c r="P112" i="2"/>
  <c r="BI108" i="2"/>
  <c r="BH108" i="2"/>
  <c r="F36" i="2" s="1"/>
  <c r="BG108" i="2"/>
  <c r="F35" i="2" s="1"/>
  <c r="BF108" i="2"/>
  <c r="T108" i="2"/>
  <c r="R108" i="2"/>
  <c r="P108" i="2"/>
  <c r="BI104" i="2"/>
  <c r="BH104" i="2"/>
  <c r="BG104" i="2"/>
  <c r="BF104" i="2"/>
  <c r="T104" i="2"/>
  <c r="R104" i="2"/>
  <c r="P104" i="2"/>
  <c r="BI100" i="2"/>
  <c r="F37" i="2" s="1"/>
  <c r="BH100" i="2"/>
  <c r="BG100" i="2"/>
  <c r="BF100" i="2"/>
  <c r="T100" i="2"/>
  <c r="R100" i="2"/>
  <c r="P100" i="2"/>
  <c r="BI96" i="2"/>
  <c r="BH96" i="2"/>
  <c r="BG96" i="2"/>
  <c r="BF96" i="2"/>
  <c r="T96" i="2"/>
  <c r="R96" i="2"/>
  <c r="P96" i="2"/>
  <c r="J90" i="2"/>
  <c r="J89" i="2"/>
  <c r="F89" i="2"/>
  <c r="F87" i="2"/>
  <c r="E85" i="2"/>
  <c r="J55" i="2"/>
  <c r="J54" i="2"/>
  <c r="F54" i="2"/>
  <c r="F52" i="2"/>
  <c r="E50" i="2"/>
  <c r="J18" i="2"/>
  <c r="E18" i="2"/>
  <c r="F90" i="2" s="1"/>
  <c r="J17" i="2"/>
  <c r="J12" i="2"/>
  <c r="J87" i="2" s="1"/>
  <c r="E7" i="2"/>
  <c r="E83" i="2"/>
  <c r="L50" i="1"/>
  <c r="AM50" i="1"/>
  <c r="AM49" i="1"/>
  <c r="L49" i="1"/>
  <c r="AM47" i="1"/>
  <c r="L47" i="1"/>
  <c r="L45" i="1"/>
  <c r="L44" i="1"/>
  <c r="J340" i="2"/>
  <c r="BK147" i="2"/>
  <c r="J243" i="3"/>
  <c r="BK262" i="3"/>
  <c r="BK255" i="3"/>
  <c r="BK173" i="3"/>
  <c r="J109" i="3"/>
  <c r="J355" i="2"/>
  <c r="J178" i="2"/>
  <c r="BK124" i="2"/>
  <c r="BK124" i="4"/>
  <c r="BK274" i="2"/>
  <c r="J149" i="2"/>
  <c r="BK306" i="3"/>
  <c r="J352" i="3"/>
  <c r="J292" i="2"/>
  <c r="J197" i="2"/>
  <c r="J104" i="2"/>
  <c r="J153" i="3"/>
  <c r="J118" i="4"/>
  <c r="BK151" i="2"/>
  <c r="J415" i="3"/>
  <c r="J127" i="3"/>
  <c r="J235" i="3"/>
  <c r="J311" i="3"/>
  <c r="J205" i="3"/>
  <c r="BK124" i="3"/>
  <c r="BK166" i="2"/>
  <c r="BK290" i="3"/>
  <c r="BK369" i="3"/>
  <c r="J139" i="3"/>
  <c r="BK264" i="3"/>
  <c r="BK167" i="4"/>
  <c r="BK310" i="2"/>
  <c r="J200" i="2"/>
  <c r="J334" i="3"/>
  <c r="J161" i="4"/>
  <c r="J129" i="4"/>
  <c r="BK292" i="2"/>
  <c r="J155" i="2"/>
  <c r="BK334" i="3"/>
  <c r="BK175" i="3"/>
  <c r="J407" i="3"/>
  <c r="BK218" i="3"/>
  <c r="BK355" i="3"/>
  <c r="BK128" i="3"/>
  <c r="BK233" i="3"/>
  <c r="J326" i="3"/>
  <c r="J228" i="3"/>
  <c r="BK110" i="4"/>
  <c r="BK281" i="2"/>
  <c r="BK116" i="2"/>
  <c r="BK384" i="3"/>
  <c r="BK352" i="3"/>
  <c r="BK103" i="4"/>
  <c r="BK317" i="2"/>
  <c r="J174" i="2"/>
  <c r="J116" i="2"/>
  <c r="BK132" i="3"/>
  <c r="J319" i="2"/>
  <c r="BK224" i="2"/>
  <c r="BK112" i="2"/>
  <c r="J369" i="3"/>
  <c r="J110" i="4"/>
  <c r="BK114" i="4"/>
  <c r="BK133" i="2"/>
  <c r="BK322" i="3"/>
  <c r="BK117" i="3"/>
  <c r="BK136" i="3"/>
  <c r="J173" i="3"/>
  <c r="J365" i="3"/>
  <c r="BK144" i="4"/>
  <c r="J285" i="2"/>
  <c r="BK213" i="2"/>
  <c r="J124" i="2"/>
  <c r="J132" i="3"/>
  <c r="J175" i="3"/>
  <c r="BK228" i="3"/>
  <c r="J255" i="3"/>
  <c r="BK120" i="4"/>
  <c r="BK283" i="2"/>
  <c r="J170" i="2"/>
  <c r="J108" i="2"/>
  <c r="BK330" i="3"/>
  <c r="BK323" i="2"/>
  <c r="J166" i="2"/>
  <c r="BK440" i="3"/>
  <c r="BK274" i="3"/>
  <c r="J358" i="3"/>
  <c r="BK131" i="4"/>
  <c r="BK268" i="3"/>
  <c r="J440" i="3"/>
  <c r="BK205" i="3"/>
  <c r="BK266" i="3"/>
  <c r="BK131" i="3"/>
  <c r="J270" i="3"/>
  <c r="BK343" i="2"/>
  <c r="J249" i="2"/>
  <c r="BK197" i="2"/>
  <c r="J142" i="2"/>
  <c r="J104" i="3"/>
  <c r="J233" i="3"/>
  <c r="J103" i="4"/>
  <c r="J230" i="2"/>
  <c r="J151" i="2"/>
  <c r="J117" i="3"/>
  <c r="BK442" i="3"/>
  <c r="J124" i="4"/>
  <c r="J187" i="2"/>
  <c r="J147" i="2"/>
  <c r="J423" i="3"/>
  <c r="BK350" i="3"/>
  <c r="J302" i="3"/>
  <c r="BK327" i="2"/>
  <c r="BK269" i="2"/>
  <c r="BK211" i="2"/>
  <c r="J175" i="2"/>
  <c r="J112" i="2"/>
  <c r="BK278" i="3"/>
  <c r="J124" i="3"/>
  <c r="BK127" i="3"/>
  <c r="J286" i="3"/>
  <c r="J274" i="3"/>
  <c r="BK161" i="4"/>
  <c r="J274" i="2"/>
  <c r="BK251" i="2"/>
  <c r="BK243" i="3"/>
  <c r="BK338" i="3"/>
  <c r="J322" i="3"/>
  <c r="J111" i="3"/>
  <c r="BK340" i="2"/>
  <c r="J224" i="2"/>
  <c r="BK235" i="3"/>
  <c r="BK331" i="3"/>
  <c r="BK133" i="4"/>
  <c r="J317" i="2"/>
  <c r="BK178" i="2"/>
  <c r="J100" i="2"/>
  <c r="J460" i="3"/>
  <c r="BK93" i="4"/>
  <c r="J120" i="4"/>
  <c r="BK120" i="3"/>
  <c r="BK326" i="3"/>
  <c r="BK130" i="3"/>
  <c r="J384" i="3"/>
  <c r="BK463" i="3"/>
  <c r="J167" i="4"/>
  <c r="BK319" i="2"/>
  <c r="BK217" i="2"/>
  <c r="J162" i="2"/>
  <c r="J113" i="3"/>
  <c r="BK113" i="3"/>
  <c r="J129" i="3"/>
  <c r="BK129" i="4"/>
  <c r="J283" i="2"/>
  <c r="BK207" i="2"/>
  <c r="J133" i="2"/>
  <c r="BK153" i="3"/>
  <c r="J133" i="4"/>
  <c r="BK170" i="4"/>
  <c r="J338" i="2"/>
  <c r="BK249" i="2"/>
  <c r="J131" i="3"/>
  <c r="J218" i="3"/>
  <c r="BK155" i="4"/>
  <c r="J343" i="2"/>
  <c r="BK285" i="2"/>
  <c r="BK302" i="3"/>
  <c r="J350" i="3"/>
  <c r="BK253" i="3"/>
  <c r="J295" i="3"/>
  <c r="BK294" i="3"/>
  <c r="J245" i="3"/>
  <c r="BK348" i="2"/>
  <c r="BK226" i="2"/>
  <c r="BK104" i="2"/>
  <c r="BK135" i="3"/>
  <c r="BK282" i="3"/>
  <c r="BK407" i="3"/>
  <c r="J380" i="3"/>
  <c r="J140" i="4"/>
  <c r="BK271" i="2"/>
  <c r="J268" i="3"/>
  <c r="BK133" i="3"/>
  <c r="BK358" i="2"/>
  <c r="BK230" i="2"/>
  <c r="BK128" i="2"/>
  <c r="J442" i="3"/>
  <c r="J155" i="4"/>
  <c r="BK295" i="3"/>
  <c r="BK99" i="3"/>
  <c r="BK380" i="3"/>
  <c r="J125" i="3"/>
  <c r="J135" i="3"/>
  <c r="BK386" i="3"/>
  <c r="J137" i="4"/>
  <c r="BK297" i="2"/>
  <c r="BK209" i="2"/>
  <c r="BK149" i="2"/>
  <c r="J308" i="3"/>
  <c r="J298" i="3"/>
  <c r="J158" i="4"/>
  <c r="J306" i="2"/>
  <c r="J192" i="2"/>
  <c r="J133" i="3"/>
  <c r="BK140" i="4"/>
  <c r="J310" i="2"/>
  <c r="BK175" i="2"/>
  <c r="AS54" i="1"/>
  <c r="BK389" i="3"/>
  <c r="J126" i="3"/>
  <c r="J149" i="4"/>
  <c r="J251" i="2"/>
  <c r="BK142" i="2"/>
  <c r="BK111" i="3"/>
  <c r="BK139" i="3"/>
  <c r="BK122" i="4"/>
  <c r="J207" i="2"/>
  <c r="BK108" i="2"/>
  <c r="J330" i="3"/>
  <c r="BK245" i="3"/>
  <c r="J306" i="3"/>
  <c r="J128" i="3"/>
  <c r="BK286" i="3"/>
  <c r="BK365" i="3"/>
  <c r="J226" i="3"/>
  <c r="J382" i="3"/>
  <c r="J262" i="3"/>
  <c r="J271" i="2"/>
  <c r="BK174" i="2"/>
  <c r="BK311" i="3"/>
  <c r="BK118" i="4"/>
  <c r="J281" i="2"/>
  <c r="BK170" i="2"/>
  <c r="J294" i="3"/>
  <c r="BK358" i="3"/>
  <c r="J373" i="3"/>
  <c r="BK126" i="3"/>
  <c r="J331" i="3"/>
  <c r="J253" i="3"/>
  <c r="J158" i="2"/>
  <c r="J338" i="3"/>
  <c r="BK460" i="3"/>
  <c r="J116" i="4"/>
  <c r="BK338" i="2"/>
  <c r="J211" i="2"/>
  <c r="BK226" i="3"/>
  <c r="J134" i="3"/>
  <c r="BK137" i="4"/>
  <c r="J131" i="4"/>
  <c r="BK270" i="3"/>
  <c r="J195" i="3"/>
  <c r="BK308" i="3"/>
  <c r="J155" i="3"/>
  <c r="BK125" i="3"/>
  <c r="J99" i="3"/>
  <c r="BK158" i="4"/>
  <c r="J164" i="4"/>
  <c r="BK187" i="2"/>
  <c r="J96" i="2"/>
  <c r="J278" i="3"/>
  <c r="J130" i="3"/>
  <c r="BK423" i="3"/>
  <c r="J144" i="4"/>
  <c r="J348" i="2"/>
  <c r="J217" i="2"/>
  <c r="BK100" i="2"/>
  <c r="BK134" i="3"/>
  <c r="BK155" i="3"/>
  <c r="BK164" i="4"/>
  <c r="BK355" i="2"/>
  <c r="J128" i="2"/>
  <c r="BK318" i="3"/>
  <c r="J463" i="3"/>
  <c r="J122" i="4"/>
  <c r="BK162" i="2"/>
  <c r="BK432" i="3"/>
  <c r="J136" i="3"/>
  <c r="J290" i="3"/>
  <c r="J386" i="3"/>
  <c r="J264" i="3"/>
  <c r="J355" i="3"/>
  <c r="J170" i="4"/>
  <c r="J323" i="2"/>
  <c r="BK192" i="2"/>
  <c r="J318" i="3"/>
  <c r="BK109" i="3"/>
  <c r="J120" i="3"/>
  <c r="BK298" i="3"/>
  <c r="BK415" i="3"/>
  <c r="BK373" i="3"/>
  <c r="J93" i="4"/>
  <c r="J327" i="2"/>
  <c r="J209" i="2"/>
  <c r="BK149" i="4"/>
  <c r="J269" i="2"/>
  <c r="BK158" i="2"/>
  <c r="BK382" i="3"/>
  <c r="J114" i="4"/>
  <c r="J297" i="2"/>
  <c r="J213" i="2"/>
  <c r="BK155" i="2"/>
  <c r="J282" i="3"/>
  <c r="BK195" i="3"/>
  <c r="J358" i="2"/>
  <c r="BK306" i="2"/>
  <c r="J226" i="2"/>
  <c r="BK200" i="2"/>
  <c r="BK96" i="2"/>
  <c r="J266" i="3"/>
  <c r="BK104" i="3"/>
  <c r="BK129" i="3"/>
  <c r="J389" i="3"/>
  <c r="J432" i="3"/>
  <c r="BK116" i="4"/>
  <c r="R165" i="4" l="1"/>
  <c r="R458" i="3"/>
  <c r="J34" i="2"/>
  <c r="T95" i="2"/>
  <c r="T146" i="2"/>
  <c r="R199" i="2"/>
  <c r="BK138" i="3"/>
  <c r="J138" i="3" s="1"/>
  <c r="J67" i="3" s="1"/>
  <c r="BK297" i="3"/>
  <c r="J297" i="3"/>
  <c r="J68" i="3" s="1"/>
  <c r="R357" i="3"/>
  <c r="BK431" i="3"/>
  <c r="J431" i="3"/>
  <c r="J73" i="3" s="1"/>
  <c r="BK161" i="2"/>
  <c r="J161" i="2"/>
  <c r="J66" i="2"/>
  <c r="R177" i="2"/>
  <c r="T273" i="2"/>
  <c r="P108" i="3"/>
  <c r="P97" i="3"/>
  <c r="BK123" i="3"/>
  <c r="J123" i="3" s="1"/>
  <c r="J66" i="3" s="1"/>
  <c r="T123" i="3"/>
  <c r="R310" i="3"/>
  <c r="BK357" i="3"/>
  <c r="J357" i="3"/>
  <c r="J71" i="3"/>
  <c r="T431" i="3"/>
  <c r="R95" i="2"/>
  <c r="R94" i="2" s="1"/>
  <c r="R146" i="2"/>
  <c r="BK199" i="2"/>
  <c r="J199" i="2" s="1"/>
  <c r="J68" i="2" s="1"/>
  <c r="R138" i="3"/>
  <c r="R297" i="3"/>
  <c r="P333" i="3"/>
  <c r="BK388" i="3"/>
  <c r="J388" i="3"/>
  <c r="J72" i="3" s="1"/>
  <c r="BK128" i="4"/>
  <c r="J128" i="4" s="1"/>
  <c r="J63" i="4" s="1"/>
  <c r="P95" i="2"/>
  <c r="P94" i="2" s="1"/>
  <c r="P146" i="2"/>
  <c r="P199" i="2"/>
  <c r="T108" i="3"/>
  <c r="T97" i="3"/>
  <c r="R123" i="3"/>
  <c r="BK310" i="3"/>
  <c r="J310" i="3" s="1"/>
  <c r="J69" i="3" s="1"/>
  <c r="BK333" i="3"/>
  <c r="J333" i="3"/>
  <c r="J70" i="3" s="1"/>
  <c r="P388" i="3"/>
  <c r="P92" i="4"/>
  <c r="T113" i="4"/>
  <c r="R161" i="2"/>
  <c r="P177" i="2"/>
  <c r="R273" i="2"/>
  <c r="T138" i="3"/>
  <c r="P297" i="3"/>
  <c r="R333" i="3"/>
  <c r="R388" i="3"/>
  <c r="BK113" i="4"/>
  <c r="J113" i="4" s="1"/>
  <c r="J62" i="4" s="1"/>
  <c r="R128" i="4"/>
  <c r="P143" i="4"/>
  <c r="P142" i="4" s="1"/>
  <c r="T161" i="2"/>
  <c r="T177" i="2"/>
  <c r="P273" i="2"/>
  <c r="R108" i="3"/>
  <c r="R97" i="3"/>
  <c r="P123" i="3"/>
  <c r="P122" i="3" s="1"/>
  <c r="P310" i="3"/>
  <c r="P357" i="3"/>
  <c r="R431" i="3"/>
  <c r="T92" i="4"/>
  <c r="R113" i="4"/>
  <c r="BK143" i="4"/>
  <c r="J143" i="4"/>
  <c r="J66" i="4"/>
  <c r="BK95" i="2"/>
  <c r="BK146" i="2"/>
  <c r="J146" i="2"/>
  <c r="J63" i="2" s="1"/>
  <c r="P161" i="2"/>
  <c r="P160" i="2" s="1"/>
  <c r="BK177" i="2"/>
  <c r="J177" i="2"/>
  <c r="J67" i="2"/>
  <c r="BK273" i="2"/>
  <c r="J273" i="2"/>
  <c r="J69" i="2"/>
  <c r="P138" i="3"/>
  <c r="T297" i="3"/>
  <c r="T333" i="3"/>
  <c r="T388" i="3"/>
  <c r="BK92" i="4"/>
  <c r="J92" i="4" s="1"/>
  <c r="J61" i="4" s="1"/>
  <c r="P113" i="4"/>
  <c r="T128" i="4"/>
  <c r="R143" i="4"/>
  <c r="R142" i="4"/>
  <c r="T199" i="2"/>
  <c r="BK108" i="3"/>
  <c r="J108" i="3"/>
  <c r="J63" i="3" s="1"/>
  <c r="T310" i="3"/>
  <c r="T357" i="3"/>
  <c r="P431" i="3"/>
  <c r="R92" i="4"/>
  <c r="R91" i="4"/>
  <c r="R90" i="4" s="1"/>
  <c r="P128" i="4"/>
  <c r="T143" i="4"/>
  <c r="T142" i="4"/>
  <c r="BK462" i="3"/>
  <c r="J462" i="3"/>
  <c r="J76" i="3" s="1"/>
  <c r="BK342" i="2"/>
  <c r="J342" i="2" s="1"/>
  <c r="J70" i="2" s="1"/>
  <c r="BK459" i="3"/>
  <c r="J459" i="3"/>
  <c r="J75" i="3" s="1"/>
  <c r="BK139" i="4"/>
  <c r="J139" i="4"/>
  <c r="J64" i="4"/>
  <c r="BK354" i="2"/>
  <c r="J354" i="2"/>
  <c r="J72" i="2" s="1"/>
  <c r="BK132" i="2"/>
  <c r="J132" i="2" s="1"/>
  <c r="J62" i="2" s="1"/>
  <c r="BK98" i="3"/>
  <c r="J98" i="3"/>
  <c r="J61" i="3" s="1"/>
  <c r="BK163" i="4"/>
  <c r="J163" i="4"/>
  <c r="J67" i="4"/>
  <c r="BK157" i="2"/>
  <c r="J157" i="2"/>
  <c r="J64" i="2" s="1"/>
  <c r="BK357" i="2"/>
  <c r="BK353" i="2" s="1"/>
  <c r="J353" i="2" s="1"/>
  <c r="J71" i="2" s="1"/>
  <c r="BK103" i="3"/>
  <c r="J103" i="3"/>
  <c r="J62" i="3" s="1"/>
  <c r="BK119" i="3"/>
  <c r="J119" i="3"/>
  <c r="J64" i="3"/>
  <c r="BK166" i="4"/>
  <c r="J166" i="4"/>
  <c r="J69" i="4" s="1"/>
  <c r="BK169" i="4"/>
  <c r="J169" i="4" s="1"/>
  <c r="J70" i="4" s="1"/>
  <c r="E48" i="4"/>
  <c r="J84" i="4"/>
  <c r="BE131" i="4"/>
  <c r="BE133" i="4"/>
  <c r="BE137" i="4"/>
  <c r="F55" i="4"/>
  <c r="BE124" i="4"/>
  <c r="BE155" i="4"/>
  <c r="BE158" i="4"/>
  <c r="BE161" i="4"/>
  <c r="BE164" i="4"/>
  <c r="BE122" i="4"/>
  <c r="BE170" i="4"/>
  <c r="BE93" i="4"/>
  <c r="BE103" i="4"/>
  <c r="BE114" i="4"/>
  <c r="BE140" i="4"/>
  <c r="BE167" i="4"/>
  <c r="BE110" i="4"/>
  <c r="BE149" i="4"/>
  <c r="BE116" i="4"/>
  <c r="BE118" i="4"/>
  <c r="BE120" i="4"/>
  <c r="BE129" i="4"/>
  <c r="BE144" i="4"/>
  <c r="J95" i="2"/>
  <c r="J61" i="2"/>
  <c r="J52" i="3"/>
  <c r="BE117" i="3"/>
  <c r="BE120" i="3"/>
  <c r="BE125" i="3"/>
  <c r="BE126" i="3"/>
  <c r="BE243" i="3"/>
  <c r="BE266" i="3"/>
  <c r="BE282" i="3"/>
  <c r="BE286" i="3"/>
  <c r="BE294" i="3"/>
  <c r="BE330" i="3"/>
  <c r="BE369" i="3"/>
  <c r="BE407" i="3"/>
  <c r="BE460" i="3"/>
  <c r="BE463" i="3"/>
  <c r="BE124" i="3"/>
  <c r="BE127" i="3"/>
  <c r="BE128" i="3"/>
  <c r="BE322" i="3"/>
  <c r="BE331" i="3"/>
  <c r="BE382" i="3"/>
  <c r="BE389" i="3"/>
  <c r="BE415" i="3"/>
  <c r="E86" i="3"/>
  <c r="BE131" i="3"/>
  <c r="BE135" i="3"/>
  <c r="BE195" i="3"/>
  <c r="BE205" i="3"/>
  <c r="BE218" i="3"/>
  <c r="BE226" i="3"/>
  <c r="BE278" i="3"/>
  <c r="BE295" i="3"/>
  <c r="BE298" i="3"/>
  <c r="BE306" i="3"/>
  <c r="BE440" i="3"/>
  <c r="F55" i="3"/>
  <c r="BE104" i="3"/>
  <c r="BE111" i="3"/>
  <c r="BE129" i="3"/>
  <c r="BE245" i="3"/>
  <c r="BE270" i="3"/>
  <c r="BE136" i="3"/>
  <c r="BE235" i="3"/>
  <c r="BE290" i="3"/>
  <c r="BE326" i="3"/>
  <c r="BE358" i="3"/>
  <c r="BE99" i="3"/>
  <c r="BE109" i="3"/>
  <c r="BE132" i="3"/>
  <c r="BE255" i="3"/>
  <c r="BE262" i="3"/>
  <c r="BE264" i="3"/>
  <c r="BE268" i="3"/>
  <c r="BE318" i="3"/>
  <c r="BE334" i="3"/>
  <c r="BE338" i="3"/>
  <c r="BE350" i="3"/>
  <c r="BE352" i="3"/>
  <c r="BE355" i="3"/>
  <c r="BE365" i="3"/>
  <c r="BE442" i="3"/>
  <c r="BE113" i="3"/>
  <c r="BE228" i="3"/>
  <c r="BE253" i="3"/>
  <c r="BE274" i="3"/>
  <c r="BE302" i="3"/>
  <c r="BE308" i="3"/>
  <c r="BE311" i="3"/>
  <c r="BE373" i="3"/>
  <c r="BE380" i="3"/>
  <c r="BE386" i="3"/>
  <c r="BE423" i="3"/>
  <c r="BE432" i="3"/>
  <c r="BE130" i="3"/>
  <c r="BE133" i="3"/>
  <c r="BE134" i="3"/>
  <c r="BE139" i="3"/>
  <c r="BE153" i="3"/>
  <c r="BE155" i="3"/>
  <c r="BE173" i="3"/>
  <c r="BE175" i="3"/>
  <c r="BE233" i="3"/>
  <c r="BE384" i="3"/>
  <c r="BC55" i="1"/>
  <c r="BA55" i="1"/>
  <c r="BB55" i="1"/>
  <c r="AW55" i="1"/>
  <c r="E48" i="2"/>
  <c r="J52" i="2"/>
  <c r="F55" i="2"/>
  <c r="BE96" i="2"/>
  <c r="BE100" i="2"/>
  <c r="BE104" i="2"/>
  <c r="BE108" i="2"/>
  <c r="BE112" i="2"/>
  <c r="BE116" i="2"/>
  <c r="BE124" i="2"/>
  <c r="BE128" i="2"/>
  <c r="BE133" i="2"/>
  <c r="BE142" i="2"/>
  <c r="BE147" i="2"/>
  <c r="BE149" i="2"/>
  <c r="BE151" i="2"/>
  <c r="BE155" i="2"/>
  <c r="BE158" i="2"/>
  <c r="BE162" i="2"/>
  <c r="BE166" i="2"/>
  <c r="BE170" i="2"/>
  <c r="BE174" i="2"/>
  <c r="BE175" i="2"/>
  <c r="BE178" i="2"/>
  <c r="BE187" i="2"/>
  <c r="BE192" i="2"/>
  <c r="BE197" i="2"/>
  <c r="BE200" i="2"/>
  <c r="BE207" i="2"/>
  <c r="BE209" i="2"/>
  <c r="BE211" i="2"/>
  <c r="BE213" i="2"/>
  <c r="BE217" i="2"/>
  <c r="BE224" i="2"/>
  <c r="BE226" i="2"/>
  <c r="BE230" i="2"/>
  <c r="BE249" i="2"/>
  <c r="BE251" i="2"/>
  <c r="BE269" i="2"/>
  <c r="BE271" i="2"/>
  <c r="BE274" i="2"/>
  <c r="BE281" i="2"/>
  <c r="BE283" i="2"/>
  <c r="BE285" i="2"/>
  <c r="BE292" i="2"/>
  <c r="BE297" i="2"/>
  <c r="BE306" i="2"/>
  <c r="BE310" i="2"/>
  <c r="BE317" i="2"/>
  <c r="BE319" i="2"/>
  <c r="BE323" i="2"/>
  <c r="BE327" i="2"/>
  <c r="BE338" i="2"/>
  <c r="BE340" i="2"/>
  <c r="BE343" i="2"/>
  <c r="BE348" i="2"/>
  <c r="BE355" i="2"/>
  <c r="BE358" i="2"/>
  <c r="BD55" i="1"/>
  <c r="F36" i="3"/>
  <c r="BC56" i="1" s="1"/>
  <c r="F34" i="3"/>
  <c r="BA56" i="1" s="1"/>
  <c r="J34" i="3"/>
  <c r="AW56" i="1" s="1"/>
  <c r="F34" i="4"/>
  <c r="BA57" i="1"/>
  <c r="F37" i="4"/>
  <c r="BD57" i="1"/>
  <c r="F35" i="3"/>
  <c r="BB56" i="1" s="1"/>
  <c r="F37" i="3"/>
  <c r="BD56" i="1" s="1"/>
  <c r="F36" i="4"/>
  <c r="BC57" i="1" s="1"/>
  <c r="F35" i="4"/>
  <c r="BB57" i="1"/>
  <c r="J34" i="4"/>
  <c r="AW57" i="1"/>
  <c r="J357" i="2" l="1"/>
  <c r="J73" i="2" s="1"/>
  <c r="BK122" i="3"/>
  <c r="J122" i="3" s="1"/>
  <c r="J65" i="3" s="1"/>
  <c r="T122" i="3"/>
  <c r="T96" i="3"/>
  <c r="P93" i="2"/>
  <c r="AU55" i="1"/>
  <c r="T91" i="4"/>
  <c r="T90" i="4"/>
  <c r="R160" i="2"/>
  <c r="R93" i="2"/>
  <c r="T160" i="2"/>
  <c r="T93" i="2" s="1"/>
  <c r="P91" i="4"/>
  <c r="P90" i="4" s="1"/>
  <c r="AU57" i="1" s="1"/>
  <c r="BK94" i="2"/>
  <c r="J94" i="2"/>
  <c r="J60" i="2" s="1"/>
  <c r="P96" i="3"/>
  <c r="AU56" i="1"/>
  <c r="R122" i="3"/>
  <c r="R96" i="3"/>
  <c r="T94" i="2"/>
  <c r="BK97" i="3"/>
  <c r="J97" i="3" s="1"/>
  <c r="J60" i="3" s="1"/>
  <c r="BK91" i="4"/>
  <c r="J91" i="4"/>
  <c r="J60" i="4" s="1"/>
  <c r="BK142" i="4"/>
  <c r="J142" i="4"/>
  <c r="J65" i="4"/>
  <c r="BK458" i="3"/>
  <c r="J458" i="3"/>
  <c r="J74" i="3"/>
  <c r="BK160" i="2"/>
  <c r="J160" i="2" s="1"/>
  <c r="J65" i="2" s="1"/>
  <c r="BK165" i="4"/>
  <c r="J165" i="4"/>
  <c r="J68" i="4" s="1"/>
  <c r="J33" i="3"/>
  <c r="AV56" i="1" s="1"/>
  <c r="AT56" i="1" s="1"/>
  <c r="J33" i="2"/>
  <c r="AV55" i="1" s="1"/>
  <c r="AT55" i="1" s="1"/>
  <c r="BC54" i="1"/>
  <c r="W32" i="1"/>
  <c r="BA54" i="1"/>
  <c r="W30" i="1"/>
  <c r="BD54" i="1"/>
  <c r="W33" i="1"/>
  <c r="F33" i="4"/>
  <c r="AZ57" i="1"/>
  <c r="F33" i="3"/>
  <c r="AZ56" i="1" s="1"/>
  <c r="BB54" i="1"/>
  <c r="W31" i="1" s="1"/>
  <c r="J33" i="4"/>
  <c r="AV57" i="1" s="1"/>
  <c r="AT57" i="1" s="1"/>
  <c r="F33" i="2"/>
  <c r="AZ55" i="1" s="1"/>
  <c r="BK96" i="3" l="1"/>
  <c r="J96" i="3" s="1"/>
  <c r="J59" i="3" s="1"/>
  <c r="BK93" i="2"/>
  <c r="J93" i="2"/>
  <c r="J59" i="2"/>
  <c r="BK90" i="4"/>
  <c r="J90" i="4"/>
  <c r="J30" i="4" s="1"/>
  <c r="AG57" i="1" s="1"/>
  <c r="AU54" i="1"/>
  <c r="AY54" i="1"/>
  <c r="AZ54" i="1"/>
  <c r="W29" i="1" s="1"/>
  <c r="AX54" i="1"/>
  <c r="AW54" i="1"/>
  <c r="AK30" i="1" s="1"/>
  <c r="J30" i="3"/>
  <c r="AG56" i="1"/>
  <c r="J39" i="4" l="1"/>
  <c r="J59" i="4"/>
  <c r="J39" i="3"/>
  <c r="AN56" i="1"/>
  <c r="AN57" i="1"/>
  <c r="J30" i="2"/>
  <c r="AG55" i="1"/>
  <c r="AN55" i="1"/>
  <c r="AV54" i="1"/>
  <c r="AK29" i="1"/>
  <c r="J39" i="2" l="1"/>
  <c r="AG54" i="1"/>
  <c r="AK26" i="1"/>
  <c r="AK35" i="1" s="1"/>
  <c r="AT54" i="1"/>
  <c r="AN54" i="1"/>
</calcChain>
</file>

<file path=xl/sharedStrings.xml><?xml version="1.0" encoding="utf-8"?>
<sst xmlns="http://schemas.openxmlformats.org/spreadsheetml/2006/main" count="7787" uniqueCount="1219">
  <si>
    <t>Export Komplet</t>
  </si>
  <si>
    <t>VZ</t>
  </si>
  <si>
    <t>2.0</t>
  </si>
  <si>
    <t>ZAMOK</t>
  </si>
  <si>
    <t>False</t>
  </si>
  <si>
    <t>{920cb191-b7cf-43ce-ac53-a3a9dac6872a}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</si>
  <si>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</si>
  <si>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</si>
  <si>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</si>
  <si>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</si>
  <si>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</si>
  <si>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</si>
  <si>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</si>
  <si>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</si>
  <si>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20241002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</si>
  <si>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</si>
  <si>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</si>
  <si>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Opravy poruch objektu FK Viagem Ústí nad Labem</t>
  </si>
  <si>
    <t>KSO:</t>
  </si>
  <si>
    <t/>
  </si>
  <si>
    <t>CC-CZ:</t>
  </si>
  <si>
    <t>Místo:</t>
  </si>
  <si>
    <t>Masarykova 1091/228a</t>
  </si>
  <si>
    <t>Datum:</t>
  </si>
  <si>
    <t>2. 10. 2024</t>
  </si>
  <si>
    <t>Zadavatel:</t>
  </si>
  <si>
    <t>IČ:</t>
  </si>
  <si>
    <t>00081531</t>
  </si>
  <si>
    <t>Statutární město Ústí nad Labem</t>
  </si>
  <si>
    <t>DIČ:</t>
  </si>
  <si>
    <t>CZ00081531</t>
  </si>
  <si>
    <t>Uchazeč:</t>
  </si>
  <si>
    <t>Vyplň údaj</t>
  </si>
  <si>
    <t>Projektant:</t>
  </si>
  <si>
    <t>27642411</t>
  </si>
  <si>
    <t>DEKPROJEKT s.r.o.</t>
  </si>
  <si>
    <t>CZ699000797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</si>
  <si>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</si>
  <si>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</si>
  <si>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</si>
  <si>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</si>
  <si>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</si>
  <si>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</si>
  <si>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</si>
  <si>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</si>
  <si>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</si>
  <si>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</si>
  <si>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</si>
  <si>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</si>
  <si>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</si>
  <si>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</si>
  <si>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</si>
  <si>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</si>
  <si>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</si>
  <si>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</si>
  <si>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</si>
  <si>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</si>
  <si>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</si>
  <si>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</si>
  <si>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</si>
  <si>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</si>
  <si>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</si>
  <si>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</si>
  <si>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</si>
  <si>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</si>
  <si>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</si>
  <si>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</si>
  <si>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</si>
  <si>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</si>
  <si>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</si>
  <si>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</si>
  <si>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</si>
  <si>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</si>
  <si>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</si>
  <si>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</si>
  <si>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</si>
  <si>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</si>
  <si>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</si>
  <si>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</si>
  <si>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</si>
  <si>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SO-01</t>
  </si>
  <si>
    <t>Oprava sprchy a části prostoru regenerace</t>
  </si>
  <si>
    <t>STA</t>
  </si>
  <si>
    <t>1</t>
  </si>
  <si>
    <t>{5ac3ebde-79fe-4f0d-8b3c-d6b510f2dbbb}</t>
  </si>
  <si>
    <t>2</t>
  </si>
  <si>
    <t>SO-02</t>
  </si>
  <si>
    <t>Oprava střechy</t>
  </si>
  <si>
    <t>{7ffe81f9-8862-49fe-b42f-ec8de6b1fe3b}</t>
  </si>
  <si>
    <t>SO-03</t>
  </si>
  <si>
    <t>Oprava tribun</t>
  </si>
  <si>
    <t>{c0d95450-2559-4e52-819b-86d276ecd9c4}</t>
  </si>
  <si>
    <t>KRYCÍ LIST SOUPISU PRACÍ</t>
  </si>
  <si>
    <t>Objekt:</t>
  </si>
  <si>
    <t>SO-01 - Oprava sprchy a části prostoru regenerace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</si>
  <si>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</si>
  <si>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</si>
  <si>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</si>
  <si>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</si>
  <si>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</si>
  <si>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</si>
  <si>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</si>
  <si>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</si>
  <si>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</si>
  <si>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</si>
  <si>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721 - Zdravotechnika - vnitřní kanalizace</t>
  </si>
  <si>
    <t xml:space="preserve">    725 - Zdravotechnika - zařizovací předměty</t>
  </si>
  <si>
    <t xml:space="preserve">    771 - Podlahy z dlaždic</t>
  </si>
  <si>
    <t xml:space="preserve">    781 - Dokončovací práce - obklady</t>
  </si>
  <si>
    <t xml:space="preserve">    783 - Dokončovací práce - nátěry</t>
  </si>
  <si>
    <t>VRN - Vedlejší rozpočtové náklady</t>
  </si>
  <si>
    <t xml:space="preserve">    VRN3 - Zařízení staveniště</t>
  </si>
  <si>
    <t xml:space="preserve">    VRN6 - Územní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</si>
  <si>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</si>
  <si>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</si>
  <si>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</si>
  <si>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</si>
  <si>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</si>
  <si>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</si>
  <si>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</si>
  <si>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</si>
  <si>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</si>
  <si>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</si>
  <si>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</si>
  <si>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</si>
  <si>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</si>
  <si>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</si>
  <si>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</si>
  <si>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</si>
  <si>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</si>
  <si>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</si>
  <si>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</si>
  <si>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612131151</t>
  </si>
  <si>
    <t>Sanační postřik vnitřních omítaných ploch vápenocementový nanášený ručně celoplošně stěn</t>
  </si>
  <si>
    <t>m2</t>
  </si>
  <si>
    <t>CS ÚRS 2024 02</t>
  </si>
  <si>
    <t>4</t>
  </si>
  <si>
    <t>1934199867</t>
  </si>
  <si>
    <t>Online PSC</t>
  </si>
  <si>
    <t>https://podminky.urs.cz/item/CS_URS_2024_02/612131151</t>
  </si>
  <si>
    <t>VV</t>
  </si>
  <si>
    <t>sanační omítky stěny chodby</t>
  </si>
  <si>
    <t>0,8*(2,33+3,55)</t>
  </si>
  <si>
    <t>612325131</t>
  </si>
  <si>
    <t>Omítka sanační vnitřních ploch jádrová tloušťky do 15 mm nanášená ručně svislých konstrukcí stěn</t>
  </si>
  <si>
    <t>-863291739</t>
  </si>
  <si>
    <t>https://podminky.urs.cz/item/CS_URS_2024_02/612325131</t>
  </si>
  <si>
    <t>3</t>
  </si>
  <si>
    <t>612325191</t>
  </si>
  <si>
    <t>Omítka sanační vnitřních ploch jádrová Příplatek k cenám za každých dalších i započatých 5 mm tloušťky omítky přes 15 mm stěn</t>
  </si>
  <si>
    <t>2068335743</t>
  </si>
  <si>
    <t>https://podminky.urs.cz/item/CS_URS_2024_02/612325191</t>
  </si>
  <si>
    <t>612328131</t>
  </si>
  <si>
    <t>Sanační štuk vnitřních ploch tloušťky do 3 mm svislých konstrukcí stěn</t>
  </si>
  <si>
    <t>-144482321</t>
  </si>
  <si>
    <t>https://podminky.urs.cz/item/CS_URS_2024_02/612328131</t>
  </si>
  <si>
    <t>5</t>
  </si>
  <si>
    <t>619991001</t>
  </si>
  <si>
    <t>Zakrytí vnitřních ploch před znečištěním fólií včetně pozdějšího odkrytí podlah</t>
  </si>
  <si>
    <t>-1686224362</t>
  </si>
  <si>
    <t>https://podminky.urs.cz/item/CS_URS_2024_02/619991001</t>
  </si>
  <si>
    <t>zakrytí podlahy chodby v prostoru opravy a nátěru omítky</t>
  </si>
  <si>
    <t>9*1,8</t>
  </si>
  <si>
    <t>619991021</t>
  </si>
  <si>
    <t>Zakrytí vnitřních ploch před znečištěním páskou včetně pozdějšího odlepení rámů oken a dveří, keramických soklů</t>
  </si>
  <si>
    <t>m</t>
  </si>
  <si>
    <t>-1009297471</t>
  </si>
  <si>
    <t>https://podminky.urs.cz/item/CS_URS_2024_02/619991021</t>
  </si>
  <si>
    <t>oblepení rámu dveří v chodbě - v prostoru opravy a nátěru omítky</t>
  </si>
  <si>
    <t>3*1,97</t>
  </si>
  <si>
    <t>1,35</t>
  </si>
  <si>
    <t>- u podlahy</t>
  </si>
  <si>
    <t>9</t>
  </si>
  <si>
    <t>Součet</t>
  </si>
  <si>
    <t>7</t>
  </si>
  <si>
    <t>612135002</t>
  </si>
  <si>
    <t>Vyrovnání nerovností podkladu vnitřních omítaných ploch maltou, tl. do 10 mm cementovou stěn</t>
  </si>
  <si>
    <t>-1224340121</t>
  </si>
  <si>
    <t>https://podminky.urs.cz/item/CS_URS_2024_02/612135002</t>
  </si>
  <si>
    <t>v místě nových obkladů</t>
  </si>
  <si>
    <t>22,88</t>
  </si>
  <si>
    <t>8</t>
  </si>
  <si>
    <t>632450131</t>
  </si>
  <si>
    <t>Potěr cementový vyrovnávací ze suchých směsí v ploše o průměrné (střední) tl. od 10 do 20 mm</t>
  </si>
  <si>
    <t>-1576575349</t>
  </si>
  <si>
    <t>https://podminky.urs.cz/item/CS_URS_2024_02/632450131</t>
  </si>
  <si>
    <t>v místě nové dlažby</t>
  </si>
  <si>
    <t>8,8</t>
  </si>
  <si>
    <t>Ostatní konstrukce a práce, bourání</t>
  </si>
  <si>
    <t>962032181</t>
  </si>
  <si>
    <t>Bourání zdiva nadzákladového z tvárnic nebo bloků pórobetonových na tenkovrstvou maltu, objemu do 1 m3</t>
  </si>
  <si>
    <t>m3</t>
  </si>
  <si>
    <t>2077789661</t>
  </si>
  <si>
    <t>https://podminky.urs.cz/item/CS_URS_2024_02/962032181</t>
  </si>
  <si>
    <t>demontáž zděné ochlazovací vaničky na nohy</t>
  </si>
  <si>
    <t>0,3*0,2*1,2</t>
  </si>
  <si>
    <t>0,15*0,4*1,2</t>
  </si>
  <si>
    <t>0,25*0,4*1,2</t>
  </si>
  <si>
    <t>2*(0,15*0,4*0,6)</t>
  </si>
  <si>
    <t>0,05*0,4*0,6</t>
  </si>
  <si>
    <t>10</t>
  </si>
  <si>
    <t>978013191</t>
  </si>
  <si>
    <t>Otlučení vápenných nebo vápenocementových omítek vnitřních ploch stěn s vyškrabáním spar, s očištěním zdiva, v rozsahu přes 50 do 100 %</t>
  </si>
  <si>
    <t>-318349322</t>
  </si>
  <si>
    <t>https://podminky.urs.cz/item/CS_URS_2024_02/978013191</t>
  </si>
  <si>
    <t>odsekání vlhké omítky na chodbě</t>
  </si>
  <si>
    <t>997</t>
  </si>
  <si>
    <t>Přesun sutě</t>
  </si>
  <si>
    <t>11</t>
  </si>
  <si>
    <t>997013211</t>
  </si>
  <si>
    <t>Vnitrostaveništní doprava suti a vybouraných hmot vodorovně do 50 m s naložením ručně pro budovy a haly výšky do 6 m</t>
  </si>
  <si>
    <t>t</t>
  </si>
  <si>
    <t>451863385</t>
  </si>
  <si>
    <t>https://podminky.urs.cz/item/CS_URS_2024_02/997013211</t>
  </si>
  <si>
    <t>997013501</t>
  </si>
  <si>
    <t>Odvoz suti a vybouraných hmot na skládku nebo meziskládku se složením, na vzdálenost do 1 km</t>
  </si>
  <si>
    <t>887397145</t>
  </si>
  <si>
    <t>https://podminky.urs.cz/item/CS_URS_2024_02/997013501</t>
  </si>
  <si>
    <t>13</t>
  </si>
  <si>
    <t>997013509</t>
  </si>
  <si>
    <t>Odvoz suti a vybouraných hmot na skládku nebo meziskládku se složením, na vzdálenost Příplatek k ceně za každý další započatý 1 km přes 1 km</t>
  </si>
  <si>
    <t>-945510797</t>
  </si>
  <si>
    <t>https://podminky.urs.cz/item/CS_URS_2024_02/997013509</t>
  </si>
  <si>
    <t>P</t>
  </si>
  <si>
    <t>Poznámka k položce:_x000D_
předpoklad - odvoz do 20 km</t>
  </si>
  <si>
    <t>1,452*19 'Přepočtené koeficientem množství</t>
  </si>
  <si>
    <t>14</t>
  </si>
  <si>
    <t>997013631</t>
  </si>
  <si>
    <t>Poplatek za uložení stavebního odpadu na skládce (skládkovné) směsného stavebního a demoličního zatříděného do Katalogu odpadů pod kódem 17 09 04</t>
  </si>
  <si>
    <t>164224814</t>
  </si>
  <si>
    <t>https://podminky.urs.cz/item/CS_URS_2024_02/997013631</t>
  </si>
  <si>
    <t>998</t>
  </si>
  <si>
    <t>Přesun hmot</t>
  </si>
  <si>
    <t>15</t>
  </si>
  <si>
    <t>998018001</t>
  </si>
  <si>
    <t>Přesun hmot pro budovy občanské výstavby, bydlení, výrobu a služby ruční (bez užití mechanizace) vodorovná dopravní vzdálenost do 100 m pro budovy s jakoukoliv nosnou konstrukcí výšky do 6 m</t>
  </si>
  <si>
    <t>1867032124</t>
  </si>
  <si>
    <t>https://podminky.urs.cz/item/CS_URS_2024_02/998018001</t>
  </si>
  <si>
    <t>PSV</t>
  </si>
  <si>
    <t>Práce a dodávky PSV</t>
  </si>
  <si>
    <t>721</t>
  </si>
  <si>
    <t>Zdravotechnika - vnitřní kanalizace</t>
  </si>
  <si>
    <t>16</t>
  </si>
  <si>
    <t>721210818</t>
  </si>
  <si>
    <t>Demontáž kanalizačního příslušenství vpustí vanových DN 100</t>
  </si>
  <si>
    <t>kus</t>
  </si>
  <si>
    <t>1702266488</t>
  </si>
  <si>
    <t>https://podminky.urs.cz/item/CS_URS_2024_02/721210818</t>
  </si>
  <si>
    <t>vybourání podlahových vpustí - sprcha</t>
  </si>
  <si>
    <t>17</t>
  </si>
  <si>
    <t>721211422</t>
  </si>
  <si>
    <t>Podlahové vpusti se svislým odtokem DN 50/75/110 mřížka nerez 138x138</t>
  </si>
  <si>
    <t>1028619394</t>
  </si>
  <si>
    <t>https://podminky.urs.cz/item/CS_URS_2024_02/721211422</t>
  </si>
  <si>
    <t>18</t>
  </si>
  <si>
    <t>877260310</t>
  </si>
  <si>
    <t>Montáž tvarovek na kanalizačním plastovém potrubí z PP nebo PVC-U hladkého plnostěnného kolen, víček nebo hrdlových uzávěrů DN 100</t>
  </si>
  <si>
    <t>145693465</t>
  </si>
  <si>
    <t>https://podminky.urs.cz/item/CS_URS_2024_02/877260310</t>
  </si>
  <si>
    <t>zátka kanlizace o odpadu ochlazovací vaničky</t>
  </si>
  <si>
    <t>19</t>
  </si>
  <si>
    <t>M</t>
  </si>
  <si>
    <t>28615691</t>
  </si>
  <si>
    <t>zátka hrdlová odpadní HTM DN 110</t>
  </si>
  <si>
    <t>1604920101</t>
  </si>
  <si>
    <t>20</t>
  </si>
  <si>
    <t>998721121</t>
  </si>
  <si>
    <t>Přesun hmot pro vnitřní kanalizaci stanovený z hmotnosti přesunovaného materiálu vodorovná dopravní vzdálenost do 50 m ruční (bez užití mechanizace) v objektech výšky do 6 m</t>
  </si>
  <si>
    <t>198206429</t>
  </si>
  <si>
    <t>https://podminky.urs.cz/item/CS_URS_2024_02/998721121</t>
  </si>
  <si>
    <t>725</t>
  </si>
  <si>
    <t>Zdravotechnika - zařizovací předměty</t>
  </si>
  <si>
    <t>725820801</t>
  </si>
  <si>
    <t>Demontáž baterií nástěnných do G 3/4</t>
  </si>
  <si>
    <t>soubor</t>
  </si>
  <si>
    <t>1936563706</t>
  </si>
  <si>
    <t>https://podminky.urs.cz/item/CS_URS_2024_02/725820801</t>
  </si>
  <si>
    <t>v prostoru ochlazovací vaničky</t>
  </si>
  <si>
    <t>- do suti</t>
  </si>
  <si>
    <t>v prostoru sprch</t>
  </si>
  <si>
    <t>- dočasně</t>
  </si>
  <si>
    <t>22</t>
  </si>
  <si>
    <t>725813111</t>
  </si>
  <si>
    <t>Ventily rohové bez připojovací trubičky nebo flexi hadičky G 1/2"</t>
  </si>
  <si>
    <t>1209161923</t>
  </si>
  <si>
    <t>https://podminky.urs.cz/item/CS_URS_2024_02/725813111</t>
  </si>
  <si>
    <t>- uzavření otvorů po baterii</t>
  </si>
  <si>
    <t>23</t>
  </si>
  <si>
    <t>725839101</t>
  </si>
  <si>
    <t>Baterie vanové montáž ostatních typů nástěnných nebo stojánkových G 1/2"</t>
  </si>
  <si>
    <t>1202926486</t>
  </si>
  <si>
    <t>https://podminky.urs.cz/item/CS_URS_2024_02/725839101</t>
  </si>
  <si>
    <t>- dočasně - zpětná montáž</t>
  </si>
  <si>
    <t>24</t>
  </si>
  <si>
    <t>998725121</t>
  </si>
  <si>
    <t>Přesun hmot pro zařizovací předměty stanovený z hmotnosti přesunovaného materiálu vodorovná dopravní vzdálenost do 50 m ruční (bez užití mechanizace) v objektech výšky do 6 m</t>
  </si>
  <si>
    <t>-642527858</t>
  </si>
  <si>
    <t>https://podminky.urs.cz/item/CS_URS_2024_02/998725121</t>
  </si>
  <si>
    <t>771</t>
  </si>
  <si>
    <t>Podlahy z dlaždic</t>
  </si>
  <si>
    <t>25</t>
  </si>
  <si>
    <t>771573810</t>
  </si>
  <si>
    <t>Demontáž podlah z dlaždic keramických lepených</t>
  </si>
  <si>
    <t>567062400</t>
  </si>
  <si>
    <t>https://podminky.urs.cz/item/CS_URS_2024_02/771573810</t>
  </si>
  <si>
    <t>2*1,7</t>
  </si>
  <si>
    <t>3*1,8</t>
  </si>
  <si>
    <t>26</t>
  </si>
  <si>
    <t>771111011</t>
  </si>
  <si>
    <t>Příprava podkladu před provedením dlažby vysátí podlah</t>
  </si>
  <si>
    <t>-726914824</t>
  </si>
  <si>
    <t>https://podminky.urs.cz/item/CS_URS_2024_02/771111011</t>
  </si>
  <si>
    <t>27</t>
  </si>
  <si>
    <t>771121011</t>
  </si>
  <si>
    <t>Příprava podkladu před provedením dlažby nátěr penetrační na podlahu</t>
  </si>
  <si>
    <t>-860549040</t>
  </si>
  <si>
    <t>https://podminky.urs.cz/item/CS_URS_2024_02/771121011</t>
  </si>
  <si>
    <t>28</t>
  </si>
  <si>
    <t>771591112</t>
  </si>
  <si>
    <t>Izolace podlahy pod dlažbu nátěrem nebo stěrkou ve dvou vrstvách</t>
  </si>
  <si>
    <t>-1142496103</t>
  </si>
  <si>
    <t>https://podminky.urs.cz/item/CS_URS_2024_02/771591112</t>
  </si>
  <si>
    <t>29</t>
  </si>
  <si>
    <t>771591251</t>
  </si>
  <si>
    <t>Izolace podlahy pod dlažbu těsnícími izolačními pásy z manžety pro prostupy potrubí</t>
  </si>
  <si>
    <t>1957126142</t>
  </si>
  <si>
    <t>https://podminky.urs.cz/item/CS_URS_2024_02/771591251</t>
  </si>
  <si>
    <t>podlahové vpusti</t>
  </si>
  <si>
    <t>30</t>
  </si>
  <si>
    <t>771574419</t>
  </si>
  <si>
    <t>Montáž podlah z dlaždic keramických lepených cementovým flexibilním lepidlem hladkých, tloušťky do 10 mm přes 22 do 25 ks/m2</t>
  </si>
  <si>
    <t>2074471709</t>
  </si>
  <si>
    <t>https://podminky.urs.cz/item/CS_URS_2024_02/771574419</t>
  </si>
  <si>
    <t>31</t>
  </si>
  <si>
    <t>59761126</t>
  </si>
  <si>
    <t>dlažba keramická slinutá mrazuvzdorná R10/B povrch hladký/matný tl do 10mm přes 22 do 25ks/m2</t>
  </si>
  <si>
    <t>32</t>
  </si>
  <si>
    <t>-1846570131</t>
  </si>
  <si>
    <t>8,8*1,1 'Přepočtené koeficientem množství</t>
  </si>
  <si>
    <t>771577211</t>
  </si>
  <si>
    <t>Montáž podlah z dlaždic keramických lepených cementovým flexibilním lepidlem Příplatek k cenám za plochu do 5 m2 jednotlivě</t>
  </si>
  <si>
    <t>1615246144</t>
  </si>
  <si>
    <t>https://podminky.urs.cz/item/CS_URS_2024_02/771577211</t>
  </si>
  <si>
    <t>33</t>
  </si>
  <si>
    <t>771574909</t>
  </si>
  <si>
    <t>Oprava spárování podlah z dlaždic keramických včetně vyškrabání a vymytí spár přes 20 do 25 ks/m2</t>
  </si>
  <si>
    <t>1819816682</t>
  </si>
  <si>
    <t>https://podminky.urs.cz/item/CS_URS_2024_02/771574909</t>
  </si>
  <si>
    <t>zapravení spáry mezi podlahou a stěnou</t>
  </si>
  <si>
    <t>- předpoklad při dlažbě 200/200 v pruhu 200 mm od stěny</t>
  </si>
  <si>
    <t>- regenerace</t>
  </si>
  <si>
    <t>((5,46+7,3)*2)*0,2</t>
  </si>
  <si>
    <t>(-1,8-1,35-0,9)*0,2</t>
  </si>
  <si>
    <t>- WC</t>
  </si>
  <si>
    <t>((0,95+1,75)*2)*0,2</t>
  </si>
  <si>
    <t>(2*(0,925+1,75)*2)*0,2</t>
  </si>
  <si>
    <t>(-3*0,8)*0,2</t>
  </si>
  <si>
    <t>- WC předsíň</t>
  </si>
  <si>
    <t>((1,45+3)*2)*0,2</t>
  </si>
  <si>
    <t>(-0,9)*0,2</t>
  </si>
  <si>
    <t>- sprchová předsíň</t>
  </si>
  <si>
    <t>((1,95+3)*2)*0,2</t>
  </si>
  <si>
    <t>(-3*0,9)*0,2</t>
  </si>
  <si>
    <t>34</t>
  </si>
  <si>
    <t>771577911</t>
  </si>
  <si>
    <t>Oprava spárování podlah z dlaždic keramických Příplatek k cenám za plochu do 5 m2 jednotlivě</t>
  </si>
  <si>
    <t>753671897</t>
  </si>
  <si>
    <t>https://podminky.urs.cz/item/CS_URS_2024_02/771577911</t>
  </si>
  <si>
    <t>35</t>
  </si>
  <si>
    <t>771591115</t>
  </si>
  <si>
    <t>Podlahy - dokončovací práce spárování silikonem</t>
  </si>
  <si>
    <t>-1868110501</t>
  </si>
  <si>
    <t>https://podminky.urs.cz/item/CS_URS_2024_02/771591115</t>
  </si>
  <si>
    <t>(5,46+7,3)*2</t>
  </si>
  <si>
    <t>-1,8-1,35-0,9</t>
  </si>
  <si>
    <t>(0,95+1,75)*2</t>
  </si>
  <si>
    <t>2*(0,925+1,75)*2</t>
  </si>
  <si>
    <t>-3*0,8</t>
  </si>
  <si>
    <t>(1,45+3)*2</t>
  </si>
  <si>
    <t>-0,9</t>
  </si>
  <si>
    <t>(1,95+3)*2</t>
  </si>
  <si>
    <t>-3*0,9</t>
  </si>
  <si>
    <t>36</t>
  </si>
  <si>
    <t>771592011</t>
  </si>
  <si>
    <t>Čištění vnitřních ploch po položení dlažby podlah nebo schodišť chemickými prostředky</t>
  </si>
  <si>
    <t>1358130215</t>
  </si>
  <si>
    <t>https://podminky.urs.cz/item/CS_URS_2024_02/771592011</t>
  </si>
  <si>
    <t>37</t>
  </si>
  <si>
    <t>998771121</t>
  </si>
  <si>
    <t>Přesun hmot pro podlahy z dlaždic stanovený z hmotnosti přesunovaného materiálu vodorovná dopravní vzdálenost do 50 m ruční (bez užití mechanizace) v objektech výšky do 6 m</t>
  </si>
  <si>
    <t>1788878442</t>
  </si>
  <si>
    <t>https://podminky.urs.cz/item/CS_URS_2024_02/998771121</t>
  </si>
  <si>
    <t>781</t>
  </si>
  <si>
    <t>Dokončovací práce - obklady</t>
  </si>
  <si>
    <t>38</t>
  </si>
  <si>
    <t>781473810</t>
  </si>
  <si>
    <t>Demontáž obkladů z dlaždic keramických lepených</t>
  </si>
  <si>
    <t>104625522</t>
  </si>
  <si>
    <t>https://podminky.urs.cz/item/CS_URS_2024_02/781473810</t>
  </si>
  <si>
    <t>2,2*1,8</t>
  </si>
  <si>
    <t>2,2*(0,1+0,9+1,8+3+1,8+0,9+0,1)</t>
  </si>
  <si>
    <t>39</t>
  </si>
  <si>
    <t>781111011</t>
  </si>
  <si>
    <t>Příprava podkladu před provedením obkladu oprášení (ometení) stěny</t>
  </si>
  <si>
    <t>1837746765</t>
  </si>
  <si>
    <t>https://podminky.urs.cz/item/CS_URS_2024_02/781111011</t>
  </si>
  <si>
    <t>40</t>
  </si>
  <si>
    <t>781121011</t>
  </si>
  <si>
    <t>Příprava podkladu před provedením obkladu nátěr penetrační na stěnu</t>
  </si>
  <si>
    <t>2128340220</t>
  </si>
  <si>
    <t>https://podminky.urs.cz/item/CS_URS_2024_02/781121011</t>
  </si>
  <si>
    <t>41</t>
  </si>
  <si>
    <t>781131112</t>
  </si>
  <si>
    <t>Izolace stěny pod obklad izolace nátěrem nebo stěrkou ve dvou vrstvách</t>
  </si>
  <si>
    <t>1709659957</t>
  </si>
  <si>
    <t>https://podminky.urs.cz/item/CS_URS_2024_02/781131112</t>
  </si>
  <si>
    <t>0,15*1,8</t>
  </si>
  <si>
    <t>42</t>
  </si>
  <si>
    <t>781131232</t>
  </si>
  <si>
    <t>Izolace stěny pod obklad izolace těsnícími izolačními pásy pro styčné nebo dilatační spáry</t>
  </si>
  <si>
    <t>900588803</t>
  </si>
  <si>
    <t>https://podminky.urs.cz/item/CS_URS_2024_02/781131232</t>
  </si>
  <si>
    <t>- kouty</t>
  </si>
  <si>
    <t>4*2,2</t>
  </si>
  <si>
    <t>43</t>
  </si>
  <si>
    <t>781131264</t>
  </si>
  <si>
    <t>Izolace stěny pod obklad izolace těsnícími izolačními pásy mezi podlahou a stěnu</t>
  </si>
  <si>
    <t>-1407336375</t>
  </si>
  <si>
    <t>https://podminky.urs.cz/item/CS_URS_2024_02/781131264</t>
  </si>
  <si>
    <t>- mezi podlahu a stěnu</t>
  </si>
  <si>
    <t>1,8</t>
  </si>
  <si>
    <t>0,1+3+1,8+3+1,8+0,1</t>
  </si>
  <si>
    <t>44</t>
  </si>
  <si>
    <t>781131251</t>
  </si>
  <si>
    <t>Izolace stěny pod obklad izolace těsnícími izolačními pásy z manžety pro prostupy potrubí</t>
  </si>
  <si>
    <t>658190211</t>
  </si>
  <si>
    <t>https://podminky.urs.cz/item/CS_URS_2024_02/781131251</t>
  </si>
  <si>
    <t>pro baterie ve sprše</t>
  </si>
  <si>
    <t>45</t>
  </si>
  <si>
    <t>781472219</t>
  </si>
  <si>
    <t>Montáž keramických obkladů stěn lepených cementovým flexibilním lepidlem hladkých přes 22 do 25 ks/m2</t>
  </si>
  <si>
    <t>-1176000736</t>
  </si>
  <si>
    <t>https://podminky.urs.cz/item/CS_URS_2024_02/781472219</t>
  </si>
  <si>
    <t>46</t>
  </si>
  <si>
    <t>59761714</t>
  </si>
  <si>
    <t>obklad keramický nemrazuvzdorný povrch hladký/matný tl do 10mm přes 22 do 25ks/m2</t>
  </si>
  <si>
    <t>2045643570</t>
  </si>
  <si>
    <t>22,88*1,1 'Přepočtené koeficientem množství</t>
  </si>
  <si>
    <t>47</t>
  </si>
  <si>
    <t>781472291</t>
  </si>
  <si>
    <t>Montáž keramických obkladů stěn lepených cementovým flexibilním lepidlem Příplatek k cenám za plochu do 10 m2 jednotlivě</t>
  </si>
  <si>
    <t>-408885976</t>
  </si>
  <si>
    <t>https://podminky.urs.cz/item/CS_URS_2024_02/781472291</t>
  </si>
  <si>
    <t>48</t>
  </si>
  <si>
    <t>781495141</t>
  </si>
  <si>
    <t>Obklad - dokončující práce průnik obkladem kruhový, bez izolace do DN 30</t>
  </si>
  <si>
    <t>-1722510366</t>
  </si>
  <si>
    <t>https://podminky.urs.cz/item/CS_URS_2024_02/781495141</t>
  </si>
  <si>
    <t>49</t>
  </si>
  <si>
    <t>781495115</t>
  </si>
  <si>
    <t>Obklad - dokončující práce ostatní práce spárování silikonem</t>
  </si>
  <si>
    <t>-817884391</t>
  </si>
  <si>
    <t>https://podminky.urs.cz/item/CS_URS_2024_02/781495115</t>
  </si>
  <si>
    <t>50</t>
  </si>
  <si>
    <t>781495211</t>
  </si>
  <si>
    <t>Čištění vnitřních ploch po provedení obkladu stěn chemickými prostředky</t>
  </si>
  <si>
    <t>608333629</t>
  </si>
  <si>
    <t>https://podminky.urs.cz/item/CS_URS_2024_02/781495211</t>
  </si>
  <si>
    <t>51</t>
  </si>
  <si>
    <t>998781121</t>
  </si>
  <si>
    <t>Přesun hmot pro obklady keramické stanovený z hmotnosti přesunovaného materiálu vodorovná dopravní vzdálenost do 50 m ruční (bez užití mechanizace) v objektech výšky do 6 m</t>
  </si>
  <si>
    <t>-1672142623</t>
  </si>
  <si>
    <t>https://podminky.urs.cz/item/CS_URS_2024_02/998781121</t>
  </si>
  <si>
    <t>783</t>
  </si>
  <si>
    <t>Dokončovací práce - nátěry</t>
  </si>
  <si>
    <t>52</t>
  </si>
  <si>
    <t>783823133</t>
  </si>
  <si>
    <t>Penetrační nátěr omítek hladkých omítek hladkých, zrnitých tenkovrstvých nebo štukových stupně členitosti 1 a 2 silikátový</t>
  </si>
  <si>
    <t>-596285562</t>
  </si>
  <si>
    <t>https://podminky.urs.cz/item/CS_URS_2024_02/783823133</t>
  </si>
  <si>
    <t>- silikátový nátěr celé stěny</t>
  </si>
  <si>
    <t>(3*9)-(1,35*1,97)</t>
  </si>
  <si>
    <t>53</t>
  </si>
  <si>
    <t>783827423</t>
  </si>
  <si>
    <t>Krycí (ochranný ) nátěr omítek dvojnásobný hladkých omítek hladkých, zrnitých tenkovrstvých nebo štukových stupně členitosti 1 a 2 silikátový</t>
  </si>
  <si>
    <t>-298192333</t>
  </si>
  <si>
    <t>https://podminky.urs.cz/item/CS_URS_2024_02/783827423</t>
  </si>
  <si>
    <t>VRN</t>
  </si>
  <si>
    <t>Vedlejší rozpočtové náklady</t>
  </si>
  <si>
    <t>VRN3</t>
  </si>
  <si>
    <t>Zařízení staveniště</t>
  </si>
  <si>
    <t>54</t>
  </si>
  <si>
    <t>030001000</t>
  </si>
  <si>
    <t>kpl.</t>
  </si>
  <si>
    <t>1024</t>
  </si>
  <si>
    <t>1156429201</t>
  </si>
  <si>
    <t>https://podminky.urs.cz/item/CS_URS_2024_02/030001000</t>
  </si>
  <si>
    <t>VRN6</t>
  </si>
  <si>
    <t>Územní vlivy</t>
  </si>
  <si>
    <t>55</t>
  </si>
  <si>
    <t>065002000</t>
  </si>
  <si>
    <t>Mimostaveništní doprava materiálů, výrobků a strojů</t>
  </si>
  <si>
    <t>1863439762</t>
  </si>
  <si>
    <t>https://podminky.urs.cz/item/CS_URS_2024_02/065002000</t>
  </si>
  <si>
    <t>Poznámka k položce:_x000D_
myšleno obecně VRN - dle zvyklostí zhotovitele a dle situace dané stavby</t>
  </si>
  <si>
    <t>SO-02 - Oprava střechy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</si>
  <si>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</si>
  <si>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</si>
  <si>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</si>
  <si>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</si>
  <si>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</si>
  <si>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</si>
  <si>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784 - Dokončovací práce - malby a tapety</t>
  </si>
  <si>
    <t>-141554632</t>
  </si>
  <si>
    <t>dle půdorysné plochy opravovaných vnitřních prostor schodiště</t>
  </si>
  <si>
    <t>949101112</t>
  </si>
  <si>
    <t>Lešení pomocné pracovní pro objekty pozemních staveb pro zatížení do 150 kg/m2, o výšce lešeňové podlahy přes 1,9 do 3,5 m</t>
  </si>
  <si>
    <t>939629608</t>
  </si>
  <si>
    <t>https://podminky.urs.cz/item/CS_URS_2024_02/949101112</t>
  </si>
  <si>
    <t>997013154</t>
  </si>
  <si>
    <t>Vnitrostaveništní doprava suti a vybouraných hmot vodorovně do 50 m s naložením s omezením mechanizace pro budovy a haly výšky přes 12 do 15 m</t>
  </si>
  <si>
    <t>711291079</t>
  </si>
  <si>
    <t>https://podminky.urs.cz/item/CS_URS_2024_02/997013154</t>
  </si>
  <si>
    <t>-1622073948</t>
  </si>
  <si>
    <t>64135755</t>
  </si>
  <si>
    <t>6,841*19 'Přepočtené koeficientem množství</t>
  </si>
  <si>
    <t>1221972531</t>
  </si>
  <si>
    <t>998011010</t>
  </si>
  <si>
    <t>Přesun hmot pro budovy občanské výstavby, bydlení, výrobu a služby s nosnou svislou konstrukcí zděnou z cihel, tvárnic nebo kamene vodorovná dopravní vzdálenost do 100 m s omezením mechanizace pro budovy výšky přes 12 do 24 m</t>
  </si>
  <si>
    <t>1888122091</t>
  </si>
  <si>
    <t>https://podminky.urs.cz/item/CS_URS_2024_02/998011010</t>
  </si>
  <si>
    <t>711</t>
  </si>
  <si>
    <t>Izolace proti vodě, vlhkosti a plynům</t>
  </si>
  <si>
    <t>711.Rpol.001</t>
  </si>
  <si>
    <t>D+M opracování kruhového prostupu DN 60 až 100 mm - hydroizolační PMMA stěrka s výztužnou vložkou z netkané textilie plošné hmotnosti 165 g/m2, finální vodotěsná vsrtva min. 2,1 mm</t>
  </si>
  <si>
    <t>-336805016</t>
  </si>
  <si>
    <t>711.Rpol.002</t>
  </si>
  <si>
    <t>D+M opracování kruhového prostupu DN 150 mm - hydroizolační PMMA stěrka s výztužnou vložkou z netkané textilie plošné hmotnosti 165 g/m2, finální vodotěsná vsrtva min. 2,1 mm</t>
  </si>
  <si>
    <t>728401870</t>
  </si>
  <si>
    <t>711.Rpol.003</t>
  </si>
  <si>
    <t>D+M opracování - napojení na střešní světlík 1 600 x 1 600 mm - hydroizolační PMMA stěrka s výztužnou vložkou z netkané textilie plošné hmotnosti 165 g/m2, finální vodotěsná vsrtva min. 2,1 mm</t>
  </si>
  <si>
    <t>-304083493</t>
  </si>
  <si>
    <t>711.Rpol.004</t>
  </si>
  <si>
    <t>D+M opracování - napojení na střešní výlez 700 x 700 mm - hydroizolační PMMA stěrka s výztužnou vložkou z netkané textilie plošné hmotnosti 165 g/m2, finální vodotěsná vsrtva min. 2,1 mm</t>
  </si>
  <si>
    <t>-1121559329</t>
  </si>
  <si>
    <t>711.Rpol.005</t>
  </si>
  <si>
    <t>D+M opracování prostupujícího táhla - hydroizolační PMMA stěrka s výztužnou vložkou z netkané textilie plošné hmotnosti 165 g/m2, finální vodotěsná vsrtva min. 2,1 mm</t>
  </si>
  <si>
    <t>1768511497</t>
  </si>
  <si>
    <t>711.Rpol.006</t>
  </si>
  <si>
    <t>D+M opracování prostupujícího nosného sloupu - hydroizolační PMMA stěrka s výztužnou vložkou z netkané textilie plošné hmotnosti 165 g/m2, finální vodotěsná vsrtva min. 2,1 mm</t>
  </si>
  <si>
    <t>-1310306815</t>
  </si>
  <si>
    <t>711.Rpol.007</t>
  </si>
  <si>
    <t>D+M opracování prostupu VZT potrubí 460 x 460 mm - hydroizolační PMMA stěrka s výztužnou vložkou z netkané textilie plošné hmotnosti 165 g/m2, finální vodotěsná vsrtva min. 2,1 mm</t>
  </si>
  <si>
    <t>1925960986</t>
  </si>
  <si>
    <t>711.Rpol.008</t>
  </si>
  <si>
    <t>D+M opracování prostupu VZT potrubí 280 x 320 mm - hydroizolační PMMA stěrka s výztužnou vložkou z netkané textilie plošné hmotnosti 165 g/m2, finální vodotěsná vsrtva min. 2,1 mm</t>
  </si>
  <si>
    <t>417531046</t>
  </si>
  <si>
    <t>711.Rpol.009</t>
  </si>
  <si>
    <t>D+M opracování detailu - okraj - vrchol střechy - hydroizolační PMMA stěrka s výztužnou vložkou z netkané textilie plošné hmotnosti 165 g/m2, finální vodotěsná vsrtva min. 2,1 mm</t>
  </si>
  <si>
    <t>1712373845</t>
  </si>
  <si>
    <t>711.Rpol.010</t>
  </si>
  <si>
    <t>D+M opracování detailu - spoje dvou plechů - hydroizolační PMMA stěrka s výztužnou vložkou z netkané textilie plošné hmotnosti 165 g/m2, finální vodotěsná vsrtva min. 2,1 mm</t>
  </si>
  <si>
    <t>1600453689</t>
  </si>
  <si>
    <t>711.Rpol.011</t>
  </si>
  <si>
    <t>D+M opracování detailu - okraj - napojení na zaatikový žlab střechy - hydroizolační PMMA stěrka s výztužnou vložkou z netkané textilie plošné hmotnosti 165 g/m2, finální vodotěsná vsrtva min. 2,1 mm</t>
  </si>
  <si>
    <t>-990655556</t>
  </si>
  <si>
    <t>711.Rpol.012</t>
  </si>
  <si>
    <t>D+M opracování detailu - okraj - štíty střechy - hydroizolační PMMA stěrka s výztužnou vložkou z netkané textilie plošné hmotnosti 165 g/m2, finální vodotěsná vsrtva min. 2,1 mm</t>
  </si>
  <si>
    <t>-322973022</t>
  </si>
  <si>
    <t>998711213</t>
  </si>
  <si>
    <t>Přesun hmot pro izolace proti vodě, vlhkosti a plynům stanovený procentní sazbou (%) z ceny vodorovná dopravní vzdálenost do 50 m s omezením mechanizace v objektech výšky přes 12 do 60 m</t>
  </si>
  <si>
    <t>%</t>
  </si>
  <si>
    <t>-302909745</t>
  </si>
  <si>
    <t>https://podminky.urs.cz/item/CS_URS_2024_02/998711213</t>
  </si>
  <si>
    <t>712</t>
  </si>
  <si>
    <t>Povlakové krytiny</t>
  </si>
  <si>
    <t>712561801</t>
  </si>
  <si>
    <t>Odstranění povlakové krytiny střech oblých z fólií položenou volně se svařovanými nebo lepenými spoji</t>
  </si>
  <si>
    <t>1258358471</t>
  </si>
  <si>
    <t>https://podminky.urs.cz/item/CS_URS_2024_02/712561801</t>
  </si>
  <si>
    <t>PVC fólie zaatikového žlabu</t>
  </si>
  <si>
    <t>0,95*39,96</t>
  </si>
  <si>
    <t>v místě demontáží částí hladkého plechu</t>
  </si>
  <si>
    <t>- u VZT</t>
  </si>
  <si>
    <t>2*(3,08*3,58)</t>
  </si>
  <si>
    <t>- u výlezu</t>
  </si>
  <si>
    <t>1*(1,05*2,4)</t>
  </si>
  <si>
    <t>- u světlíku</t>
  </si>
  <si>
    <t>1*(2,04*3,42)</t>
  </si>
  <si>
    <t>1*(0,56*1,42)</t>
  </si>
  <si>
    <t>712531801</t>
  </si>
  <si>
    <t>Odstranění povlakové krytiny střech oblých z pásů uložených na sucho AIP nebo NAIP</t>
  </si>
  <si>
    <t>576747811</t>
  </si>
  <si>
    <t>https://podminky.urs.cz/item/CS_URS_2024_02/712531801</t>
  </si>
  <si>
    <t>712861801</t>
  </si>
  <si>
    <t>Odstranění povlakové krytiny ze svislých ploch z fólií na konstrukcích převyšující úroveň střechy položenou volně se svařovanými nebo lepenými spoji</t>
  </si>
  <si>
    <t>-1984903543</t>
  </si>
  <si>
    <t>https://podminky.urs.cz/item/CS_URS_2024_02/712861801</t>
  </si>
  <si>
    <t>- svislá část atiky</t>
  </si>
  <si>
    <t>0,33*(1,23+39,96+1,23)</t>
  </si>
  <si>
    <t>- shora atiky</t>
  </si>
  <si>
    <t>0,22*(1,45+39,96+1,45)</t>
  </si>
  <si>
    <t>- VZT prostupy</t>
  </si>
  <si>
    <t>12*(4*0,46)*0,3</t>
  </si>
  <si>
    <t>1*(2*(0,32+0,28))*0,3</t>
  </si>
  <si>
    <t>- výlez</t>
  </si>
  <si>
    <t>1*(4*0,7)*0,3</t>
  </si>
  <si>
    <t>- světlík</t>
  </si>
  <si>
    <t>1*(4*1,6)*0,3</t>
  </si>
  <si>
    <t>- u paty nosných sloupů - cca dle foto</t>
  </si>
  <si>
    <t>6*0,3*0,33</t>
  </si>
  <si>
    <t>6*(4*0,15)*0,3</t>
  </si>
  <si>
    <t>712831801</t>
  </si>
  <si>
    <t>Odstranění povlakové krytiny ze svislých ploch z pásů uložených na sucho na konstrukcích převyšující úroveň střechy AIP nebo NAIP</t>
  </si>
  <si>
    <t>-793762517</t>
  </si>
  <si>
    <t>https://podminky.urs.cz/item/CS_URS_2024_02/712831801</t>
  </si>
  <si>
    <t>712300854</t>
  </si>
  <si>
    <t>Ostatní práce při odstranění povlakové krytiny střech plochých do 10° lišt poplastovaných</t>
  </si>
  <si>
    <t>923550949</t>
  </si>
  <si>
    <t>https://podminky.urs.cz/item/CS_URS_2024_02/712300854</t>
  </si>
  <si>
    <t>v rámci zaatikového žlabu</t>
  </si>
  <si>
    <t>- okapnice atiky</t>
  </si>
  <si>
    <t>1,45+40,4+1,45</t>
  </si>
  <si>
    <t>- pata atiky - předpoklad</t>
  </si>
  <si>
    <t>1,23+39,96+1,23</t>
  </si>
  <si>
    <t>- ukončení PVC fólie žlabu u trapézového plechu - předpoklad</t>
  </si>
  <si>
    <t>40,4</t>
  </si>
  <si>
    <t>v rámci prostupujících konstrukcí - předpoklad koutová + stěnová lišta/pásek</t>
  </si>
  <si>
    <t>12*(4*0,46)*2</t>
  </si>
  <si>
    <t>1*(2*(0,32+0,28))*2</t>
  </si>
  <si>
    <t>1*(4*0,7)*2</t>
  </si>
  <si>
    <t>1*(4*1,6)*2</t>
  </si>
  <si>
    <t>6*(4*0,15)*2</t>
  </si>
  <si>
    <t>712500845</t>
  </si>
  <si>
    <t>Ostatní práce při odstranění povlakové krytiny střech oblých doplňků ventilační hlavice</t>
  </si>
  <si>
    <t>-1873268087</t>
  </si>
  <si>
    <t>https://podminky.urs.cz/item/CS_URS_2024_02/712500845</t>
  </si>
  <si>
    <t>položka použitá za účelem "odstranění pryžové manžety"</t>
  </si>
  <si>
    <t>DN 60</t>
  </si>
  <si>
    <t>DN 100</t>
  </si>
  <si>
    <t>DN 150</t>
  </si>
  <si>
    <t>712.Rpol.OHP</t>
  </si>
  <si>
    <t>Odstranění hliníkových těsnících pásek</t>
  </si>
  <si>
    <t>1567509936</t>
  </si>
  <si>
    <t>u zaatikového žlabu</t>
  </si>
  <si>
    <t>u vrcholu</t>
  </si>
  <si>
    <t>u okrajů</t>
  </si>
  <si>
    <t>2*22,35</t>
  </si>
  <si>
    <t>u sloupů</t>
  </si>
  <si>
    <t>6*2*0,33</t>
  </si>
  <si>
    <t>u táhel</t>
  </si>
  <si>
    <t>12*(0,7+0,1)*2</t>
  </si>
  <si>
    <t>12*(1,25+0,33)*2</t>
  </si>
  <si>
    <t>712461705</t>
  </si>
  <si>
    <t>Provedení povlakové krytiny střech šikmých přes 10° do 30° fólií přilepenou se svařovanými spoji</t>
  </si>
  <si>
    <t>1721578722</t>
  </si>
  <si>
    <t>https://podminky.urs.cz/item/CS_URS_2024_02/712461705</t>
  </si>
  <si>
    <t>detail atiky a zaatikového žlabu</t>
  </si>
  <si>
    <t>- horní vrstva</t>
  </si>
  <si>
    <t>0,65*39,96</t>
  </si>
  <si>
    <t>- spodní vrstva</t>
  </si>
  <si>
    <t>(0,45+0,6)*39,96</t>
  </si>
  <si>
    <t>28322012</t>
  </si>
  <si>
    <t>fólie hydroizolační střešní mPVC mechanicky kotvená šedá tl 1,5mm</t>
  </si>
  <si>
    <t>-879924898</t>
  </si>
  <si>
    <t>67,932*1,1655 'Přepočtené koeficientem množství</t>
  </si>
  <si>
    <t>712491171</t>
  </si>
  <si>
    <t>Provedení povlakové krytiny střech šikmých přes 10° do 30°- ostatní práce provedení vrstvy textilní podkladní</t>
  </si>
  <si>
    <t>-413287213</t>
  </si>
  <si>
    <t>https://podminky.urs.cz/item/CS_URS_2024_02/712491171</t>
  </si>
  <si>
    <t>69311068</t>
  </si>
  <si>
    <t>geotextilie netkaná separační, ochranná, filtrační, drenážní PP 300g/m2</t>
  </si>
  <si>
    <t>131617881</t>
  </si>
  <si>
    <t>41,958*1,155 'Přepočtené koeficientem množství</t>
  </si>
  <si>
    <t>712861705</t>
  </si>
  <si>
    <t>Provedení povlakové krytiny střech samostatným vytažením izolačního povlaku fólií na konstrukce převyšující úroveň střechy, přilepenou se svařovanými spoji</t>
  </si>
  <si>
    <t>-590845638</t>
  </si>
  <si>
    <t>https://podminky.urs.cz/item/CS_URS_2024_02/712861705</t>
  </si>
  <si>
    <t>- atika shora</t>
  </si>
  <si>
    <t>0,25*(1,45+39,96+1,45)</t>
  </si>
  <si>
    <t>- atika zčela</t>
  </si>
  <si>
    <t>0,39*(1,23+39,96+1,23)</t>
  </si>
  <si>
    <t>-144126312</t>
  </si>
  <si>
    <t>27,259*1,2 'Přepočtené koeficientem množství</t>
  </si>
  <si>
    <t>712831101</t>
  </si>
  <si>
    <t>Provedení povlakové krytiny střech samostatným vytažením izolačního povlaku pásy na sucho na konstrukce převyšující úroveň střechy, AIP, NAIP nebo tkaninou</t>
  </si>
  <si>
    <t>-142952354</t>
  </si>
  <si>
    <t>https://podminky.urs.cz/item/CS_URS_2024_02/712831101</t>
  </si>
  <si>
    <t>-570488762</t>
  </si>
  <si>
    <t>712491176</t>
  </si>
  <si>
    <t>Provedení povlakové krytiny střech šikmých přes 10° do 30°- ostatní práce připevnění izolace kotvicími terči</t>
  </si>
  <si>
    <t>-1257974071</t>
  </si>
  <si>
    <t>https://podminky.urs.cz/item/CS_URS_2024_02/712491176</t>
  </si>
  <si>
    <t>dle výměry plochy izolace, kotvení 6 ks/m2</t>
  </si>
  <si>
    <t>6*(41,958+27,259)</t>
  </si>
  <si>
    <t>zaokrouhlení na celé ks</t>
  </si>
  <si>
    <t>0,698</t>
  </si>
  <si>
    <t>31122001</t>
  </si>
  <si>
    <t>podložka talířová pro hydroizolace D 40mm</t>
  </si>
  <si>
    <t>100 kus</t>
  </si>
  <si>
    <t>-1255575742</t>
  </si>
  <si>
    <t>416*0,0105 'Přepočtené koeficientem množství</t>
  </si>
  <si>
    <t>30909103</t>
  </si>
  <si>
    <t>šroub samovrtný do ocelového plechu, dřeva a deskových materiálů s korozní odolností 15 cyklů zápustná hlava, D 4,8x35mm</t>
  </si>
  <si>
    <t>-1927148011</t>
  </si>
  <si>
    <t>712463112</t>
  </si>
  <si>
    <t>Provedení povlakové krytiny střech šikmých přes 10° do 30° fólií ostatní činnosti při pokládání hydroizolačních fólií (materiál ve specifikaci) vodotěsné překrytí talířové hmoždinky pruhem fólie horkovzdušným navařením</t>
  </si>
  <si>
    <t>-1697111281</t>
  </si>
  <si>
    <t>https://podminky.urs.cz/item/CS_URS_2024_02/712463112</t>
  </si>
  <si>
    <t>-590417788</t>
  </si>
  <si>
    <t>416*0,01 'Přepočtené koeficientem množství</t>
  </si>
  <si>
    <t>712363355</t>
  </si>
  <si>
    <t>Povlakové krytiny střech plochých do 10° z tvarovaných poplastovaných lišt pro mPVC okapnice rš 150 mm</t>
  </si>
  <si>
    <t>1846138413</t>
  </si>
  <si>
    <t>https://podminky.urs.cz/item/CS_URS_2024_02/712363355</t>
  </si>
  <si>
    <t>712363353</t>
  </si>
  <si>
    <t>Povlakové krytiny střech plochých do 10° z tvarovaných poplastovaných lišt pro mPVC vnější koutová lišta rš 100 mm</t>
  </si>
  <si>
    <t>1627530262</t>
  </si>
  <si>
    <t>https://podminky.urs.cz/item/CS_URS_2024_02/712363353</t>
  </si>
  <si>
    <t>712363352</t>
  </si>
  <si>
    <t>Povlakové krytiny střech plochých do 10° z tvarovaných poplastovaných lišt pro mPVC vnitřní koutová lišta rš 100 mm</t>
  </si>
  <si>
    <t>-718186304</t>
  </si>
  <si>
    <t>https://podminky.urs.cz/item/CS_URS_2024_02/712363352</t>
  </si>
  <si>
    <t>712363351</t>
  </si>
  <si>
    <t>Povlakové krytiny střech plochých do 10° z tvarovaných poplastovaných lišt pro mPVC pásek rš 50 mm</t>
  </si>
  <si>
    <t>-1876138648</t>
  </si>
  <si>
    <t>https://podminky.urs.cz/item/CS_URS_2024_02/712363351</t>
  </si>
  <si>
    <t>39,96</t>
  </si>
  <si>
    <t>712363354</t>
  </si>
  <si>
    <t>Povlakové krytiny střech plochých do 10° z tvarovaných poplastovaných lišt pro mPVC stěnová lišta vyhnutá rš 71 mm</t>
  </si>
  <si>
    <t>1082326747</t>
  </si>
  <si>
    <t>https://podminky.urs.cz/item/CS_URS_2024_02/712363354</t>
  </si>
  <si>
    <t>712998004</t>
  </si>
  <si>
    <t>Provedení povlakové krytiny střech - ostatní práce montáž odvodňovacího prvku atikového chrliče z PVC na dešťovou vodu DN 110</t>
  </si>
  <si>
    <t>-544964640</t>
  </si>
  <si>
    <t>https://podminky.urs.cz/item/CS_URS_2024_02/712998004</t>
  </si>
  <si>
    <t>2 x bezpečnostní přepad</t>
  </si>
  <si>
    <t>28342470</t>
  </si>
  <si>
    <t>chrlič atikový DN 110 s manžetou pro hydroizolaci z PVC-P</t>
  </si>
  <si>
    <t>-537723886</t>
  </si>
  <si>
    <t>998712213</t>
  </si>
  <si>
    <t>Přesun hmot pro povlakové krytiny stanovený procentní sazbou (%) z ceny vodorovná dopravní vzdálenost do 50 m s omezením mechanizace v objektech výšky přes 12 do 24 m</t>
  </si>
  <si>
    <t>-1853935642</t>
  </si>
  <si>
    <t>https://podminky.urs.cz/item/CS_URS_2024_02/998712213</t>
  </si>
  <si>
    <t>713</t>
  </si>
  <si>
    <t>Izolace tepelné</t>
  </si>
  <si>
    <t>713140816</t>
  </si>
  <si>
    <t>Odstranění tepelné izolace střech plochých z rohoží, pásů, dílců, desek, bloků nadstřešních izolací volně položených z vláknitých materiálů nasáklých vodou, tloušťka izolace přes 200 mm</t>
  </si>
  <si>
    <t>630314652</t>
  </si>
  <si>
    <t>https://podminky.urs.cz/item/CS_URS_2024_02/713140816</t>
  </si>
  <si>
    <t>odstranění MW tl. 240 mm z pod konstrukce zaatikového žlabu</t>
  </si>
  <si>
    <t>713141152</t>
  </si>
  <si>
    <t>Montáž tepelné izolace střech plochých rohožemi, pásy, deskami, dílci, bloky (izolační materiál ve specifikaci) kladenými volně dvouvrstvá</t>
  </si>
  <si>
    <t>1953442237</t>
  </si>
  <si>
    <t>https://podminky.urs.cz/item/CS_URS_2024_02/713141152</t>
  </si>
  <si>
    <t>1,06*39,96</t>
  </si>
  <si>
    <t>63152146</t>
  </si>
  <si>
    <t>pás tepelně izolační univerzální λ=0,038-0,039 tl 120mm</t>
  </si>
  <si>
    <t>-1182197540</t>
  </si>
  <si>
    <t>42,358*2,1 'Přepočtené koeficientem množství</t>
  </si>
  <si>
    <t>998713113</t>
  </si>
  <si>
    <t>Přesun hmot pro izolace tepelné stanovený z hmotnosti přesunovaného materiálu vodorovná dopravní vzdálenost do 50 m s omezením mechanizace v objektech výšky přes 12 m do 24 m</t>
  </si>
  <si>
    <t>-1376318336</t>
  </si>
  <si>
    <t>https://podminky.urs.cz/item/CS_URS_2024_02/998713113</t>
  </si>
  <si>
    <t>721210824</t>
  </si>
  <si>
    <t>Demontáž kanalizačního příslušenství střešních vtoků DN 150</t>
  </si>
  <si>
    <t>-1937798255</t>
  </si>
  <si>
    <t>https://podminky.urs.cz/item/CS_URS_2024_02/721210824</t>
  </si>
  <si>
    <t>vpusti ze zaatikového žlabu</t>
  </si>
  <si>
    <t>bezpečnostní přepady z atiky</t>
  </si>
  <si>
    <t>721171809</t>
  </si>
  <si>
    <t>Demontáž potrubí z novodurových trub odpadních nebo připojovacích přes 114 do D 160</t>
  </si>
  <si>
    <t>-1196055277</t>
  </si>
  <si>
    <t>https://podminky.urs.cz/item/CS_URS_2024_02/721171809</t>
  </si>
  <si>
    <t>demontáž stávajícího odpadního potrubí vedeného pod bedněním</t>
  </si>
  <si>
    <t>2*13,8</t>
  </si>
  <si>
    <t>721173317</t>
  </si>
  <si>
    <t>Potrubí z trub PVC SN4 dešťové DN 160</t>
  </si>
  <si>
    <t>1583270030</t>
  </si>
  <si>
    <t>https://podminky.urs.cz/item/CS_URS_2024_02/721173317</t>
  </si>
  <si>
    <t>dodávka a montáž nového odpadního potrubí vedeného pod bedněním</t>
  </si>
  <si>
    <t>56</t>
  </si>
  <si>
    <t>721239114</t>
  </si>
  <si>
    <t>Střešní vtoky (vpusti) montáž střešních vtoků ostatních typů se svislým odtokem do DN 160</t>
  </si>
  <si>
    <t>891062427</t>
  </si>
  <si>
    <t>https://podminky.urs.cz/item/CS_URS_2024_02/721239114</t>
  </si>
  <si>
    <t>4 x nová svislá vyhřívaná vpusť</t>
  </si>
  <si>
    <t>57</t>
  </si>
  <si>
    <t>56231112</t>
  </si>
  <si>
    <t>vtok střešní svislý pro PVC-P hydroizolaci plochých střech s vyhříváním DN 75, DN 110, DN 125, DN 160</t>
  </si>
  <si>
    <t>496678406</t>
  </si>
  <si>
    <t>58</t>
  </si>
  <si>
    <t>998721113</t>
  </si>
  <si>
    <t>Přesun hmot pro vnitřní kanalizaci stanovený z hmotnosti přesunovaného materiálu vodorovná dopravní vzdálenost do 50 m s omezením mechanizace v objektech výšky přes 12 do 24 m</t>
  </si>
  <si>
    <t>921989936</t>
  </si>
  <si>
    <t>https://podminky.urs.cz/item/CS_URS_2024_02/998721113</t>
  </si>
  <si>
    <t>762</t>
  </si>
  <si>
    <t>Konstrukce tesařské</t>
  </si>
  <si>
    <t>59</t>
  </si>
  <si>
    <t>762343832</t>
  </si>
  <si>
    <t>Demontáž bednění a laťování bednění okapů a štítových říms, včetně kostry, krajnice a závětrného prkna, pevných žaluzií a bednění z dílců, z desek tvrdých (cementotřískových, dřevoštěpkových apod.)</t>
  </si>
  <si>
    <t>-1742667036</t>
  </si>
  <si>
    <t>https://podminky.urs.cz/item/CS_URS_2024_02/762343832</t>
  </si>
  <si>
    <t>demontáž vodorovného bednění zaatikového žlabu</t>
  </si>
  <si>
    <t>60</t>
  </si>
  <si>
    <t>762341670</t>
  </si>
  <si>
    <t>Montáž bednění střech štítových okapových říms, krajnic, závětrných prken a žaluzií ve spádu nebo rovnoběžně s okapem z desek dřevotřískových nebo dřevoštěpkových na sraz</t>
  </si>
  <si>
    <t>-19619959</t>
  </si>
  <si>
    <t>https://podminky.urs.cz/item/CS_URS_2024_02/762341670</t>
  </si>
  <si>
    <t>- horní hrana atiky</t>
  </si>
  <si>
    <t>- svisle na atiku</t>
  </si>
  <si>
    <t>- vodorovně</t>
  </si>
  <si>
    <t>0,45*39,96</t>
  </si>
  <si>
    <t>- šikmo</t>
  </si>
  <si>
    <t>61</t>
  </si>
  <si>
    <t>60621154</t>
  </si>
  <si>
    <t>překližka vodovzdorná protiskl/hladká bříza tl 21mm</t>
  </si>
  <si>
    <t>-1812366842</t>
  </si>
  <si>
    <t>87,599*1,1 'Přepočtené koeficientem množství</t>
  </si>
  <si>
    <t>62</t>
  </si>
  <si>
    <t>762395000</t>
  </si>
  <si>
    <t>Spojovací prostředky krovů, bednění a laťování, nadstřešních konstrukcí svorníky, prkna, hřebíky, pásová ocel, vruty</t>
  </si>
  <si>
    <t>788131784</t>
  </si>
  <si>
    <t>https://podminky.urs.cz/item/CS_URS_2024_02/762395000</t>
  </si>
  <si>
    <t>87,599*0,021</t>
  </si>
  <si>
    <t>63</t>
  </si>
  <si>
    <t>998762113</t>
  </si>
  <si>
    <t>Přesun hmot pro konstrukce tesařské stanovený z hmotnosti přesunovaného materiálu vodorovná dopravní vzdálenost do 50 m s omezením mechanizace v objektech výšky přes 12 do 24 m</t>
  </si>
  <si>
    <t>-1571248570</t>
  </si>
  <si>
    <t>https://podminky.urs.cz/item/CS_URS_2024_02/998762113</t>
  </si>
  <si>
    <t>763</t>
  </si>
  <si>
    <t>Konstrukce suché výstavby</t>
  </si>
  <si>
    <t>64</t>
  </si>
  <si>
    <t>763131831</t>
  </si>
  <si>
    <t>Demontáž podhledu nebo samostatného požárního předělu ze sádrokartonových desek s nosnou konstrukcí jednovrstvou z ocelových profilů, opláštění jednoduché</t>
  </si>
  <si>
    <t>767656193</t>
  </si>
  <si>
    <t>https://podminky.urs.cz/item/CS_URS_2024_02/763131831</t>
  </si>
  <si>
    <t>SDK podhled</t>
  </si>
  <si>
    <t>0,5*(3,55+3,2+3,55)</t>
  </si>
  <si>
    <t>SDK obklad ocelového nosníku</t>
  </si>
  <si>
    <t>(0,69+0,44+0,69)*(0,5+0,5)</t>
  </si>
  <si>
    <t>65</t>
  </si>
  <si>
    <t>763131532</t>
  </si>
  <si>
    <t>Podhled ze sádrokartonových desek jednovrstvá zavěšená spodní konstrukce z ocelových profilů CD, UD jednoduše opláštěná deskou protipožární DF, tl. 15 mm, bez izolace</t>
  </si>
  <si>
    <t>1839533757</t>
  </si>
  <si>
    <t>https://podminky.urs.cz/item/CS_URS_2024_02/763131532</t>
  </si>
  <si>
    <t>66</t>
  </si>
  <si>
    <t>763164656</t>
  </si>
  <si>
    <t>Obklad konstrukcí sádrokartonovými deskami včetně ochranných úhelníků ve tvaru U rozvinuté šíře přes 1,2 m, opláštěný deskou protipožární DF, tl. 15 mm</t>
  </si>
  <si>
    <t>-170995363</t>
  </si>
  <si>
    <t>https://podminky.urs.cz/item/CS_URS_2024_02/763164656</t>
  </si>
  <si>
    <t>67</t>
  </si>
  <si>
    <t>763131751</t>
  </si>
  <si>
    <t>Podhled ze sádrokartonových desek ostatní práce a konstrukce na podhledech ze sádrokartonových desek montáž parotěsné zábrany</t>
  </si>
  <si>
    <t>1423458334</t>
  </si>
  <si>
    <t>https://podminky.urs.cz/item/CS_URS_2024_02/763131751</t>
  </si>
  <si>
    <t>68</t>
  </si>
  <si>
    <t>28329233</t>
  </si>
  <si>
    <t>fólie univerzální pro parotěsnou vrstvu s proměnlivou difúzní tloušťkou a UV stabilizací</t>
  </si>
  <si>
    <t>332007301</t>
  </si>
  <si>
    <t>6,97*1,1235 'Přepočtené koeficientem množství</t>
  </si>
  <si>
    <t>69</t>
  </si>
  <si>
    <t>763131761</t>
  </si>
  <si>
    <t>Podhled ze sádrokartonových desek Příplatek k cenám za plochu do 3 m2 jednotlivě</t>
  </si>
  <si>
    <t>1059515912</t>
  </si>
  <si>
    <t>https://podminky.urs.cz/item/CS_URS_2024_02/763131761</t>
  </si>
  <si>
    <t>70</t>
  </si>
  <si>
    <t>763131714</t>
  </si>
  <si>
    <t>Podhled ze sádrokartonových desek ostatní práce a konstrukce na podhledech ze sádrokartonových desek základní penetrační nátěr</t>
  </si>
  <si>
    <t>1839802605</t>
  </si>
  <si>
    <t>https://podminky.urs.cz/item/CS_URS_2024_02/763131714</t>
  </si>
  <si>
    <t>71</t>
  </si>
  <si>
    <t>998763323</t>
  </si>
  <si>
    <t>Přesun hmot pro konstrukce montované z desek sádrokartonových, sádrovláknitých, cementovláknitých nebo cementových stanovený z hmotnosti přesunovaného materiálu vodorovná dopravní vzdálenost do 50 m s omezením mechanizace v objektech výšky přes 12 do 24 m</t>
  </si>
  <si>
    <t>1151451117</t>
  </si>
  <si>
    <t>https://podminky.urs.cz/item/CS_URS_2024_02/998763323</t>
  </si>
  <si>
    <t>764</t>
  </si>
  <si>
    <t>Konstrukce klempířské</t>
  </si>
  <si>
    <t>72</t>
  </si>
  <si>
    <t>764001821</t>
  </si>
  <si>
    <t>Demontáž klempířských konstrukcí krytiny ze svitků nebo tabulí do suti</t>
  </si>
  <si>
    <t>467537472</t>
  </si>
  <si>
    <t>https://podminky.urs.cz/item/CS_URS_2024_02/764001821</t>
  </si>
  <si>
    <t>demontáž částí hladkého plechu - bez náhrady</t>
  </si>
  <si>
    <t>- v místě táhel</t>
  </si>
  <si>
    <t>6*(0,33*1,7)</t>
  </si>
  <si>
    <t>2*(0,33*1,5)</t>
  </si>
  <si>
    <t>4*(0,33*2)</t>
  </si>
  <si>
    <t>- v místě nosných sloupů</t>
  </si>
  <si>
    <t>6*(0,33*1,15)</t>
  </si>
  <si>
    <t>73</t>
  </si>
  <si>
    <t>764000911</t>
  </si>
  <si>
    <t>Zhotovení otvoru v krytině plochy přes 0,02 do 0,5 m2</t>
  </si>
  <si>
    <t>-1162588454</t>
  </si>
  <si>
    <t>https://podminky.urs.cz/item/CS_URS_2024_02/764000911</t>
  </si>
  <si>
    <t>seříznutí trapézového plechu v místě prostupů</t>
  </si>
  <si>
    <t>- u nosných sloupů</t>
  </si>
  <si>
    <t>- u VZT 480/520</t>
  </si>
  <si>
    <t>74</t>
  </si>
  <si>
    <t>764000913</t>
  </si>
  <si>
    <t>Zhotovení otvoru v krytině plochy přes 0,5 do 1,0 m2</t>
  </si>
  <si>
    <t>-1932290851</t>
  </si>
  <si>
    <t>https://podminky.urs.cz/item/CS_URS_2024_02/764000913</t>
  </si>
  <si>
    <t>75</t>
  </si>
  <si>
    <t>764000915</t>
  </si>
  <si>
    <t>Zhotovení otvoru v krytině plochy přes 1,0 m2</t>
  </si>
  <si>
    <t>1666027836</t>
  </si>
  <si>
    <t>https://podminky.urs.cz/item/CS_URS_2024_02/764000915</t>
  </si>
  <si>
    <t>1*(1,8*1,8)</t>
  </si>
  <si>
    <t>2*(0,66*2,69)</t>
  </si>
  <si>
    <t>784</t>
  </si>
  <si>
    <t>Dokončovací práce - malby a tapety</t>
  </si>
  <si>
    <t>76</t>
  </si>
  <si>
    <t>784121007</t>
  </si>
  <si>
    <t>Oškrabání malby na schodišti o výšce podlaží do 3,80 m</t>
  </si>
  <si>
    <t>1617328405</t>
  </si>
  <si>
    <t>https://podminky.urs.cz/item/CS_URS_2024_02/784121007</t>
  </si>
  <si>
    <t>v pruhu cca 1,8 m od stropu - stěny v místě opravovaného SDK</t>
  </si>
  <si>
    <t>- od nosníku cca 1,8 m</t>
  </si>
  <si>
    <t>1,8*(0,44+0,44)</t>
  </si>
  <si>
    <t>- od podhledz cca 2,4 m</t>
  </si>
  <si>
    <t>2,4*(0,5+3,55+3,2+3,55+0,5)</t>
  </si>
  <si>
    <t>77</t>
  </si>
  <si>
    <t>784181108</t>
  </si>
  <si>
    <t>Penetrace podkladu jednonásobná základní pigmentovaná na schodišti o výšce podlaží do 3,80 m</t>
  </si>
  <si>
    <t>2082169753</t>
  </si>
  <si>
    <t>https://podminky.urs.cz/item/CS_URS_2024_02/784181108</t>
  </si>
  <si>
    <t>78</t>
  </si>
  <si>
    <t>784211107</t>
  </si>
  <si>
    <t>Malby z malířských směsí oděruvzdorných za mokra dvojnásobné, bílé za mokra oděruvzdorné výborně na schodišti o výšce podlaží do 3,80 m</t>
  </si>
  <si>
    <t>-1450191455</t>
  </si>
  <si>
    <t>https://podminky.urs.cz/item/CS_URS_2024_02/784211107</t>
  </si>
  <si>
    <t>celý strop</t>
  </si>
  <si>
    <t>- podhled mezi stěnami a nosníky</t>
  </si>
  <si>
    <t>3,922*(3,55+3,2+3,55)</t>
  </si>
  <si>
    <t>1,56</t>
  </si>
  <si>
    <t>- podhledová část obkladu nosníku</t>
  </si>
  <si>
    <t>2*0,44*(1,93+0,53+1,95)</t>
  </si>
  <si>
    <t>- boky obkladu nosníku</t>
  </si>
  <si>
    <t>2*2*2,41</t>
  </si>
  <si>
    <t>79</t>
  </si>
  <si>
    <t>948463044</t>
  </si>
  <si>
    <t>80</t>
  </si>
  <si>
    <t>-811755140</t>
  </si>
  <si>
    <t>SO-03 - Oprava tribun</t>
  </si>
  <si>
    <t>OST - Ostatní</t>
  </si>
  <si>
    <t>629995219</t>
  </si>
  <si>
    <t>Očištění vnějších ploch tryskáním křemičitým pískem nesušeným ( metodou torbo tryskání), povrchu betonového</t>
  </si>
  <si>
    <t>209000330</t>
  </si>
  <si>
    <t>https://podminky.urs.cz/item/CS_URS_2024_02/629995219</t>
  </si>
  <si>
    <t>svislé plochy</t>
  </si>
  <si>
    <t>0,4*((3*3,3)+(9*15,9)+(2*14,35)+(2*15,86)+21,3+21,2)</t>
  </si>
  <si>
    <t>0,2*((14*2)+(10*2,3)+2,7+1,85)</t>
  </si>
  <si>
    <t>vodorovné plochy s přetažením 30 mm na svislou část</t>
  </si>
  <si>
    <t>(0,5+0,03)*((2*18,275)+46,6+26,64+16,3)</t>
  </si>
  <si>
    <t>(0,75+0,03)*(2*3,3)</t>
  </si>
  <si>
    <t>(0,8+0,03)*(15,9)</t>
  </si>
  <si>
    <t>965046111</t>
  </si>
  <si>
    <t>Broušení stávajících betonových podlah úběr do 3 mm</t>
  </si>
  <si>
    <t>65463393</t>
  </si>
  <si>
    <t>https://podminky.urs.cz/item/CS_URS_2024_02/965046111</t>
  </si>
  <si>
    <t>dilatace svislé</t>
  </si>
  <si>
    <t>0,3*((5*6,8)+(2*6,4)+(4*6)+(5*4,4)+(2*0,4))</t>
  </si>
  <si>
    <t>dilatace vodorovné</t>
  </si>
  <si>
    <t>0,3*((5*13,84)+(2*13,7)+(4*12,9)+(5*9,09)+(2*2,4)+(3*0,15)+(2*0,8))</t>
  </si>
  <si>
    <t>952902611</t>
  </si>
  <si>
    <t>Čištění budov při provádění oprav a udržovacích prací vysátím prachu z ostatních ploch</t>
  </si>
  <si>
    <t>-222747206</t>
  </si>
  <si>
    <t>https://podminky.urs.cz/item/CS_URS_2024_02/952902611</t>
  </si>
  <si>
    <t>198,651+88,23</t>
  </si>
  <si>
    <t>985131111</t>
  </si>
  <si>
    <t>Očištění ploch stěn, rubu kleneb a podlah tlakovou vodou</t>
  </si>
  <si>
    <t>1002746095</t>
  </si>
  <si>
    <t>https://podminky.urs.cz/item/CS_URS_2024_02/985131111</t>
  </si>
  <si>
    <t>985139112</t>
  </si>
  <si>
    <t>Očištění ploch Příplatek k cenám za plochu do 10 m2 jednotlivě</t>
  </si>
  <si>
    <t>-671632186</t>
  </si>
  <si>
    <t>https://podminky.urs.cz/item/CS_URS_2024_02/985139112</t>
  </si>
  <si>
    <t>985323111</t>
  </si>
  <si>
    <t>Spojovací můstek reprofilovaného betonu na cementové bázi, tloušťky 1 mm</t>
  </si>
  <si>
    <t>689416614</t>
  </si>
  <si>
    <t>https://podminky.urs.cz/item/CS_URS_2024_02/985323111</t>
  </si>
  <si>
    <t>985323912</t>
  </si>
  <si>
    <t>Spojovací můstek reprofilovaného betonu Příplatek k cenám za plochu do 10 m2 jednotlivě</t>
  </si>
  <si>
    <t>553467263</t>
  </si>
  <si>
    <t>https://podminky.urs.cz/item/CS_URS_2024_02/985323912</t>
  </si>
  <si>
    <t>985312114</t>
  </si>
  <si>
    <t>Stěrka k vyrovnání ploch reprofilovaného betonu stěn, tloušťky do 5 mm</t>
  </si>
  <si>
    <t>560742360</t>
  </si>
  <si>
    <t>https://podminky.urs.cz/item/CS_URS_2024_02/985312114</t>
  </si>
  <si>
    <t>985312192</t>
  </si>
  <si>
    <t>Stěrka k vyrovnání ploch reprofilovaného betonu Příplatek k cenám za plochu do 10 m2 jednotlivě</t>
  </si>
  <si>
    <t>314068884</t>
  </si>
  <si>
    <t>https://podminky.urs.cz/item/CS_URS_2024_02/985312192</t>
  </si>
  <si>
    <t>reprofilace čela ŽB stěny</t>
  </si>
  <si>
    <t>3*(0,15*0,3)</t>
  </si>
  <si>
    <t>997013214</t>
  </si>
  <si>
    <t>Vnitrostaveništní doprava suti a vybouraných hmot vodorovně do 50 m s naložením ručně pro budovy a haly výšky přes 12 do 15 m</t>
  </si>
  <si>
    <t>-718268485</t>
  </si>
  <si>
    <t>https://podminky.urs.cz/item/CS_URS_2024_02/997013214</t>
  </si>
  <si>
    <t>-1791657405</t>
  </si>
  <si>
    <t>-1612423026</t>
  </si>
  <si>
    <t>0,993*19 'Přepočtené koeficientem množství</t>
  </si>
  <si>
    <t>-1700091169</t>
  </si>
  <si>
    <t>998018003</t>
  </si>
  <si>
    <t>Přesun hmot pro budovy občanské výstavby, bydlení, výrobu a služby ruční (bez užití mechanizace) vodorovná dopravní vzdálenost do 100 m pro budovy s jakoukoliv nosnou konstrukcí výšky přes 12 do 24 m</t>
  </si>
  <si>
    <t>-1043306498</t>
  </si>
  <si>
    <t>https://podminky.urs.cz/item/CS_URS_2024_02/998018003</t>
  </si>
  <si>
    <t>711.Rpol.013</t>
  </si>
  <si>
    <t>D+M opravy svislých ploch tribun dle popisu uvedeného v technické zprávě, dle principu detailu opracování tribunového stupně</t>
  </si>
  <si>
    <t>-389789956</t>
  </si>
  <si>
    <t>711.Rpol.014</t>
  </si>
  <si>
    <t>D+M opravy vodorovných ploch tribun dle popisu uvedeného v technické zprávě, dle principu detailu opracování tribunového stupně</t>
  </si>
  <si>
    <t>1637598498</t>
  </si>
  <si>
    <t>711.Rpol.015</t>
  </si>
  <si>
    <t>D+M opravy dilatačních svislých spár tribun dle popisu uvedeného v technické zprávě, dle principu detailu opracování tribunového stupně</t>
  </si>
  <si>
    <t>-1185741184</t>
  </si>
  <si>
    <t>((5*6,8)+(2*6,4)+(4*6)+(5*4,4)+(2*0,4))</t>
  </si>
  <si>
    <t>711.Rpol.016</t>
  </si>
  <si>
    <t>D+M opravy dilatačních vodorovných spár tribun dle popisu uvedeného v technické zprávě, dle principu detailu opracování tribunového stupně</t>
  </si>
  <si>
    <t>933991007</t>
  </si>
  <si>
    <t>((5*13,84)+(2*13,7)+(4*12,9)+(5*9,09)+(2*2,4)+(3*0,15)+(2*0,8))</t>
  </si>
  <si>
    <t>998711313</t>
  </si>
  <si>
    <t>Přesun hmot pro izolace proti vodě, vlhkosti a plynům stanovený procentní sazbou (%) z ceny vodorovná dopravní vzdálenost do 50 m ruční (bez užití mechanizace) v objektech výšky přes 12 do 24 m</t>
  </si>
  <si>
    <t>-1087789430</t>
  </si>
  <si>
    <t>https://podminky.urs.cz/item/CS_URS_2024_02/998711313</t>
  </si>
  <si>
    <t>OST</t>
  </si>
  <si>
    <t>Ostatní</t>
  </si>
  <si>
    <t>OST.Rpol.001</t>
  </si>
  <si>
    <t>Přípravné práce - demontáž sedaček a konstrukcí + jejich zpětná montáž; zakrývání a oblepování neřešených ploch</t>
  </si>
  <si>
    <t>1779631915</t>
  </si>
  <si>
    <t>-361657997</t>
  </si>
  <si>
    <t>-1965762114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</si>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</sst>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8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167" fontId="21" fillId="2" borderId="23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2" fillId="0" borderId="1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wrapText="1"/>
    </xf>
    <xf numFmtId="0" fontId="40" fillId="0" borderId="1" xfId="0" applyFont="1" applyBorder="1" applyAlignment="1">
      <alignment horizontal="center" vertical="center" wrapText="1"/>
    </xf>
    <xf numFmtId="49" fontId="42" fillId="0" borderId="1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/>
    </xf>
    <xf numFmtId="0" fontId="41" fillId="0" borderId="29" xfId="0" applyFont="1" applyBorder="1" applyAlignment="1">
      <alignment horizontal="left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4_02/997013509" TargetMode="External"/><Relationship Id="rId18" Type="http://schemas.openxmlformats.org/officeDocument/2006/relationships/hyperlink" Target="https://podminky.urs.cz/item/CS_URS_2024_02/877260310" TargetMode="External"/><Relationship Id="rId26" Type="http://schemas.openxmlformats.org/officeDocument/2006/relationships/hyperlink" Target="https://podminky.urs.cz/item/CS_URS_2024_02/771121011" TargetMode="External"/><Relationship Id="rId39" Type="http://schemas.openxmlformats.org/officeDocument/2006/relationships/hyperlink" Target="https://podminky.urs.cz/item/CS_URS_2024_02/781131112" TargetMode="External"/><Relationship Id="rId3" Type="http://schemas.openxmlformats.org/officeDocument/2006/relationships/hyperlink" Target="https://podminky.urs.cz/item/CS_URS_2024_02/612325191" TargetMode="External"/><Relationship Id="rId21" Type="http://schemas.openxmlformats.org/officeDocument/2006/relationships/hyperlink" Target="https://podminky.urs.cz/item/CS_URS_2024_02/725813111" TargetMode="External"/><Relationship Id="rId34" Type="http://schemas.openxmlformats.org/officeDocument/2006/relationships/hyperlink" Target="https://podminky.urs.cz/item/CS_URS_2024_02/771592011" TargetMode="External"/><Relationship Id="rId42" Type="http://schemas.openxmlformats.org/officeDocument/2006/relationships/hyperlink" Target="https://podminky.urs.cz/item/CS_URS_2024_02/781131251" TargetMode="External"/><Relationship Id="rId47" Type="http://schemas.openxmlformats.org/officeDocument/2006/relationships/hyperlink" Target="https://podminky.urs.cz/item/CS_URS_2024_02/781495211" TargetMode="External"/><Relationship Id="rId50" Type="http://schemas.openxmlformats.org/officeDocument/2006/relationships/hyperlink" Target="https://podminky.urs.cz/item/CS_URS_2024_02/783827423" TargetMode="External"/><Relationship Id="rId7" Type="http://schemas.openxmlformats.org/officeDocument/2006/relationships/hyperlink" Target="https://podminky.urs.cz/item/CS_URS_2024_02/612135002" TargetMode="External"/><Relationship Id="rId12" Type="http://schemas.openxmlformats.org/officeDocument/2006/relationships/hyperlink" Target="https://podminky.urs.cz/item/CS_URS_2024_02/997013501" TargetMode="External"/><Relationship Id="rId17" Type="http://schemas.openxmlformats.org/officeDocument/2006/relationships/hyperlink" Target="https://podminky.urs.cz/item/CS_URS_2024_02/721211422" TargetMode="External"/><Relationship Id="rId25" Type="http://schemas.openxmlformats.org/officeDocument/2006/relationships/hyperlink" Target="https://podminky.urs.cz/item/CS_URS_2024_02/771111011" TargetMode="External"/><Relationship Id="rId33" Type="http://schemas.openxmlformats.org/officeDocument/2006/relationships/hyperlink" Target="https://podminky.urs.cz/item/CS_URS_2024_02/771591115" TargetMode="External"/><Relationship Id="rId38" Type="http://schemas.openxmlformats.org/officeDocument/2006/relationships/hyperlink" Target="https://podminky.urs.cz/item/CS_URS_2024_02/781121011" TargetMode="External"/><Relationship Id="rId46" Type="http://schemas.openxmlformats.org/officeDocument/2006/relationships/hyperlink" Target="https://podminky.urs.cz/item/CS_URS_2024_02/781495115" TargetMode="External"/><Relationship Id="rId2" Type="http://schemas.openxmlformats.org/officeDocument/2006/relationships/hyperlink" Target="https://podminky.urs.cz/item/CS_URS_2024_02/612325131" TargetMode="External"/><Relationship Id="rId16" Type="http://schemas.openxmlformats.org/officeDocument/2006/relationships/hyperlink" Target="https://podminky.urs.cz/item/CS_URS_2024_02/721210818" TargetMode="External"/><Relationship Id="rId20" Type="http://schemas.openxmlformats.org/officeDocument/2006/relationships/hyperlink" Target="https://podminky.urs.cz/item/CS_URS_2024_02/725820801" TargetMode="External"/><Relationship Id="rId29" Type="http://schemas.openxmlformats.org/officeDocument/2006/relationships/hyperlink" Target="https://podminky.urs.cz/item/CS_URS_2024_02/771574419" TargetMode="External"/><Relationship Id="rId41" Type="http://schemas.openxmlformats.org/officeDocument/2006/relationships/hyperlink" Target="https://podminky.urs.cz/item/CS_URS_2024_02/781131264" TargetMode="External"/><Relationship Id="rId1" Type="http://schemas.openxmlformats.org/officeDocument/2006/relationships/hyperlink" Target="https://podminky.urs.cz/item/CS_URS_2024_02/612131151" TargetMode="External"/><Relationship Id="rId6" Type="http://schemas.openxmlformats.org/officeDocument/2006/relationships/hyperlink" Target="https://podminky.urs.cz/item/CS_URS_2024_02/619991021" TargetMode="External"/><Relationship Id="rId11" Type="http://schemas.openxmlformats.org/officeDocument/2006/relationships/hyperlink" Target="https://podminky.urs.cz/item/CS_URS_2024_02/997013211" TargetMode="External"/><Relationship Id="rId24" Type="http://schemas.openxmlformats.org/officeDocument/2006/relationships/hyperlink" Target="https://podminky.urs.cz/item/CS_URS_2024_02/771573810" TargetMode="External"/><Relationship Id="rId32" Type="http://schemas.openxmlformats.org/officeDocument/2006/relationships/hyperlink" Target="https://podminky.urs.cz/item/CS_URS_2024_02/771577911" TargetMode="External"/><Relationship Id="rId37" Type="http://schemas.openxmlformats.org/officeDocument/2006/relationships/hyperlink" Target="https://podminky.urs.cz/item/CS_URS_2024_02/781111011" TargetMode="External"/><Relationship Id="rId40" Type="http://schemas.openxmlformats.org/officeDocument/2006/relationships/hyperlink" Target="https://podminky.urs.cz/item/CS_URS_2024_02/781131232" TargetMode="External"/><Relationship Id="rId45" Type="http://schemas.openxmlformats.org/officeDocument/2006/relationships/hyperlink" Target="https://podminky.urs.cz/item/CS_URS_2024_02/781495141" TargetMode="External"/><Relationship Id="rId53" Type="http://schemas.openxmlformats.org/officeDocument/2006/relationships/drawing" Target="../drawings/drawing2.xml"/><Relationship Id="rId5" Type="http://schemas.openxmlformats.org/officeDocument/2006/relationships/hyperlink" Target="https://podminky.urs.cz/item/CS_URS_2024_02/619991001" TargetMode="External"/><Relationship Id="rId15" Type="http://schemas.openxmlformats.org/officeDocument/2006/relationships/hyperlink" Target="https://podminky.urs.cz/item/CS_URS_2024_02/998018001" TargetMode="External"/><Relationship Id="rId23" Type="http://schemas.openxmlformats.org/officeDocument/2006/relationships/hyperlink" Target="https://podminky.urs.cz/item/CS_URS_2024_02/998725121" TargetMode="External"/><Relationship Id="rId28" Type="http://schemas.openxmlformats.org/officeDocument/2006/relationships/hyperlink" Target="https://podminky.urs.cz/item/CS_URS_2024_02/771591251" TargetMode="External"/><Relationship Id="rId36" Type="http://schemas.openxmlformats.org/officeDocument/2006/relationships/hyperlink" Target="https://podminky.urs.cz/item/CS_URS_2024_02/781473810" TargetMode="External"/><Relationship Id="rId49" Type="http://schemas.openxmlformats.org/officeDocument/2006/relationships/hyperlink" Target="https://podminky.urs.cz/item/CS_URS_2024_02/783823133" TargetMode="External"/><Relationship Id="rId10" Type="http://schemas.openxmlformats.org/officeDocument/2006/relationships/hyperlink" Target="https://podminky.urs.cz/item/CS_URS_2024_02/978013191" TargetMode="External"/><Relationship Id="rId19" Type="http://schemas.openxmlformats.org/officeDocument/2006/relationships/hyperlink" Target="https://podminky.urs.cz/item/CS_URS_2024_02/998721121" TargetMode="External"/><Relationship Id="rId31" Type="http://schemas.openxmlformats.org/officeDocument/2006/relationships/hyperlink" Target="https://podminky.urs.cz/item/CS_URS_2024_02/771574909" TargetMode="External"/><Relationship Id="rId44" Type="http://schemas.openxmlformats.org/officeDocument/2006/relationships/hyperlink" Target="https://podminky.urs.cz/item/CS_URS_2024_02/781472291" TargetMode="External"/><Relationship Id="rId52" Type="http://schemas.openxmlformats.org/officeDocument/2006/relationships/hyperlink" Target="https://podminky.urs.cz/item/CS_URS_2024_02/065002000" TargetMode="External"/><Relationship Id="rId4" Type="http://schemas.openxmlformats.org/officeDocument/2006/relationships/hyperlink" Target="https://podminky.urs.cz/item/CS_URS_2024_02/612328131" TargetMode="External"/><Relationship Id="rId9" Type="http://schemas.openxmlformats.org/officeDocument/2006/relationships/hyperlink" Target="https://podminky.urs.cz/item/CS_URS_2024_02/962032181" TargetMode="External"/><Relationship Id="rId14" Type="http://schemas.openxmlformats.org/officeDocument/2006/relationships/hyperlink" Target="https://podminky.urs.cz/item/CS_URS_2024_02/997013631" TargetMode="External"/><Relationship Id="rId22" Type="http://schemas.openxmlformats.org/officeDocument/2006/relationships/hyperlink" Target="https://podminky.urs.cz/item/CS_URS_2024_02/725839101" TargetMode="External"/><Relationship Id="rId27" Type="http://schemas.openxmlformats.org/officeDocument/2006/relationships/hyperlink" Target="https://podminky.urs.cz/item/CS_URS_2024_02/771591112" TargetMode="External"/><Relationship Id="rId30" Type="http://schemas.openxmlformats.org/officeDocument/2006/relationships/hyperlink" Target="https://podminky.urs.cz/item/CS_URS_2024_02/771577211" TargetMode="External"/><Relationship Id="rId35" Type="http://schemas.openxmlformats.org/officeDocument/2006/relationships/hyperlink" Target="https://podminky.urs.cz/item/CS_URS_2024_02/998771121" TargetMode="External"/><Relationship Id="rId43" Type="http://schemas.openxmlformats.org/officeDocument/2006/relationships/hyperlink" Target="https://podminky.urs.cz/item/CS_URS_2024_02/781472219" TargetMode="External"/><Relationship Id="rId48" Type="http://schemas.openxmlformats.org/officeDocument/2006/relationships/hyperlink" Target="https://podminky.urs.cz/item/CS_URS_2024_02/998781121" TargetMode="External"/><Relationship Id="rId8" Type="http://schemas.openxmlformats.org/officeDocument/2006/relationships/hyperlink" Target="https://podminky.urs.cz/item/CS_URS_2024_02/632450131" TargetMode="External"/><Relationship Id="rId51" Type="http://schemas.openxmlformats.org/officeDocument/2006/relationships/hyperlink" Target="https://podminky.urs.cz/item/CS_URS_2024_02/030001000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4_02/712300854" TargetMode="External"/><Relationship Id="rId18" Type="http://schemas.openxmlformats.org/officeDocument/2006/relationships/hyperlink" Target="https://podminky.urs.cz/item/CS_URS_2024_02/712831101" TargetMode="External"/><Relationship Id="rId26" Type="http://schemas.openxmlformats.org/officeDocument/2006/relationships/hyperlink" Target="https://podminky.urs.cz/item/CS_URS_2024_02/712998004" TargetMode="External"/><Relationship Id="rId39" Type="http://schemas.openxmlformats.org/officeDocument/2006/relationships/hyperlink" Target="https://podminky.urs.cz/item/CS_URS_2024_02/998762113" TargetMode="External"/><Relationship Id="rId21" Type="http://schemas.openxmlformats.org/officeDocument/2006/relationships/hyperlink" Target="https://podminky.urs.cz/item/CS_URS_2024_02/712363355" TargetMode="External"/><Relationship Id="rId34" Type="http://schemas.openxmlformats.org/officeDocument/2006/relationships/hyperlink" Target="https://podminky.urs.cz/item/CS_URS_2024_02/721239114" TargetMode="External"/><Relationship Id="rId42" Type="http://schemas.openxmlformats.org/officeDocument/2006/relationships/hyperlink" Target="https://podminky.urs.cz/item/CS_URS_2024_02/763164656" TargetMode="External"/><Relationship Id="rId47" Type="http://schemas.openxmlformats.org/officeDocument/2006/relationships/hyperlink" Target="https://podminky.urs.cz/item/CS_URS_2024_02/764001821" TargetMode="External"/><Relationship Id="rId50" Type="http://schemas.openxmlformats.org/officeDocument/2006/relationships/hyperlink" Target="https://podminky.urs.cz/item/CS_URS_2024_02/764000915" TargetMode="External"/><Relationship Id="rId55" Type="http://schemas.openxmlformats.org/officeDocument/2006/relationships/hyperlink" Target="https://podminky.urs.cz/item/CS_URS_2024_02/065002000" TargetMode="External"/><Relationship Id="rId7" Type="http://schemas.openxmlformats.org/officeDocument/2006/relationships/hyperlink" Target="https://podminky.urs.cz/item/CS_URS_2024_02/998011010" TargetMode="External"/><Relationship Id="rId12" Type="http://schemas.openxmlformats.org/officeDocument/2006/relationships/hyperlink" Target="https://podminky.urs.cz/item/CS_URS_2024_02/712831801" TargetMode="External"/><Relationship Id="rId17" Type="http://schemas.openxmlformats.org/officeDocument/2006/relationships/hyperlink" Target="https://podminky.urs.cz/item/CS_URS_2024_02/712861705" TargetMode="External"/><Relationship Id="rId25" Type="http://schemas.openxmlformats.org/officeDocument/2006/relationships/hyperlink" Target="https://podminky.urs.cz/item/CS_URS_2024_02/712363354" TargetMode="External"/><Relationship Id="rId33" Type="http://schemas.openxmlformats.org/officeDocument/2006/relationships/hyperlink" Target="https://podminky.urs.cz/item/CS_URS_2024_02/721173317" TargetMode="External"/><Relationship Id="rId38" Type="http://schemas.openxmlformats.org/officeDocument/2006/relationships/hyperlink" Target="https://podminky.urs.cz/item/CS_URS_2024_02/762395000" TargetMode="External"/><Relationship Id="rId46" Type="http://schemas.openxmlformats.org/officeDocument/2006/relationships/hyperlink" Target="https://podminky.urs.cz/item/CS_URS_2024_02/998763323" TargetMode="External"/><Relationship Id="rId2" Type="http://schemas.openxmlformats.org/officeDocument/2006/relationships/hyperlink" Target="https://podminky.urs.cz/item/CS_URS_2024_02/949101112" TargetMode="External"/><Relationship Id="rId16" Type="http://schemas.openxmlformats.org/officeDocument/2006/relationships/hyperlink" Target="https://podminky.urs.cz/item/CS_URS_2024_02/712491171" TargetMode="External"/><Relationship Id="rId20" Type="http://schemas.openxmlformats.org/officeDocument/2006/relationships/hyperlink" Target="https://podminky.urs.cz/item/CS_URS_2024_02/712463112" TargetMode="External"/><Relationship Id="rId29" Type="http://schemas.openxmlformats.org/officeDocument/2006/relationships/hyperlink" Target="https://podminky.urs.cz/item/CS_URS_2024_02/713141152" TargetMode="External"/><Relationship Id="rId41" Type="http://schemas.openxmlformats.org/officeDocument/2006/relationships/hyperlink" Target="https://podminky.urs.cz/item/CS_URS_2024_02/763131532" TargetMode="External"/><Relationship Id="rId54" Type="http://schemas.openxmlformats.org/officeDocument/2006/relationships/hyperlink" Target="https://podminky.urs.cz/item/CS_URS_2024_02/030001000" TargetMode="External"/><Relationship Id="rId1" Type="http://schemas.openxmlformats.org/officeDocument/2006/relationships/hyperlink" Target="https://podminky.urs.cz/item/CS_URS_2024_02/619991001" TargetMode="External"/><Relationship Id="rId6" Type="http://schemas.openxmlformats.org/officeDocument/2006/relationships/hyperlink" Target="https://podminky.urs.cz/item/CS_URS_2024_02/997013631" TargetMode="External"/><Relationship Id="rId11" Type="http://schemas.openxmlformats.org/officeDocument/2006/relationships/hyperlink" Target="https://podminky.urs.cz/item/CS_URS_2024_02/712861801" TargetMode="External"/><Relationship Id="rId24" Type="http://schemas.openxmlformats.org/officeDocument/2006/relationships/hyperlink" Target="https://podminky.urs.cz/item/CS_URS_2024_02/712363351" TargetMode="External"/><Relationship Id="rId32" Type="http://schemas.openxmlformats.org/officeDocument/2006/relationships/hyperlink" Target="https://podminky.urs.cz/item/CS_URS_2024_02/721171809" TargetMode="External"/><Relationship Id="rId37" Type="http://schemas.openxmlformats.org/officeDocument/2006/relationships/hyperlink" Target="https://podminky.urs.cz/item/CS_URS_2024_02/762341670" TargetMode="External"/><Relationship Id="rId40" Type="http://schemas.openxmlformats.org/officeDocument/2006/relationships/hyperlink" Target="https://podminky.urs.cz/item/CS_URS_2024_02/763131831" TargetMode="External"/><Relationship Id="rId45" Type="http://schemas.openxmlformats.org/officeDocument/2006/relationships/hyperlink" Target="https://podminky.urs.cz/item/CS_URS_2024_02/763131714" TargetMode="External"/><Relationship Id="rId53" Type="http://schemas.openxmlformats.org/officeDocument/2006/relationships/hyperlink" Target="https://podminky.urs.cz/item/CS_URS_2024_02/784211107" TargetMode="External"/><Relationship Id="rId5" Type="http://schemas.openxmlformats.org/officeDocument/2006/relationships/hyperlink" Target="https://podminky.urs.cz/item/CS_URS_2024_02/997013509" TargetMode="External"/><Relationship Id="rId15" Type="http://schemas.openxmlformats.org/officeDocument/2006/relationships/hyperlink" Target="https://podminky.urs.cz/item/CS_URS_2024_02/712461705" TargetMode="External"/><Relationship Id="rId23" Type="http://schemas.openxmlformats.org/officeDocument/2006/relationships/hyperlink" Target="https://podminky.urs.cz/item/CS_URS_2024_02/712363352" TargetMode="External"/><Relationship Id="rId28" Type="http://schemas.openxmlformats.org/officeDocument/2006/relationships/hyperlink" Target="https://podminky.urs.cz/item/CS_URS_2024_02/713140816" TargetMode="External"/><Relationship Id="rId36" Type="http://schemas.openxmlformats.org/officeDocument/2006/relationships/hyperlink" Target="https://podminky.urs.cz/item/CS_URS_2024_02/762343832" TargetMode="External"/><Relationship Id="rId49" Type="http://schemas.openxmlformats.org/officeDocument/2006/relationships/hyperlink" Target="https://podminky.urs.cz/item/CS_URS_2024_02/764000913" TargetMode="External"/><Relationship Id="rId10" Type="http://schemas.openxmlformats.org/officeDocument/2006/relationships/hyperlink" Target="https://podminky.urs.cz/item/CS_URS_2024_02/712531801" TargetMode="External"/><Relationship Id="rId19" Type="http://schemas.openxmlformats.org/officeDocument/2006/relationships/hyperlink" Target="https://podminky.urs.cz/item/CS_URS_2024_02/712491176" TargetMode="External"/><Relationship Id="rId31" Type="http://schemas.openxmlformats.org/officeDocument/2006/relationships/hyperlink" Target="https://podminky.urs.cz/item/CS_URS_2024_02/721210824" TargetMode="External"/><Relationship Id="rId44" Type="http://schemas.openxmlformats.org/officeDocument/2006/relationships/hyperlink" Target="https://podminky.urs.cz/item/CS_URS_2024_02/763131761" TargetMode="External"/><Relationship Id="rId52" Type="http://schemas.openxmlformats.org/officeDocument/2006/relationships/hyperlink" Target="https://podminky.urs.cz/item/CS_URS_2024_02/784181108" TargetMode="External"/><Relationship Id="rId4" Type="http://schemas.openxmlformats.org/officeDocument/2006/relationships/hyperlink" Target="https://podminky.urs.cz/item/CS_URS_2024_02/997013501" TargetMode="External"/><Relationship Id="rId9" Type="http://schemas.openxmlformats.org/officeDocument/2006/relationships/hyperlink" Target="https://podminky.urs.cz/item/CS_URS_2024_02/712561801" TargetMode="External"/><Relationship Id="rId14" Type="http://schemas.openxmlformats.org/officeDocument/2006/relationships/hyperlink" Target="https://podminky.urs.cz/item/CS_URS_2024_02/712500845" TargetMode="External"/><Relationship Id="rId22" Type="http://schemas.openxmlformats.org/officeDocument/2006/relationships/hyperlink" Target="https://podminky.urs.cz/item/CS_URS_2024_02/712363353" TargetMode="External"/><Relationship Id="rId27" Type="http://schemas.openxmlformats.org/officeDocument/2006/relationships/hyperlink" Target="https://podminky.urs.cz/item/CS_URS_2024_02/998712213" TargetMode="External"/><Relationship Id="rId30" Type="http://schemas.openxmlformats.org/officeDocument/2006/relationships/hyperlink" Target="https://podminky.urs.cz/item/CS_URS_2024_02/998713113" TargetMode="External"/><Relationship Id="rId35" Type="http://schemas.openxmlformats.org/officeDocument/2006/relationships/hyperlink" Target="https://podminky.urs.cz/item/CS_URS_2024_02/998721113" TargetMode="External"/><Relationship Id="rId43" Type="http://schemas.openxmlformats.org/officeDocument/2006/relationships/hyperlink" Target="https://podminky.urs.cz/item/CS_URS_2024_02/763131751" TargetMode="External"/><Relationship Id="rId48" Type="http://schemas.openxmlformats.org/officeDocument/2006/relationships/hyperlink" Target="https://podminky.urs.cz/item/CS_URS_2024_02/764000911" TargetMode="External"/><Relationship Id="rId56" Type="http://schemas.openxmlformats.org/officeDocument/2006/relationships/drawing" Target="../drawings/drawing3.xml"/><Relationship Id="rId8" Type="http://schemas.openxmlformats.org/officeDocument/2006/relationships/hyperlink" Target="https://podminky.urs.cz/item/CS_URS_2024_02/998711213" TargetMode="External"/><Relationship Id="rId51" Type="http://schemas.openxmlformats.org/officeDocument/2006/relationships/hyperlink" Target="https://podminky.urs.cz/item/CS_URS_2024_02/784121007" TargetMode="External"/><Relationship Id="rId3" Type="http://schemas.openxmlformats.org/officeDocument/2006/relationships/hyperlink" Target="https://podminky.urs.cz/item/CS_URS_2024_02/997013154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985312114" TargetMode="External"/><Relationship Id="rId13" Type="http://schemas.openxmlformats.org/officeDocument/2006/relationships/hyperlink" Target="https://podminky.urs.cz/item/CS_URS_2024_02/997013631" TargetMode="External"/><Relationship Id="rId18" Type="http://schemas.openxmlformats.org/officeDocument/2006/relationships/drawing" Target="../drawings/drawing4.xml"/><Relationship Id="rId3" Type="http://schemas.openxmlformats.org/officeDocument/2006/relationships/hyperlink" Target="https://podminky.urs.cz/item/CS_URS_2024_02/952902611" TargetMode="External"/><Relationship Id="rId7" Type="http://schemas.openxmlformats.org/officeDocument/2006/relationships/hyperlink" Target="https://podminky.urs.cz/item/CS_URS_2024_02/985323912" TargetMode="External"/><Relationship Id="rId12" Type="http://schemas.openxmlformats.org/officeDocument/2006/relationships/hyperlink" Target="https://podminky.urs.cz/item/CS_URS_2024_02/997013509" TargetMode="External"/><Relationship Id="rId17" Type="http://schemas.openxmlformats.org/officeDocument/2006/relationships/hyperlink" Target="https://podminky.urs.cz/item/CS_URS_2024_02/065002000" TargetMode="External"/><Relationship Id="rId2" Type="http://schemas.openxmlformats.org/officeDocument/2006/relationships/hyperlink" Target="https://podminky.urs.cz/item/CS_URS_2024_02/965046111" TargetMode="External"/><Relationship Id="rId16" Type="http://schemas.openxmlformats.org/officeDocument/2006/relationships/hyperlink" Target="https://podminky.urs.cz/item/CS_URS_2024_02/030001000" TargetMode="External"/><Relationship Id="rId1" Type="http://schemas.openxmlformats.org/officeDocument/2006/relationships/hyperlink" Target="https://podminky.urs.cz/item/CS_URS_2024_02/629995219" TargetMode="External"/><Relationship Id="rId6" Type="http://schemas.openxmlformats.org/officeDocument/2006/relationships/hyperlink" Target="https://podminky.urs.cz/item/CS_URS_2024_02/985323111" TargetMode="External"/><Relationship Id="rId11" Type="http://schemas.openxmlformats.org/officeDocument/2006/relationships/hyperlink" Target="https://podminky.urs.cz/item/CS_URS_2024_02/997013501" TargetMode="External"/><Relationship Id="rId5" Type="http://schemas.openxmlformats.org/officeDocument/2006/relationships/hyperlink" Target="https://podminky.urs.cz/item/CS_URS_2024_02/985139112" TargetMode="External"/><Relationship Id="rId15" Type="http://schemas.openxmlformats.org/officeDocument/2006/relationships/hyperlink" Target="https://podminky.urs.cz/item/CS_URS_2024_02/998711313" TargetMode="External"/><Relationship Id="rId10" Type="http://schemas.openxmlformats.org/officeDocument/2006/relationships/hyperlink" Target="https://podminky.urs.cz/item/CS_URS_2024_02/997013214" TargetMode="External"/><Relationship Id="rId4" Type="http://schemas.openxmlformats.org/officeDocument/2006/relationships/hyperlink" Target="https://podminky.urs.cz/item/CS_URS_2024_02/985131111" TargetMode="External"/><Relationship Id="rId9" Type="http://schemas.openxmlformats.org/officeDocument/2006/relationships/hyperlink" Target="https://podminky.urs.cz/item/CS_URS_2024_02/985312192" TargetMode="External"/><Relationship Id="rId14" Type="http://schemas.openxmlformats.org/officeDocument/2006/relationships/hyperlink" Target="https://podminky.urs.cz/item/CS_URS_2024_02/998018003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9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pans="1:74" s="1" customFormat="1" ht="36.950000000000003" customHeight="1">
      <c r="AR2" s="368"/>
      <c r="AS2" s="368"/>
      <c r="AT2" s="368"/>
      <c r="AU2" s="368"/>
      <c r="AV2" s="368"/>
      <c r="AW2" s="368"/>
      <c r="AX2" s="368"/>
      <c r="AY2" s="368"/>
      <c r="AZ2" s="368"/>
      <c r="BA2" s="368"/>
      <c r="BB2" s="368"/>
      <c r="BC2" s="368"/>
      <c r="BD2" s="368"/>
      <c r="BE2" s="368"/>
      <c r="BS2" s="19" t="s">
        <v>6</v>
      </c>
      <c r="BT2" s="19" t="s">
        <v>7</v>
      </c>
    </row>
    <row r="3" spans="1:74" s="1" customFormat="1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pans="1:74" s="1" customFormat="1" ht="24.95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pans="1:74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332" t="s">
        <v>14</v>
      </c>
      <c r="L5" s="333"/>
      <c r="M5" s="333"/>
      <c r="N5" s="333"/>
      <c r="O5" s="333"/>
      <c r="P5" s="333"/>
      <c r="Q5" s="333"/>
      <c r="R5" s="333"/>
      <c r="S5" s="333"/>
      <c r="T5" s="333"/>
      <c r="U5" s="333"/>
      <c r="V5" s="333"/>
      <c r="W5" s="333"/>
      <c r="X5" s="333"/>
      <c r="Y5" s="333"/>
      <c r="Z5" s="333"/>
      <c r="AA5" s="333"/>
      <c r="AB5" s="333"/>
      <c r="AC5" s="333"/>
      <c r="AD5" s="333"/>
      <c r="AE5" s="333"/>
      <c r="AF5" s="333"/>
      <c r="AG5" s="333"/>
      <c r="AH5" s="333"/>
      <c r="AI5" s="333"/>
      <c r="AJ5" s="333"/>
      <c r="AK5" s="333"/>
      <c r="AL5" s="333"/>
      <c r="AM5" s="333"/>
      <c r="AN5" s="333"/>
      <c r="AO5" s="333"/>
      <c r="AP5" s="24"/>
      <c r="AQ5" s="24"/>
      <c r="AR5" s="22"/>
      <c r="BE5" s="329" t="s">
        <v>15</v>
      </c>
      <c r="BS5" s="19" t="s">
        <v>6</v>
      </c>
    </row>
    <row r="6" spans="1:74" s="1" customFormat="1" ht="36.950000000000003" customHeight="1">
      <c r="B6" s="23"/>
      <c r="C6" s="24"/>
      <c r="D6" s="30" t="s">
        <v>16</v>
      </c>
      <c r="E6" s="24"/>
      <c r="F6" s="24"/>
      <c r="G6" s="24"/>
      <c r="H6" s="24"/>
      <c r="I6" s="24"/>
      <c r="J6" s="24"/>
      <c r="K6" s="334" t="s">
        <v>17</v>
      </c>
      <c r="L6" s="333"/>
      <c r="M6" s="333"/>
      <c r="N6" s="333"/>
      <c r="O6" s="333"/>
      <c r="P6" s="333"/>
      <c r="Q6" s="333"/>
      <c r="R6" s="333"/>
      <c r="S6" s="333"/>
      <c r="T6" s="333"/>
      <c r="U6" s="333"/>
      <c r="V6" s="333"/>
      <c r="W6" s="333"/>
      <c r="X6" s="333"/>
      <c r="Y6" s="333"/>
      <c r="Z6" s="333"/>
      <c r="AA6" s="333"/>
      <c r="AB6" s="333"/>
      <c r="AC6" s="333"/>
      <c r="AD6" s="333"/>
      <c r="AE6" s="333"/>
      <c r="AF6" s="333"/>
      <c r="AG6" s="333"/>
      <c r="AH6" s="333"/>
      <c r="AI6" s="333"/>
      <c r="AJ6" s="333"/>
      <c r="AK6" s="333"/>
      <c r="AL6" s="333"/>
      <c r="AM6" s="333"/>
      <c r="AN6" s="333"/>
      <c r="AO6" s="333"/>
      <c r="AP6" s="24"/>
      <c r="AQ6" s="24"/>
      <c r="AR6" s="22"/>
      <c r="BE6" s="330"/>
      <c r="BS6" s="19" t="s">
        <v>6</v>
      </c>
    </row>
    <row r="7" spans="1:74" s="1" customFormat="1" ht="12" customHeight="1">
      <c r="B7" s="23"/>
      <c r="C7" s="24"/>
      <c r="D7" s="31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1" t="s">
        <v>20</v>
      </c>
      <c r="AL7" s="24"/>
      <c r="AM7" s="24"/>
      <c r="AN7" s="29" t="s">
        <v>19</v>
      </c>
      <c r="AO7" s="24"/>
      <c r="AP7" s="24"/>
      <c r="AQ7" s="24"/>
      <c r="AR7" s="22"/>
      <c r="BE7" s="330"/>
      <c r="BS7" s="19" t="s">
        <v>6</v>
      </c>
    </row>
    <row r="8" spans="1:74" s="1" customFormat="1" ht="12" customHeight="1">
      <c r="B8" s="23"/>
      <c r="C8" s="24"/>
      <c r="D8" s="31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1" t="s">
        <v>23</v>
      </c>
      <c r="AL8" s="24"/>
      <c r="AM8" s="24"/>
      <c r="AN8" s="32" t="s">
        <v>24</v>
      </c>
      <c r="AO8" s="24"/>
      <c r="AP8" s="24"/>
      <c r="AQ8" s="24"/>
      <c r="AR8" s="22"/>
      <c r="BE8" s="330"/>
      <c r="BS8" s="19" t="s">
        <v>6</v>
      </c>
    </row>
    <row r="9" spans="1:74" s="1" customFormat="1" ht="14.45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0"/>
      <c r="BS9" s="19" t="s">
        <v>6</v>
      </c>
    </row>
    <row r="10" spans="1:74" s="1" customFormat="1" ht="12" customHeight="1">
      <c r="B10" s="23"/>
      <c r="C10" s="24"/>
      <c r="D10" s="31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1" t="s">
        <v>26</v>
      </c>
      <c r="AL10" s="24"/>
      <c r="AM10" s="24"/>
      <c r="AN10" s="29" t="s">
        <v>27</v>
      </c>
      <c r="AO10" s="24"/>
      <c r="AP10" s="24"/>
      <c r="AQ10" s="24"/>
      <c r="AR10" s="22"/>
      <c r="BE10" s="330"/>
      <c r="BS10" s="19" t="s">
        <v>6</v>
      </c>
    </row>
    <row r="11" spans="1:74" s="1" customFormat="1" ht="18.399999999999999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1" t="s">
        <v>29</v>
      </c>
      <c r="AL11" s="24"/>
      <c r="AM11" s="24"/>
      <c r="AN11" s="29" t="s">
        <v>30</v>
      </c>
      <c r="AO11" s="24"/>
      <c r="AP11" s="24"/>
      <c r="AQ11" s="24"/>
      <c r="AR11" s="22"/>
      <c r="BE11" s="330"/>
      <c r="BS11" s="19" t="s">
        <v>6</v>
      </c>
    </row>
    <row r="12" spans="1:74" s="1" customFormat="1" ht="6.95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0"/>
      <c r="BS12" s="19" t="s">
        <v>6</v>
      </c>
    </row>
    <row r="13" spans="1:74" s="1" customFormat="1" ht="12" customHeight="1">
      <c r="B13" s="23"/>
      <c r="C13" s="24"/>
      <c r="D13" s="31" t="s">
        <v>31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1" t="s">
        <v>26</v>
      </c>
      <c r="AL13" s="24"/>
      <c r="AM13" s="24"/>
      <c r="AN13" s="33" t="s">
        <v>32</v>
      </c>
      <c r="AO13" s="24"/>
      <c r="AP13" s="24"/>
      <c r="AQ13" s="24"/>
      <c r="AR13" s="22"/>
      <c r="BE13" s="330"/>
      <c r="BS13" s="19" t="s">
        <v>6</v>
      </c>
    </row>
    <row r="14" spans="1:74" ht="12.75">
      <c r="B14" s="23"/>
      <c r="C14" s="24"/>
      <c r="D14" s="24"/>
      <c r="E14" s="335" t="s">
        <v>32</v>
      </c>
      <c r="F14" s="336"/>
      <c r="G14" s="336"/>
      <c r="H14" s="336"/>
      <c r="I14" s="336"/>
      <c r="J14" s="336"/>
      <c r="K14" s="336"/>
      <c r="L14" s="336"/>
      <c r="M14" s="336"/>
      <c r="N14" s="336"/>
      <c r="O14" s="336"/>
      <c r="P14" s="336"/>
      <c r="Q14" s="336"/>
      <c r="R14" s="336"/>
      <c r="S14" s="336"/>
      <c r="T14" s="336"/>
      <c r="U14" s="336"/>
      <c r="V14" s="336"/>
      <c r="W14" s="336"/>
      <c r="X14" s="336"/>
      <c r="Y14" s="336"/>
      <c r="Z14" s="336"/>
      <c r="AA14" s="336"/>
      <c r="AB14" s="336"/>
      <c r="AC14" s="336"/>
      <c r="AD14" s="336"/>
      <c r="AE14" s="336"/>
      <c r="AF14" s="336"/>
      <c r="AG14" s="336"/>
      <c r="AH14" s="336"/>
      <c r="AI14" s="336"/>
      <c r="AJ14" s="336"/>
      <c r="AK14" s="31" t="s">
        <v>29</v>
      </c>
      <c r="AL14" s="24"/>
      <c r="AM14" s="24"/>
      <c r="AN14" s="33" t="s">
        <v>32</v>
      </c>
      <c r="AO14" s="24"/>
      <c r="AP14" s="24"/>
      <c r="AQ14" s="24"/>
      <c r="AR14" s="22"/>
      <c r="BE14" s="330"/>
      <c r="BS14" s="19" t="s">
        <v>6</v>
      </c>
    </row>
    <row r="15" spans="1:74" s="1" customFormat="1" ht="6.95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0"/>
      <c r="BS15" s="19" t="s">
        <v>4</v>
      </c>
    </row>
    <row r="16" spans="1:74" s="1" customFormat="1" ht="12" customHeight="1">
      <c r="B16" s="23"/>
      <c r="C16" s="24"/>
      <c r="D16" s="31" t="s">
        <v>33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1" t="s">
        <v>26</v>
      </c>
      <c r="AL16" s="24"/>
      <c r="AM16" s="24"/>
      <c r="AN16" s="29" t="s">
        <v>34</v>
      </c>
      <c r="AO16" s="24"/>
      <c r="AP16" s="24"/>
      <c r="AQ16" s="24"/>
      <c r="AR16" s="22"/>
      <c r="BE16" s="330"/>
      <c r="BS16" s="19" t="s">
        <v>4</v>
      </c>
    </row>
    <row r="17" spans="1:71" s="1" customFormat="1" ht="18.399999999999999" customHeight="1">
      <c r="B17" s="23"/>
      <c r="C17" s="24"/>
      <c r="D17" s="24"/>
      <c r="E17" s="29" t="s">
        <v>35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1" t="s">
        <v>29</v>
      </c>
      <c r="AL17" s="24"/>
      <c r="AM17" s="24"/>
      <c r="AN17" s="29" t="s">
        <v>36</v>
      </c>
      <c r="AO17" s="24"/>
      <c r="AP17" s="24"/>
      <c r="AQ17" s="24"/>
      <c r="AR17" s="22"/>
      <c r="BE17" s="330"/>
      <c r="BS17" s="19" t="s">
        <v>37</v>
      </c>
    </row>
    <row r="18" spans="1:71" s="1" customFormat="1" ht="6.95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0"/>
      <c r="BS18" s="19" t="s">
        <v>6</v>
      </c>
    </row>
    <row r="19" spans="1:71" s="1" customFormat="1" ht="12" customHeight="1">
      <c r="B19" s="23"/>
      <c r="C19" s="24"/>
      <c r="D19" s="31" t="s">
        <v>38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1" t="s">
        <v>26</v>
      </c>
      <c r="AL19" s="24"/>
      <c r="AM19" s="24"/>
      <c r="AN19" s="29" t="s">
        <v>34</v>
      </c>
      <c r="AO19" s="24"/>
      <c r="AP19" s="24"/>
      <c r="AQ19" s="24"/>
      <c r="AR19" s="22"/>
      <c r="BE19" s="330"/>
      <c r="BS19" s="19" t="s">
        <v>6</v>
      </c>
    </row>
    <row r="20" spans="1:71" s="1" customFormat="1" ht="18.399999999999999" customHeight="1">
      <c r="B20" s="23"/>
      <c r="C20" s="24"/>
      <c r="D20" s="24"/>
      <c r="E20" s="29" t="s">
        <v>35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1" t="s">
        <v>29</v>
      </c>
      <c r="AL20" s="24"/>
      <c r="AM20" s="24"/>
      <c r="AN20" s="29" t="s">
        <v>36</v>
      </c>
      <c r="AO20" s="24"/>
      <c r="AP20" s="24"/>
      <c r="AQ20" s="24"/>
      <c r="AR20" s="22"/>
      <c r="BE20" s="330"/>
      <c r="BS20" s="19" t="s">
        <v>4</v>
      </c>
    </row>
    <row r="21" spans="1:71" s="1" customFormat="1" ht="6.95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0"/>
    </row>
    <row r="22" spans="1:71" s="1" customFormat="1" ht="12" customHeight="1">
      <c r="B22" s="23"/>
      <c r="C22" s="24"/>
      <c r="D22" s="31" t="s">
        <v>39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0"/>
    </row>
    <row r="23" spans="1:71" s="1" customFormat="1" ht="47.25" customHeight="1">
      <c r="B23" s="23"/>
      <c r="C23" s="24"/>
      <c r="D23" s="24"/>
      <c r="E23" s="337" t="s">
        <v>40</v>
      </c>
      <c r="F23" s="337"/>
      <c r="G23" s="337"/>
      <c r="H23" s="337"/>
      <c r="I23" s="337"/>
      <c r="J23" s="337"/>
      <c r="K23" s="337"/>
      <c r="L23" s="337"/>
      <c r="M23" s="337"/>
      <c r="N23" s="337"/>
      <c r="O23" s="337"/>
      <c r="P23" s="337"/>
      <c r="Q23" s="337"/>
      <c r="R23" s="337"/>
      <c r="S23" s="337"/>
      <c r="T23" s="337"/>
      <c r="U23" s="337"/>
      <c r="V23" s="337"/>
      <c r="W23" s="337"/>
      <c r="X23" s="337"/>
      <c r="Y23" s="337"/>
      <c r="Z23" s="337"/>
      <c r="AA23" s="337"/>
      <c r="AB23" s="337"/>
      <c r="AC23" s="337"/>
      <c r="AD23" s="337"/>
      <c r="AE23" s="337"/>
      <c r="AF23" s="337"/>
      <c r="AG23" s="337"/>
      <c r="AH23" s="337"/>
      <c r="AI23" s="337"/>
      <c r="AJ23" s="337"/>
      <c r="AK23" s="337"/>
      <c r="AL23" s="337"/>
      <c r="AM23" s="337"/>
      <c r="AN23" s="337"/>
      <c r="AO23" s="24"/>
      <c r="AP23" s="24"/>
      <c r="AQ23" s="24"/>
      <c r="AR23" s="22"/>
      <c r="BE23" s="330"/>
    </row>
    <row r="24" spans="1:71" s="1" customFormat="1" ht="6.95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0"/>
    </row>
    <row r="25" spans="1:71" s="1" customFormat="1" ht="6.95" customHeight="1">
      <c r="B25" s="23"/>
      <c r="C25" s="24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4"/>
      <c r="AQ25" s="24"/>
      <c r="AR25" s="22"/>
      <c r="BE25" s="330"/>
    </row>
    <row r="26" spans="1:71" s="2" customFormat="1" ht="25.9" customHeight="1">
      <c r="A26" s="36"/>
      <c r="B26" s="37"/>
      <c r="C26" s="38"/>
      <c r="D26" s="39" t="s">
        <v>41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38">
        <f>ROUND(AG54,2)</f>
        <v>0</v>
      </c>
      <c r="AL26" s="339"/>
      <c r="AM26" s="339"/>
      <c r="AN26" s="339"/>
      <c r="AO26" s="339"/>
      <c r="AP26" s="38"/>
      <c r="AQ26" s="38"/>
      <c r="AR26" s="41"/>
      <c r="BE26" s="330"/>
    </row>
    <row r="27" spans="1:71" s="2" customFormat="1" ht="6.95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1"/>
      <c r="BE27" s="330"/>
    </row>
    <row r="28" spans="1:71" s="2" customFormat="1" ht="12.75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40" t="s">
        <v>42</v>
      </c>
      <c r="M28" s="340"/>
      <c r="N28" s="340"/>
      <c r="O28" s="340"/>
      <c r="P28" s="340"/>
      <c r="Q28" s="38"/>
      <c r="R28" s="38"/>
      <c r="S28" s="38"/>
      <c r="T28" s="38"/>
      <c r="U28" s="38"/>
      <c r="V28" s="38"/>
      <c r="W28" s="340" t="s">
        <v>43</v>
      </c>
      <c r="X28" s="340"/>
      <c r="Y28" s="340"/>
      <c r="Z28" s="340"/>
      <c r="AA28" s="340"/>
      <c r="AB28" s="340"/>
      <c r="AC28" s="340"/>
      <c r="AD28" s="340"/>
      <c r="AE28" s="340"/>
      <c r="AF28" s="38"/>
      <c r="AG28" s="38"/>
      <c r="AH28" s="38"/>
      <c r="AI28" s="38"/>
      <c r="AJ28" s="38"/>
      <c r="AK28" s="340" t="s">
        <v>44</v>
      </c>
      <c r="AL28" s="340"/>
      <c r="AM28" s="340"/>
      <c r="AN28" s="340"/>
      <c r="AO28" s="340"/>
      <c r="AP28" s="38"/>
      <c r="AQ28" s="38"/>
      <c r="AR28" s="41"/>
      <c r="BE28" s="330"/>
    </row>
    <row r="29" spans="1:71" s="3" customFormat="1" ht="14.45" customHeight="1">
      <c r="B29" s="42"/>
      <c r="C29" s="43"/>
      <c r="D29" s="31" t="s">
        <v>45</v>
      </c>
      <c r="E29" s="43"/>
      <c r="F29" s="31" t="s">
        <v>46</v>
      </c>
      <c r="G29" s="43"/>
      <c r="H29" s="43"/>
      <c r="I29" s="43"/>
      <c r="J29" s="43"/>
      <c r="K29" s="43"/>
      <c r="L29" s="343">
        <v>0.21</v>
      </c>
      <c r="M29" s="342"/>
      <c r="N29" s="342"/>
      <c r="O29" s="342"/>
      <c r="P29" s="342"/>
      <c r="Q29" s="43"/>
      <c r="R29" s="43"/>
      <c r="S29" s="43"/>
      <c r="T29" s="43"/>
      <c r="U29" s="43"/>
      <c r="V29" s="43"/>
      <c r="W29" s="341">
        <f>ROUND(AZ54, 2)</f>
        <v>0</v>
      </c>
      <c r="X29" s="342"/>
      <c r="Y29" s="342"/>
      <c r="Z29" s="342"/>
      <c r="AA29" s="342"/>
      <c r="AB29" s="342"/>
      <c r="AC29" s="342"/>
      <c r="AD29" s="342"/>
      <c r="AE29" s="342"/>
      <c r="AF29" s="43"/>
      <c r="AG29" s="43"/>
      <c r="AH29" s="43"/>
      <c r="AI29" s="43"/>
      <c r="AJ29" s="43"/>
      <c r="AK29" s="341">
        <f>ROUND(AV54, 2)</f>
        <v>0</v>
      </c>
      <c r="AL29" s="342"/>
      <c r="AM29" s="342"/>
      <c r="AN29" s="342"/>
      <c r="AO29" s="342"/>
      <c r="AP29" s="43"/>
      <c r="AQ29" s="43"/>
      <c r="AR29" s="44"/>
      <c r="BE29" s="331"/>
    </row>
    <row r="30" spans="1:71" s="3" customFormat="1" ht="14.45" customHeight="1">
      <c r="B30" s="42"/>
      <c r="C30" s="43"/>
      <c r="D30" s="43"/>
      <c r="E30" s="43"/>
      <c r="F30" s="31" t="s">
        <v>47</v>
      </c>
      <c r="G30" s="43"/>
      <c r="H30" s="43"/>
      <c r="I30" s="43"/>
      <c r="J30" s="43"/>
      <c r="K30" s="43"/>
      <c r="L30" s="343">
        <v>0.12</v>
      </c>
      <c r="M30" s="342"/>
      <c r="N30" s="342"/>
      <c r="O30" s="342"/>
      <c r="P30" s="342"/>
      <c r="Q30" s="43"/>
      <c r="R30" s="43"/>
      <c r="S30" s="43"/>
      <c r="T30" s="43"/>
      <c r="U30" s="43"/>
      <c r="V30" s="43"/>
      <c r="W30" s="341">
        <f>ROUND(BA54, 2)</f>
        <v>0</v>
      </c>
      <c r="X30" s="342"/>
      <c r="Y30" s="342"/>
      <c r="Z30" s="342"/>
      <c r="AA30" s="342"/>
      <c r="AB30" s="342"/>
      <c r="AC30" s="342"/>
      <c r="AD30" s="342"/>
      <c r="AE30" s="342"/>
      <c r="AF30" s="43"/>
      <c r="AG30" s="43"/>
      <c r="AH30" s="43"/>
      <c r="AI30" s="43"/>
      <c r="AJ30" s="43"/>
      <c r="AK30" s="341">
        <f>ROUND(AW54, 2)</f>
        <v>0</v>
      </c>
      <c r="AL30" s="342"/>
      <c r="AM30" s="342"/>
      <c r="AN30" s="342"/>
      <c r="AO30" s="342"/>
      <c r="AP30" s="43"/>
      <c r="AQ30" s="43"/>
      <c r="AR30" s="44"/>
      <c r="BE30" s="331"/>
    </row>
    <row r="31" spans="1:71" s="3" customFormat="1" ht="14.45" hidden="1" customHeight="1">
      <c r="B31" s="42"/>
      <c r="C31" s="43"/>
      <c r="D31" s="43"/>
      <c r="E31" s="43"/>
      <c r="F31" s="31" t="s">
        <v>48</v>
      </c>
      <c r="G31" s="43"/>
      <c r="H31" s="43"/>
      <c r="I31" s="43"/>
      <c r="J31" s="43"/>
      <c r="K31" s="43"/>
      <c r="L31" s="343">
        <v>0.21</v>
      </c>
      <c r="M31" s="342"/>
      <c r="N31" s="342"/>
      <c r="O31" s="342"/>
      <c r="P31" s="342"/>
      <c r="Q31" s="43"/>
      <c r="R31" s="43"/>
      <c r="S31" s="43"/>
      <c r="T31" s="43"/>
      <c r="U31" s="43"/>
      <c r="V31" s="43"/>
      <c r="W31" s="341">
        <f>ROUND(BB54, 2)</f>
        <v>0</v>
      </c>
      <c r="X31" s="342"/>
      <c r="Y31" s="342"/>
      <c r="Z31" s="342"/>
      <c r="AA31" s="342"/>
      <c r="AB31" s="342"/>
      <c r="AC31" s="342"/>
      <c r="AD31" s="342"/>
      <c r="AE31" s="342"/>
      <c r="AF31" s="43"/>
      <c r="AG31" s="43"/>
      <c r="AH31" s="43"/>
      <c r="AI31" s="43"/>
      <c r="AJ31" s="43"/>
      <c r="AK31" s="341">
        <v>0</v>
      </c>
      <c r="AL31" s="342"/>
      <c r="AM31" s="342"/>
      <c r="AN31" s="342"/>
      <c r="AO31" s="342"/>
      <c r="AP31" s="43"/>
      <c r="AQ31" s="43"/>
      <c r="AR31" s="44"/>
      <c r="BE31" s="331"/>
    </row>
    <row r="32" spans="1:71" s="3" customFormat="1" ht="14.45" hidden="1" customHeight="1">
      <c r="B32" s="42"/>
      <c r="C32" s="43"/>
      <c r="D32" s="43"/>
      <c r="E32" s="43"/>
      <c r="F32" s="31" t="s">
        <v>49</v>
      </c>
      <c r="G32" s="43"/>
      <c r="H32" s="43"/>
      <c r="I32" s="43"/>
      <c r="J32" s="43"/>
      <c r="K32" s="43"/>
      <c r="L32" s="343">
        <v>0.12</v>
      </c>
      <c r="M32" s="342"/>
      <c r="N32" s="342"/>
      <c r="O32" s="342"/>
      <c r="P32" s="342"/>
      <c r="Q32" s="43"/>
      <c r="R32" s="43"/>
      <c r="S32" s="43"/>
      <c r="T32" s="43"/>
      <c r="U32" s="43"/>
      <c r="V32" s="43"/>
      <c r="W32" s="341">
        <f>ROUND(BC54, 2)</f>
        <v>0</v>
      </c>
      <c r="X32" s="342"/>
      <c r="Y32" s="342"/>
      <c r="Z32" s="342"/>
      <c r="AA32" s="342"/>
      <c r="AB32" s="342"/>
      <c r="AC32" s="342"/>
      <c r="AD32" s="342"/>
      <c r="AE32" s="342"/>
      <c r="AF32" s="43"/>
      <c r="AG32" s="43"/>
      <c r="AH32" s="43"/>
      <c r="AI32" s="43"/>
      <c r="AJ32" s="43"/>
      <c r="AK32" s="341">
        <v>0</v>
      </c>
      <c r="AL32" s="342"/>
      <c r="AM32" s="342"/>
      <c r="AN32" s="342"/>
      <c r="AO32" s="342"/>
      <c r="AP32" s="43"/>
      <c r="AQ32" s="43"/>
      <c r="AR32" s="44"/>
      <c r="BE32" s="331"/>
    </row>
    <row r="33" spans="1:57" s="3" customFormat="1" ht="14.45" hidden="1" customHeight="1">
      <c r="B33" s="42"/>
      <c r="C33" s="43"/>
      <c r="D33" s="43"/>
      <c r="E33" s="43"/>
      <c r="F33" s="31" t="s">
        <v>50</v>
      </c>
      <c r="G33" s="43"/>
      <c r="H33" s="43"/>
      <c r="I33" s="43"/>
      <c r="J33" s="43"/>
      <c r="K33" s="43"/>
      <c r="L33" s="343">
        <v>0</v>
      </c>
      <c r="M33" s="342"/>
      <c r="N33" s="342"/>
      <c r="O33" s="342"/>
      <c r="P33" s="342"/>
      <c r="Q33" s="43"/>
      <c r="R33" s="43"/>
      <c r="S33" s="43"/>
      <c r="T33" s="43"/>
      <c r="U33" s="43"/>
      <c r="V33" s="43"/>
      <c r="W33" s="341">
        <f>ROUND(BD54, 2)</f>
        <v>0</v>
      </c>
      <c r="X33" s="342"/>
      <c r="Y33" s="342"/>
      <c r="Z33" s="342"/>
      <c r="AA33" s="342"/>
      <c r="AB33" s="342"/>
      <c r="AC33" s="342"/>
      <c r="AD33" s="342"/>
      <c r="AE33" s="342"/>
      <c r="AF33" s="43"/>
      <c r="AG33" s="43"/>
      <c r="AH33" s="43"/>
      <c r="AI33" s="43"/>
      <c r="AJ33" s="43"/>
      <c r="AK33" s="341">
        <v>0</v>
      </c>
      <c r="AL33" s="342"/>
      <c r="AM33" s="342"/>
      <c r="AN33" s="342"/>
      <c r="AO33" s="342"/>
      <c r="AP33" s="43"/>
      <c r="AQ33" s="43"/>
      <c r="AR33" s="44"/>
    </row>
    <row r="34" spans="1:57" s="2" customFormat="1" ht="6.95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1"/>
      <c r="BE34" s="36"/>
    </row>
    <row r="35" spans="1:57" s="2" customFormat="1" ht="25.9" customHeight="1">
      <c r="A35" s="36"/>
      <c r="B35" s="37"/>
      <c r="C35" s="45"/>
      <c r="D35" s="46" t="s">
        <v>51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52</v>
      </c>
      <c r="U35" s="47"/>
      <c r="V35" s="47"/>
      <c r="W35" s="47"/>
      <c r="X35" s="344" t="s">
        <v>53</v>
      </c>
      <c r="Y35" s="345"/>
      <c r="Z35" s="345"/>
      <c r="AA35" s="345"/>
      <c r="AB35" s="345"/>
      <c r="AC35" s="47"/>
      <c r="AD35" s="47"/>
      <c r="AE35" s="47"/>
      <c r="AF35" s="47"/>
      <c r="AG35" s="47"/>
      <c r="AH35" s="47"/>
      <c r="AI35" s="47"/>
      <c r="AJ35" s="47"/>
      <c r="AK35" s="346">
        <f>SUM(AK26:AK33)</f>
        <v>0</v>
      </c>
      <c r="AL35" s="345"/>
      <c r="AM35" s="345"/>
      <c r="AN35" s="345"/>
      <c r="AO35" s="347"/>
      <c r="AP35" s="45"/>
      <c r="AQ35" s="45"/>
      <c r="AR35" s="41"/>
      <c r="BE35" s="36"/>
    </row>
    <row r="36" spans="1:57" s="2" customFormat="1" ht="6.95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1"/>
      <c r="BE36" s="36"/>
    </row>
    <row r="37" spans="1:57" s="2" customFormat="1" ht="6.95" customHeight="1">
      <c r="A37" s="36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41"/>
      <c r="BE37" s="36"/>
    </row>
    <row r="41" spans="1:57" s="2" customFormat="1" ht="6.95" customHeight="1">
      <c r="A41" s="36"/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41"/>
      <c r="BE41" s="36"/>
    </row>
    <row r="42" spans="1:57" s="2" customFormat="1" ht="24.95" customHeight="1">
      <c r="A42" s="36"/>
      <c r="B42" s="37"/>
      <c r="C42" s="25" t="s">
        <v>54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1"/>
      <c r="BE42" s="36"/>
    </row>
    <row r="43" spans="1:57" s="2" customFormat="1" ht="6.95" customHeight="1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1"/>
      <c r="BE43" s="36"/>
    </row>
    <row r="44" spans="1:57" s="4" customFormat="1" ht="12" customHeight="1">
      <c r="B44" s="53"/>
      <c r="C44" s="31" t="s">
        <v>13</v>
      </c>
      <c r="D44" s="54"/>
      <c r="E44" s="54"/>
      <c r="F44" s="54"/>
      <c r="G44" s="54"/>
      <c r="H44" s="54"/>
      <c r="I44" s="54"/>
      <c r="J44" s="54"/>
      <c r="K44" s="54"/>
      <c r="L44" s="54" t="str">
        <f>K5</f>
        <v>20241002</v>
      </c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5"/>
    </row>
    <row r="45" spans="1:57" s="5" customFormat="1" ht="36.950000000000003" customHeight="1">
      <c r="B45" s="56"/>
      <c r="C45" s="57" t="s">
        <v>16</v>
      </c>
      <c r="D45" s="58"/>
      <c r="E45" s="58"/>
      <c r="F45" s="58"/>
      <c r="G45" s="58"/>
      <c r="H45" s="58"/>
      <c r="I45" s="58"/>
      <c r="J45" s="58"/>
      <c r="K45" s="58"/>
      <c r="L45" s="348" t="str">
        <f>K6</f>
        <v>Opravy poruch objektu FK Viagem Ústí nad Labem</v>
      </c>
      <c r="M45" s="349"/>
      <c r="N45" s="349"/>
      <c r="O45" s="349"/>
      <c r="P45" s="349"/>
      <c r="Q45" s="349"/>
      <c r="R45" s="349"/>
      <c r="S45" s="349"/>
      <c r="T45" s="349"/>
      <c r="U45" s="349"/>
      <c r="V45" s="349"/>
      <c r="W45" s="349"/>
      <c r="X45" s="349"/>
      <c r="Y45" s="349"/>
      <c r="Z45" s="349"/>
      <c r="AA45" s="349"/>
      <c r="AB45" s="349"/>
      <c r="AC45" s="349"/>
      <c r="AD45" s="349"/>
      <c r="AE45" s="349"/>
      <c r="AF45" s="349"/>
      <c r="AG45" s="349"/>
      <c r="AH45" s="349"/>
      <c r="AI45" s="349"/>
      <c r="AJ45" s="349"/>
      <c r="AK45" s="349"/>
      <c r="AL45" s="349"/>
      <c r="AM45" s="349"/>
      <c r="AN45" s="349"/>
      <c r="AO45" s="349"/>
      <c r="AP45" s="58"/>
      <c r="AQ45" s="58"/>
      <c r="AR45" s="59"/>
    </row>
    <row r="46" spans="1:57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1"/>
      <c r="BE46" s="36"/>
    </row>
    <row r="47" spans="1:57" s="2" customFormat="1" ht="12" customHeight="1">
      <c r="A47" s="36"/>
      <c r="B47" s="37"/>
      <c r="C47" s="31" t="s">
        <v>21</v>
      </c>
      <c r="D47" s="38"/>
      <c r="E47" s="38"/>
      <c r="F47" s="38"/>
      <c r="G47" s="38"/>
      <c r="H47" s="38"/>
      <c r="I47" s="38"/>
      <c r="J47" s="38"/>
      <c r="K47" s="38"/>
      <c r="L47" s="60" t="str">
        <f>IF(K8="","",K8)</f>
        <v>Masarykova 1091/228a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1" t="s">
        <v>23</v>
      </c>
      <c r="AJ47" s="38"/>
      <c r="AK47" s="38"/>
      <c r="AL47" s="38"/>
      <c r="AM47" s="350" t="str">
        <f>IF(AN8= "","",AN8)</f>
        <v>2. 10. 2024</v>
      </c>
      <c r="AN47" s="350"/>
      <c r="AO47" s="38"/>
      <c r="AP47" s="38"/>
      <c r="AQ47" s="38"/>
      <c r="AR47" s="41"/>
      <c r="BE47" s="36"/>
    </row>
    <row r="48" spans="1:57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1"/>
      <c r="BE48" s="36"/>
    </row>
    <row r="49" spans="1:91" s="2" customFormat="1" ht="15.2" customHeight="1">
      <c r="A49" s="36"/>
      <c r="B49" s="37"/>
      <c r="C49" s="31" t="s">
        <v>25</v>
      </c>
      <c r="D49" s="38"/>
      <c r="E49" s="38"/>
      <c r="F49" s="38"/>
      <c r="G49" s="38"/>
      <c r="H49" s="38"/>
      <c r="I49" s="38"/>
      <c r="J49" s="38"/>
      <c r="K49" s="38"/>
      <c r="L49" s="54" t="str">
        <f>IF(E11= "","",E11)</f>
        <v>Statutární město Ústí nad Labem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1" t="s">
        <v>33</v>
      </c>
      <c r="AJ49" s="38"/>
      <c r="AK49" s="38"/>
      <c r="AL49" s="38"/>
      <c r="AM49" s="351" t="str">
        <f>IF(E17="","",E17)</f>
        <v>DEKPROJEKT s.r.o.</v>
      </c>
      <c r="AN49" s="352"/>
      <c r="AO49" s="352"/>
      <c r="AP49" s="352"/>
      <c r="AQ49" s="38"/>
      <c r="AR49" s="41"/>
      <c r="AS49" s="353" t="s">
        <v>55</v>
      </c>
      <c r="AT49" s="354"/>
      <c r="AU49" s="62"/>
      <c r="AV49" s="62"/>
      <c r="AW49" s="62"/>
      <c r="AX49" s="62"/>
      <c r="AY49" s="62"/>
      <c r="AZ49" s="62"/>
      <c r="BA49" s="62"/>
      <c r="BB49" s="62"/>
      <c r="BC49" s="62"/>
      <c r="BD49" s="63"/>
      <c r="BE49" s="36"/>
    </row>
    <row r="50" spans="1:91" s="2" customFormat="1" ht="15.2" customHeight="1">
      <c r="A50" s="36"/>
      <c r="B50" s="37"/>
      <c r="C50" s="31" t="s">
        <v>31</v>
      </c>
      <c r="D50" s="38"/>
      <c r="E50" s="38"/>
      <c r="F50" s="38"/>
      <c r="G50" s="38"/>
      <c r="H50" s="38"/>
      <c r="I50" s="38"/>
      <c r="J50" s="38"/>
      <c r="K50" s="38"/>
      <c r="L50" s="54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1" t="s">
        <v>38</v>
      </c>
      <c r="AJ50" s="38"/>
      <c r="AK50" s="38"/>
      <c r="AL50" s="38"/>
      <c r="AM50" s="351" t="str">
        <f>IF(E20="","",E20)</f>
        <v>DEKPROJEKT s.r.o.</v>
      </c>
      <c r="AN50" s="352"/>
      <c r="AO50" s="352"/>
      <c r="AP50" s="352"/>
      <c r="AQ50" s="38"/>
      <c r="AR50" s="41"/>
      <c r="AS50" s="355"/>
      <c r="AT50" s="356"/>
      <c r="AU50" s="64"/>
      <c r="AV50" s="64"/>
      <c r="AW50" s="64"/>
      <c r="AX50" s="64"/>
      <c r="AY50" s="64"/>
      <c r="AZ50" s="64"/>
      <c r="BA50" s="64"/>
      <c r="BB50" s="64"/>
      <c r="BC50" s="64"/>
      <c r="BD50" s="65"/>
      <c r="BE50" s="36"/>
    </row>
    <row r="51" spans="1:91" s="2" customFormat="1" ht="10.9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1"/>
      <c r="AS51" s="357"/>
      <c r="AT51" s="358"/>
      <c r="AU51" s="66"/>
      <c r="AV51" s="66"/>
      <c r="AW51" s="66"/>
      <c r="AX51" s="66"/>
      <c r="AY51" s="66"/>
      <c r="AZ51" s="66"/>
      <c r="BA51" s="66"/>
      <c r="BB51" s="66"/>
      <c r="BC51" s="66"/>
      <c r="BD51" s="67"/>
      <c r="BE51" s="36"/>
    </row>
    <row r="52" spans="1:91" s="2" customFormat="1" ht="29.25" customHeight="1">
      <c r="A52" s="36"/>
      <c r="B52" s="37"/>
      <c r="C52" s="359" t="s">
        <v>56</v>
      </c>
      <c r="D52" s="360"/>
      <c r="E52" s="360"/>
      <c r="F52" s="360"/>
      <c r="G52" s="360"/>
      <c r="H52" s="68"/>
      <c r="I52" s="361" t="s">
        <v>57</v>
      </c>
      <c r="J52" s="360"/>
      <c r="K52" s="360"/>
      <c r="L52" s="360"/>
      <c r="M52" s="360"/>
      <c r="N52" s="360"/>
      <c r="O52" s="360"/>
      <c r="P52" s="360"/>
      <c r="Q52" s="360"/>
      <c r="R52" s="360"/>
      <c r="S52" s="360"/>
      <c r="T52" s="360"/>
      <c r="U52" s="360"/>
      <c r="V52" s="360"/>
      <c r="W52" s="360"/>
      <c r="X52" s="360"/>
      <c r="Y52" s="360"/>
      <c r="Z52" s="360"/>
      <c r="AA52" s="360"/>
      <c r="AB52" s="360"/>
      <c r="AC52" s="360"/>
      <c r="AD52" s="360"/>
      <c r="AE52" s="360"/>
      <c r="AF52" s="360"/>
      <c r="AG52" s="362" t="s">
        <v>58</v>
      </c>
      <c r="AH52" s="360"/>
      <c r="AI52" s="360"/>
      <c r="AJ52" s="360"/>
      <c r="AK52" s="360"/>
      <c r="AL52" s="360"/>
      <c r="AM52" s="360"/>
      <c r="AN52" s="361" t="s">
        <v>59</v>
      </c>
      <c r="AO52" s="360"/>
      <c r="AP52" s="360"/>
      <c r="AQ52" s="69" t="s">
        <v>60</v>
      </c>
      <c r="AR52" s="41"/>
      <c r="AS52" s="70" t="s">
        <v>61</v>
      </c>
      <c r="AT52" s="71" t="s">
        <v>62</v>
      </c>
      <c r="AU52" s="71" t="s">
        <v>63</v>
      </c>
      <c r="AV52" s="71" t="s">
        <v>64</v>
      </c>
      <c r="AW52" s="71" t="s">
        <v>65</v>
      </c>
      <c r="AX52" s="71" t="s">
        <v>66</v>
      </c>
      <c r="AY52" s="71" t="s">
        <v>67</v>
      </c>
      <c r="AZ52" s="71" t="s">
        <v>68</v>
      </c>
      <c r="BA52" s="71" t="s">
        <v>69</v>
      </c>
      <c r="BB52" s="71" t="s">
        <v>70</v>
      </c>
      <c r="BC52" s="71" t="s">
        <v>71</v>
      </c>
      <c r="BD52" s="72" t="s">
        <v>72</v>
      </c>
      <c r="BE52" s="36"/>
    </row>
    <row r="53" spans="1:91" s="2" customFormat="1" ht="10.9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1"/>
      <c r="AS53" s="73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5"/>
      <c r="BE53" s="36"/>
    </row>
    <row r="54" spans="1:91" s="6" customFormat="1" ht="32.450000000000003" customHeight="1">
      <c r="B54" s="76"/>
      <c r="C54" s="77" t="s">
        <v>73</v>
      </c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366">
        <f>ROUND(SUM(AG55:AG57),2)</f>
        <v>0</v>
      </c>
      <c r="AH54" s="366"/>
      <c r="AI54" s="366"/>
      <c r="AJ54" s="366"/>
      <c r="AK54" s="366"/>
      <c r="AL54" s="366"/>
      <c r="AM54" s="366"/>
      <c r="AN54" s="367">
        <f>SUM(AG54,AT54)</f>
        <v>0</v>
      </c>
      <c r="AO54" s="367"/>
      <c r="AP54" s="367"/>
      <c r="AQ54" s="80" t="s">
        <v>19</v>
      </c>
      <c r="AR54" s="81"/>
      <c r="AS54" s="82">
        <f>ROUND(SUM(AS55:AS57),2)</f>
        <v>0</v>
      </c>
      <c r="AT54" s="83">
        <f>ROUND(SUM(AV54:AW54),2)</f>
        <v>0</v>
      </c>
      <c r="AU54" s="84">
        <f>ROUND(SUM(AU55:AU57),5)</f>
        <v>0</v>
      </c>
      <c r="AV54" s="83">
        <f>ROUND(AZ54*L29,2)</f>
        <v>0</v>
      </c>
      <c r="AW54" s="83">
        <f>ROUND(BA54*L30,2)</f>
        <v>0</v>
      </c>
      <c r="AX54" s="83">
        <f>ROUND(BB54*L29,2)</f>
        <v>0</v>
      </c>
      <c r="AY54" s="83">
        <f>ROUND(BC54*L30,2)</f>
        <v>0</v>
      </c>
      <c r="AZ54" s="83">
        <f>ROUND(SUM(AZ55:AZ57),2)</f>
        <v>0</v>
      </c>
      <c r="BA54" s="83">
        <f>ROUND(SUM(BA55:BA57),2)</f>
        <v>0</v>
      </c>
      <c r="BB54" s="83">
        <f>ROUND(SUM(BB55:BB57),2)</f>
        <v>0</v>
      </c>
      <c r="BC54" s="83">
        <f>ROUND(SUM(BC55:BC57),2)</f>
        <v>0</v>
      </c>
      <c r="BD54" s="85">
        <f>ROUND(SUM(BD55:BD57),2)</f>
        <v>0</v>
      </c>
      <c r="BS54" s="86" t="s">
        <v>74</v>
      </c>
      <c r="BT54" s="86" t="s">
        <v>75</v>
      </c>
      <c r="BU54" s="87" t="s">
        <v>76</v>
      </c>
      <c r="BV54" s="86" t="s">
        <v>77</v>
      </c>
      <c r="BW54" s="86" t="s">
        <v>5</v>
      </c>
      <c r="BX54" s="86" t="s">
        <v>78</v>
      </c>
      <c r="CL54" s="86" t="s">
        <v>19</v>
      </c>
    </row>
    <row r="55" spans="1:91" s="7" customFormat="1" ht="24.75" customHeight="1">
      <c r="A55" s="88" t="s">
        <v>79</v>
      </c>
      <c r="B55" s="89"/>
      <c r="C55" s="90"/>
      <c r="D55" s="365" t="s">
        <v>80</v>
      </c>
      <c r="E55" s="365"/>
      <c r="F55" s="365"/>
      <c r="G55" s="365"/>
      <c r="H55" s="365"/>
      <c r="I55" s="91"/>
      <c r="J55" s="365" t="s">
        <v>81</v>
      </c>
      <c r="K55" s="365"/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5"/>
      <c r="AA55" s="365"/>
      <c r="AB55" s="365"/>
      <c r="AC55" s="365"/>
      <c r="AD55" s="365"/>
      <c r="AE55" s="365"/>
      <c r="AF55" s="365"/>
      <c r="AG55" s="363">
        <f>'SO-01 - Oprava sprchy a č...'!J30</f>
        <v>0</v>
      </c>
      <c r="AH55" s="364"/>
      <c r="AI55" s="364"/>
      <c r="AJ55" s="364"/>
      <c r="AK55" s="364"/>
      <c r="AL55" s="364"/>
      <c r="AM55" s="364"/>
      <c r="AN55" s="363">
        <f>SUM(AG55,AT55)</f>
        <v>0</v>
      </c>
      <c r="AO55" s="364"/>
      <c r="AP55" s="364"/>
      <c r="AQ55" s="92" t="s">
        <v>82</v>
      </c>
      <c r="AR55" s="93"/>
      <c r="AS55" s="94">
        <v>0</v>
      </c>
      <c r="AT55" s="95">
        <f>ROUND(SUM(AV55:AW55),2)</f>
        <v>0</v>
      </c>
      <c r="AU55" s="96">
        <f>'SO-01 - Oprava sprchy a č...'!P93</f>
        <v>0</v>
      </c>
      <c r="AV55" s="95">
        <f>'SO-01 - Oprava sprchy a č...'!J33</f>
        <v>0</v>
      </c>
      <c r="AW55" s="95">
        <f>'SO-01 - Oprava sprchy a č...'!J34</f>
        <v>0</v>
      </c>
      <c r="AX55" s="95">
        <f>'SO-01 - Oprava sprchy a č...'!J35</f>
        <v>0</v>
      </c>
      <c r="AY55" s="95">
        <f>'SO-01 - Oprava sprchy a č...'!J36</f>
        <v>0</v>
      </c>
      <c r="AZ55" s="95">
        <f>'SO-01 - Oprava sprchy a č...'!F33</f>
        <v>0</v>
      </c>
      <c r="BA55" s="95">
        <f>'SO-01 - Oprava sprchy a č...'!F34</f>
        <v>0</v>
      </c>
      <c r="BB55" s="95">
        <f>'SO-01 - Oprava sprchy a č...'!F35</f>
        <v>0</v>
      </c>
      <c r="BC55" s="95">
        <f>'SO-01 - Oprava sprchy a č...'!F36</f>
        <v>0</v>
      </c>
      <c r="BD55" s="97">
        <f>'SO-01 - Oprava sprchy a č...'!F37</f>
        <v>0</v>
      </c>
      <c r="BT55" s="98" t="s">
        <v>83</v>
      </c>
      <c r="BV55" s="98" t="s">
        <v>77</v>
      </c>
      <c r="BW55" s="98" t="s">
        <v>84</v>
      </c>
      <c r="BX55" s="98" t="s">
        <v>5</v>
      </c>
      <c r="CL55" s="98" t="s">
        <v>19</v>
      </c>
      <c r="CM55" s="98" t="s">
        <v>85</v>
      </c>
    </row>
    <row r="56" spans="1:91" s="7" customFormat="1" ht="16.5" customHeight="1">
      <c r="A56" s="88" t="s">
        <v>79</v>
      </c>
      <c r="B56" s="89"/>
      <c r="C56" s="90"/>
      <c r="D56" s="365" t="s">
        <v>86</v>
      </c>
      <c r="E56" s="365"/>
      <c r="F56" s="365"/>
      <c r="G56" s="365"/>
      <c r="H56" s="365"/>
      <c r="I56" s="91"/>
      <c r="J56" s="365" t="s">
        <v>87</v>
      </c>
      <c r="K56" s="365"/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5"/>
      <c r="AA56" s="365"/>
      <c r="AB56" s="365"/>
      <c r="AC56" s="365"/>
      <c r="AD56" s="365"/>
      <c r="AE56" s="365"/>
      <c r="AF56" s="365"/>
      <c r="AG56" s="363">
        <f>'SO-02 - Oprava střechy'!J30</f>
        <v>0</v>
      </c>
      <c r="AH56" s="364"/>
      <c r="AI56" s="364"/>
      <c r="AJ56" s="364"/>
      <c r="AK56" s="364"/>
      <c r="AL56" s="364"/>
      <c r="AM56" s="364"/>
      <c r="AN56" s="363">
        <f>SUM(AG56,AT56)</f>
        <v>0</v>
      </c>
      <c r="AO56" s="364"/>
      <c r="AP56" s="364"/>
      <c r="AQ56" s="92" t="s">
        <v>82</v>
      </c>
      <c r="AR56" s="93"/>
      <c r="AS56" s="94">
        <v>0</v>
      </c>
      <c r="AT56" s="95">
        <f>ROUND(SUM(AV56:AW56),2)</f>
        <v>0</v>
      </c>
      <c r="AU56" s="96">
        <f>'SO-02 - Oprava střechy'!P96</f>
        <v>0</v>
      </c>
      <c r="AV56" s="95">
        <f>'SO-02 - Oprava střechy'!J33</f>
        <v>0</v>
      </c>
      <c r="AW56" s="95">
        <f>'SO-02 - Oprava střechy'!J34</f>
        <v>0</v>
      </c>
      <c r="AX56" s="95">
        <f>'SO-02 - Oprava střechy'!J35</f>
        <v>0</v>
      </c>
      <c r="AY56" s="95">
        <f>'SO-02 - Oprava střechy'!J36</f>
        <v>0</v>
      </c>
      <c r="AZ56" s="95">
        <f>'SO-02 - Oprava střechy'!F33</f>
        <v>0</v>
      </c>
      <c r="BA56" s="95">
        <f>'SO-02 - Oprava střechy'!F34</f>
        <v>0</v>
      </c>
      <c r="BB56" s="95">
        <f>'SO-02 - Oprava střechy'!F35</f>
        <v>0</v>
      </c>
      <c r="BC56" s="95">
        <f>'SO-02 - Oprava střechy'!F36</f>
        <v>0</v>
      </c>
      <c r="BD56" s="97">
        <f>'SO-02 - Oprava střechy'!F37</f>
        <v>0</v>
      </c>
      <c r="BT56" s="98" t="s">
        <v>83</v>
      </c>
      <c r="BV56" s="98" t="s">
        <v>77</v>
      </c>
      <c r="BW56" s="98" t="s">
        <v>88</v>
      </c>
      <c r="BX56" s="98" t="s">
        <v>5</v>
      </c>
      <c r="CL56" s="98" t="s">
        <v>19</v>
      </c>
      <c r="CM56" s="98" t="s">
        <v>85</v>
      </c>
    </row>
    <row r="57" spans="1:91" s="7" customFormat="1" ht="16.5" customHeight="1">
      <c r="A57" s="88" t="s">
        <v>79</v>
      </c>
      <c r="B57" s="89"/>
      <c r="C57" s="90"/>
      <c r="D57" s="365" t="s">
        <v>89</v>
      </c>
      <c r="E57" s="365"/>
      <c r="F57" s="365"/>
      <c r="G57" s="365"/>
      <c r="H57" s="365"/>
      <c r="I57" s="91"/>
      <c r="J57" s="365" t="s">
        <v>90</v>
      </c>
      <c r="K57" s="365"/>
      <c r="L57" s="365"/>
      <c r="M57" s="365"/>
      <c r="N57" s="365"/>
      <c r="O57" s="365"/>
      <c r="P57" s="365"/>
      <c r="Q57" s="365"/>
      <c r="R57" s="365"/>
      <c r="S57" s="365"/>
      <c r="T57" s="365"/>
      <c r="U57" s="365"/>
      <c r="V57" s="365"/>
      <c r="W57" s="365"/>
      <c r="X57" s="365"/>
      <c r="Y57" s="365"/>
      <c r="Z57" s="365"/>
      <c r="AA57" s="365"/>
      <c r="AB57" s="365"/>
      <c r="AC57" s="365"/>
      <c r="AD57" s="365"/>
      <c r="AE57" s="365"/>
      <c r="AF57" s="365"/>
      <c r="AG57" s="363">
        <f>'SO-03 - Oprava tribun'!J30</f>
        <v>0</v>
      </c>
      <c r="AH57" s="364"/>
      <c r="AI57" s="364"/>
      <c r="AJ57" s="364"/>
      <c r="AK57" s="364"/>
      <c r="AL57" s="364"/>
      <c r="AM57" s="364"/>
      <c r="AN57" s="363">
        <f>SUM(AG57,AT57)</f>
        <v>0</v>
      </c>
      <c r="AO57" s="364"/>
      <c r="AP57" s="364"/>
      <c r="AQ57" s="92" t="s">
        <v>82</v>
      </c>
      <c r="AR57" s="93"/>
      <c r="AS57" s="99">
        <v>0</v>
      </c>
      <c r="AT57" s="100">
        <f>ROUND(SUM(AV57:AW57),2)</f>
        <v>0</v>
      </c>
      <c r="AU57" s="101">
        <f>'SO-03 - Oprava tribun'!P90</f>
        <v>0</v>
      </c>
      <c r="AV57" s="100">
        <f>'SO-03 - Oprava tribun'!J33</f>
        <v>0</v>
      </c>
      <c r="AW57" s="100">
        <f>'SO-03 - Oprava tribun'!J34</f>
        <v>0</v>
      </c>
      <c r="AX57" s="100">
        <f>'SO-03 - Oprava tribun'!J35</f>
        <v>0</v>
      </c>
      <c r="AY57" s="100">
        <f>'SO-03 - Oprava tribun'!J36</f>
        <v>0</v>
      </c>
      <c r="AZ57" s="100">
        <f>'SO-03 - Oprava tribun'!F33</f>
        <v>0</v>
      </c>
      <c r="BA57" s="100">
        <f>'SO-03 - Oprava tribun'!F34</f>
        <v>0</v>
      </c>
      <c r="BB57" s="100">
        <f>'SO-03 - Oprava tribun'!F35</f>
        <v>0</v>
      </c>
      <c r="BC57" s="100">
        <f>'SO-03 - Oprava tribun'!F36</f>
        <v>0</v>
      </c>
      <c r="BD57" s="102">
        <f>'SO-03 - Oprava tribun'!F37</f>
        <v>0</v>
      </c>
      <c r="BT57" s="98" t="s">
        <v>83</v>
      </c>
      <c r="BV57" s="98" t="s">
        <v>77</v>
      </c>
      <c r="BW57" s="98" t="s">
        <v>91</v>
      </c>
      <c r="BX57" s="98" t="s">
        <v>5</v>
      </c>
      <c r="CL57" s="98" t="s">
        <v>19</v>
      </c>
      <c r="CM57" s="98" t="s">
        <v>85</v>
      </c>
    </row>
    <row r="58" spans="1:91" s="2" customFormat="1" ht="30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41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91" s="2" customFormat="1" ht="6.95" customHeight="1">
      <c r="A59" s="36"/>
      <c r="B59" s="49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41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</sheetData>
  <sheetProtection algorithmName="SHA-512" hashValue="IFwHHOsp8FVctfgUQGzhYZWM0RbOAyamFx+/IQ/DJHPFWrCtjyvtojnDDiFFzwoFNMnE2Rt1r2SQZlj9c3vvSQ==" saltValue="k1gEsQyrufBAlfhslxfH2PQb16CjlTfHoRWSc8aM4+eW+3AEG/WPfq6M963CHbI2PQlEUHSchxr2dEmwaIjHAg==" spinCount="100000" sheet="1" objects="1" scenarios="1" formatColumns="0" formatRows="0"/>
  <mergeCells count="50">
    <mergeCell ref="AR2:BE2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SO-01 - Oprava sprchy a č...'!C2" display="/"/>
    <hyperlink ref="A56" location="'SO-02 - Oprava střechy'!C2" display="/"/>
    <hyperlink ref="A57" location="'SO-03 - Oprava tribun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6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68"/>
      <c r="M2" s="368"/>
      <c r="N2" s="368"/>
      <c r="O2" s="368"/>
      <c r="P2" s="368"/>
      <c r="Q2" s="368"/>
      <c r="R2" s="368"/>
      <c r="S2" s="368"/>
      <c r="T2" s="368"/>
      <c r="U2" s="368"/>
      <c r="V2" s="368"/>
      <c r="AT2" s="19" t="s">
        <v>84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85</v>
      </c>
    </row>
    <row r="4" spans="1:46" s="1" customFormat="1" ht="24.95" customHeight="1">
      <c r="B4" s="22"/>
      <c r="D4" s="105" t="s">
        <v>92</v>
      </c>
      <c r="L4" s="22"/>
      <c r="M4" s="106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7" t="s">
        <v>16</v>
      </c>
      <c r="L6" s="22"/>
    </row>
    <row r="7" spans="1:46" s="1" customFormat="1" ht="16.5" customHeight="1">
      <c r="B7" s="22"/>
      <c r="E7" s="369" t="str">
        <f>'Rekapitulace stavby'!K6</f>
        <v>Opravy poruch objektu FK Viagem Ústí nad Labem</v>
      </c>
      <c r="F7" s="370"/>
      <c r="G7" s="370"/>
      <c r="H7" s="370"/>
      <c r="L7" s="22"/>
    </row>
    <row r="8" spans="1:46" s="2" customFormat="1" ht="12" customHeight="1">
      <c r="A8" s="36"/>
      <c r="B8" s="41"/>
      <c r="C8" s="36"/>
      <c r="D8" s="107" t="s">
        <v>93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71" t="s">
        <v>94</v>
      </c>
      <c r="F9" s="372"/>
      <c r="G9" s="372"/>
      <c r="H9" s="372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19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21</v>
      </c>
      <c r="E12" s="36"/>
      <c r="F12" s="109" t="s">
        <v>22</v>
      </c>
      <c r="G12" s="36"/>
      <c r="H12" s="36"/>
      <c r="I12" s="107" t="s">
        <v>23</v>
      </c>
      <c r="J12" s="110" t="str">
        <f>'Rekapitulace stavby'!AN8</f>
        <v>2. 10. 2024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25</v>
      </c>
      <c r="E14" s="36"/>
      <c r="F14" s="36"/>
      <c r="G14" s="36"/>
      <c r="H14" s="36"/>
      <c r="I14" s="107" t="s">
        <v>26</v>
      </c>
      <c r="J14" s="109" t="s">
        <v>27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28</v>
      </c>
      <c r="F15" s="36"/>
      <c r="G15" s="36"/>
      <c r="H15" s="36"/>
      <c r="I15" s="107" t="s">
        <v>29</v>
      </c>
      <c r="J15" s="109" t="s">
        <v>30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31</v>
      </c>
      <c r="E17" s="36"/>
      <c r="F17" s="36"/>
      <c r="G17" s="36"/>
      <c r="H17" s="36"/>
      <c r="I17" s="107" t="s">
        <v>26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73" t="str">
        <f>'Rekapitulace stavby'!E14</f>
        <v>Vyplň údaj</v>
      </c>
      <c r="F18" s="374"/>
      <c r="G18" s="374"/>
      <c r="H18" s="374"/>
      <c r="I18" s="107" t="s">
        <v>29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33</v>
      </c>
      <c r="E20" s="36"/>
      <c r="F20" s="36"/>
      <c r="G20" s="36"/>
      <c r="H20" s="36"/>
      <c r="I20" s="107" t="s">
        <v>26</v>
      </c>
      <c r="J20" s="109" t="s">
        <v>34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35</v>
      </c>
      <c r="F21" s="36"/>
      <c r="G21" s="36"/>
      <c r="H21" s="36"/>
      <c r="I21" s="107" t="s">
        <v>29</v>
      </c>
      <c r="J21" s="109" t="s">
        <v>36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38</v>
      </c>
      <c r="E23" s="36"/>
      <c r="F23" s="36"/>
      <c r="G23" s="36"/>
      <c r="H23" s="36"/>
      <c r="I23" s="107" t="s">
        <v>26</v>
      </c>
      <c r="J23" s="109" t="s">
        <v>34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">
        <v>35</v>
      </c>
      <c r="F24" s="36"/>
      <c r="G24" s="36"/>
      <c r="H24" s="36"/>
      <c r="I24" s="107" t="s">
        <v>29</v>
      </c>
      <c r="J24" s="109" t="s">
        <v>36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39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1"/>
      <c r="B27" s="112"/>
      <c r="C27" s="111"/>
      <c r="D27" s="111"/>
      <c r="E27" s="375" t="s">
        <v>19</v>
      </c>
      <c r="F27" s="375"/>
      <c r="G27" s="375"/>
      <c r="H27" s="375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41</v>
      </c>
      <c r="E30" s="36"/>
      <c r="F30" s="36"/>
      <c r="G30" s="36"/>
      <c r="H30" s="36"/>
      <c r="I30" s="36"/>
      <c r="J30" s="116">
        <f>ROUND(J93,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43</v>
      </c>
      <c r="G32" s="36"/>
      <c r="H32" s="36"/>
      <c r="I32" s="117" t="s">
        <v>42</v>
      </c>
      <c r="J32" s="117" t="s">
        <v>44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45</v>
      </c>
      <c r="E33" s="107" t="s">
        <v>46</v>
      </c>
      <c r="F33" s="119">
        <f>ROUND((SUM(BE93:BE360)),  2)</f>
        <v>0</v>
      </c>
      <c r="G33" s="36"/>
      <c r="H33" s="36"/>
      <c r="I33" s="120">
        <v>0.21</v>
      </c>
      <c r="J33" s="119">
        <f>ROUND(((SUM(BE93:BE360))*I33),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47</v>
      </c>
      <c r="F34" s="119">
        <f>ROUND((SUM(BF93:BF360)),  2)</f>
        <v>0</v>
      </c>
      <c r="G34" s="36"/>
      <c r="H34" s="36"/>
      <c r="I34" s="120">
        <v>0.12</v>
      </c>
      <c r="J34" s="119">
        <f>ROUND(((SUM(BF93:BF360))*I34),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48</v>
      </c>
      <c r="F35" s="119">
        <f>ROUND((SUM(BG93:BG360)),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49</v>
      </c>
      <c r="F36" s="119">
        <f>ROUND((SUM(BH93:BH360)),  2)</f>
        <v>0</v>
      </c>
      <c r="G36" s="36"/>
      <c r="H36" s="36"/>
      <c r="I36" s="120">
        <v>0.12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50</v>
      </c>
      <c r="F37" s="119">
        <f>ROUND((SUM(BI93:BI360)),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51</v>
      </c>
      <c r="E39" s="123"/>
      <c r="F39" s="123"/>
      <c r="G39" s="124" t="s">
        <v>52</v>
      </c>
      <c r="H39" s="125" t="s">
        <v>53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95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76" t="str">
        <f>E7</f>
        <v>Opravy poruch objektu FK Viagem Ústí nad Labem</v>
      </c>
      <c r="F48" s="377"/>
      <c r="G48" s="377"/>
      <c r="H48" s="377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93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48" t="str">
        <f>E9</f>
        <v>SO-01 - Oprava sprchy a části prostoru regenerace</v>
      </c>
      <c r="F50" s="378"/>
      <c r="G50" s="378"/>
      <c r="H50" s="378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>Masarykova 1091/228a</v>
      </c>
      <c r="G52" s="38"/>
      <c r="H52" s="38"/>
      <c r="I52" s="31" t="s">
        <v>23</v>
      </c>
      <c r="J52" s="61" t="str">
        <f>IF(J12="","",J12)</f>
        <v>2. 10. 2024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1" t="s">
        <v>25</v>
      </c>
      <c r="D54" s="38"/>
      <c r="E54" s="38"/>
      <c r="F54" s="29" t="str">
        <f>E15</f>
        <v>Statutární město Ústí nad Labem</v>
      </c>
      <c r="G54" s="38"/>
      <c r="H54" s="38"/>
      <c r="I54" s="31" t="s">
        <v>33</v>
      </c>
      <c r="J54" s="34" t="str">
        <f>E21</f>
        <v>DEKPROJEKT s.r.o.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31</v>
      </c>
      <c r="D55" s="38"/>
      <c r="E55" s="38"/>
      <c r="F55" s="29" t="str">
        <f>IF(E18="","",E18)</f>
        <v>Vyplň údaj</v>
      </c>
      <c r="G55" s="38"/>
      <c r="H55" s="38"/>
      <c r="I55" s="31" t="s">
        <v>38</v>
      </c>
      <c r="J55" s="34" t="str">
        <f>E24</f>
        <v>DEKPROJEKT s.r.o.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96</v>
      </c>
      <c r="D57" s="133"/>
      <c r="E57" s="133"/>
      <c r="F57" s="133"/>
      <c r="G57" s="133"/>
      <c r="H57" s="133"/>
      <c r="I57" s="133"/>
      <c r="J57" s="134" t="s">
        <v>97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73</v>
      </c>
      <c r="D59" s="38"/>
      <c r="E59" s="38"/>
      <c r="F59" s="38"/>
      <c r="G59" s="38"/>
      <c r="H59" s="38"/>
      <c r="I59" s="38"/>
      <c r="J59" s="79">
        <f>J93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98</v>
      </c>
    </row>
    <row r="60" spans="1:47" s="9" customFormat="1" ht="24.95" customHeight="1">
      <c r="B60" s="136"/>
      <c r="C60" s="137"/>
      <c r="D60" s="138" t="s">
        <v>99</v>
      </c>
      <c r="E60" s="139"/>
      <c r="F60" s="139"/>
      <c r="G60" s="139"/>
      <c r="H60" s="139"/>
      <c r="I60" s="139"/>
      <c r="J60" s="140">
        <f>J94</f>
        <v>0</v>
      </c>
      <c r="K60" s="137"/>
      <c r="L60" s="141"/>
    </row>
    <row r="61" spans="1:47" s="10" customFormat="1" ht="19.899999999999999" customHeight="1">
      <c r="B61" s="142"/>
      <c r="C61" s="143"/>
      <c r="D61" s="144" t="s">
        <v>100</v>
      </c>
      <c r="E61" s="145"/>
      <c r="F61" s="145"/>
      <c r="G61" s="145"/>
      <c r="H61" s="145"/>
      <c r="I61" s="145"/>
      <c r="J61" s="146">
        <f>J95</f>
        <v>0</v>
      </c>
      <c r="K61" s="143"/>
      <c r="L61" s="147"/>
    </row>
    <row r="62" spans="1:47" s="10" customFormat="1" ht="19.899999999999999" customHeight="1">
      <c r="B62" s="142"/>
      <c r="C62" s="143"/>
      <c r="D62" s="144" t="s">
        <v>101</v>
      </c>
      <c r="E62" s="145"/>
      <c r="F62" s="145"/>
      <c r="G62" s="145"/>
      <c r="H62" s="145"/>
      <c r="I62" s="145"/>
      <c r="J62" s="146">
        <f>J132</f>
        <v>0</v>
      </c>
      <c r="K62" s="143"/>
      <c r="L62" s="147"/>
    </row>
    <row r="63" spans="1:47" s="10" customFormat="1" ht="19.899999999999999" customHeight="1">
      <c r="B63" s="142"/>
      <c r="C63" s="143"/>
      <c r="D63" s="144" t="s">
        <v>102</v>
      </c>
      <c r="E63" s="145"/>
      <c r="F63" s="145"/>
      <c r="G63" s="145"/>
      <c r="H63" s="145"/>
      <c r="I63" s="145"/>
      <c r="J63" s="146">
        <f>J146</f>
        <v>0</v>
      </c>
      <c r="K63" s="143"/>
      <c r="L63" s="147"/>
    </row>
    <row r="64" spans="1:47" s="10" customFormat="1" ht="19.899999999999999" customHeight="1">
      <c r="B64" s="142"/>
      <c r="C64" s="143"/>
      <c r="D64" s="144" t="s">
        <v>103</v>
      </c>
      <c r="E64" s="145"/>
      <c r="F64" s="145"/>
      <c r="G64" s="145"/>
      <c r="H64" s="145"/>
      <c r="I64" s="145"/>
      <c r="J64" s="146">
        <f>J157</f>
        <v>0</v>
      </c>
      <c r="K64" s="143"/>
      <c r="L64" s="147"/>
    </row>
    <row r="65" spans="1:31" s="9" customFormat="1" ht="24.95" customHeight="1">
      <c r="B65" s="136"/>
      <c r="C65" s="137"/>
      <c r="D65" s="138" t="s">
        <v>104</v>
      </c>
      <c r="E65" s="139"/>
      <c r="F65" s="139"/>
      <c r="G65" s="139"/>
      <c r="H65" s="139"/>
      <c r="I65" s="139"/>
      <c r="J65" s="140">
        <f>J160</f>
        <v>0</v>
      </c>
      <c r="K65" s="137"/>
      <c r="L65" s="141"/>
    </row>
    <row r="66" spans="1:31" s="10" customFormat="1" ht="19.899999999999999" customHeight="1">
      <c r="B66" s="142"/>
      <c r="C66" s="143"/>
      <c r="D66" s="144" t="s">
        <v>105</v>
      </c>
      <c r="E66" s="145"/>
      <c r="F66" s="145"/>
      <c r="G66" s="145"/>
      <c r="H66" s="145"/>
      <c r="I66" s="145"/>
      <c r="J66" s="146">
        <f>J161</f>
        <v>0</v>
      </c>
      <c r="K66" s="143"/>
      <c r="L66" s="147"/>
    </row>
    <row r="67" spans="1:31" s="10" customFormat="1" ht="19.899999999999999" customHeight="1">
      <c r="B67" s="142"/>
      <c r="C67" s="143"/>
      <c r="D67" s="144" t="s">
        <v>106</v>
      </c>
      <c r="E67" s="145"/>
      <c r="F67" s="145"/>
      <c r="G67" s="145"/>
      <c r="H67" s="145"/>
      <c r="I67" s="145"/>
      <c r="J67" s="146">
        <f>J177</f>
        <v>0</v>
      </c>
      <c r="K67" s="143"/>
      <c r="L67" s="147"/>
    </row>
    <row r="68" spans="1:31" s="10" customFormat="1" ht="19.899999999999999" customHeight="1">
      <c r="B68" s="142"/>
      <c r="C68" s="143"/>
      <c r="D68" s="144" t="s">
        <v>107</v>
      </c>
      <c r="E68" s="145"/>
      <c r="F68" s="145"/>
      <c r="G68" s="145"/>
      <c r="H68" s="145"/>
      <c r="I68" s="145"/>
      <c r="J68" s="146">
        <f>J199</f>
        <v>0</v>
      </c>
      <c r="K68" s="143"/>
      <c r="L68" s="147"/>
    </row>
    <row r="69" spans="1:31" s="10" customFormat="1" ht="19.899999999999999" customHeight="1">
      <c r="B69" s="142"/>
      <c r="C69" s="143"/>
      <c r="D69" s="144" t="s">
        <v>108</v>
      </c>
      <c r="E69" s="145"/>
      <c r="F69" s="145"/>
      <c r="G69" s="145"/>
      <c r="H69" s="145"/>
      <c r="I69" s="145"/>
      <c r="J69" s="146">
        <f>J273</f>
        <v>0</v>
      </c>
      <c r="K69" s="143"/>
      <c r="L69" s="147"/>
    </row>
    <row r="70" spans="1:31" s="10" customFormat="1" ht="19.899999999999999" customHeight="1">
      <c r="B70" s="142"/>
      <c r="C70" s="143"/>
      <c r="D70" s="144" t="s">
        <v>109</v>
      </c>
      <c r="E70" s="145"/>
      <c r="F70" s="145"/>
      <c r="G70" s="145"/>
      <c r="H70" s="145"/>
      <c r="I70" s="145"/>
      <c r="J70" s="146">
        <f>J342</f>
        <v>0</v>
      </c>
      <c r="K70" s="143"/>
      <c r="L70" s="147"/>
    </row>
    <row r="71" spans="1:31" s="9" customFormat="1" ht="24.95" customHeight="1">
      <c r="B71" s="136"/>
      <c r="C71" s="137"/>
      <c r="D71" s="138" t="s">
        <v>110</v>
      </c>
      <c r="E71" s="139"/>
      <c r="F71" s="139"/>
      <c r="G71" s="139"/>
      <c r="H71" s="139"/>
      <c r="I71" s="139"/>
      <c r="J71" s="140">
        <f>J353</f>
        <v>0</v>
      </c>
      <c r="K71" s="137"/>
      <c r="L71" s="141"/>
    </row>
    <row r="72" spans="1:31" s="10" customFormat="1" ht="19.899999999999999" customHeight="1">
      <c r="B72" s="142"/>
      <c r="C72" s="143"/>
      <c r="D72" s="144" t="s">
        <v>111</v>
      </c>
      <c r="E72" s="145"/>
      <c r="F72" s="145"/>
      <c r="G72" s="145"/>
      <c r="H72" s="145"/>
      <c r="I72" s="145"/>
      <c r="J72" s="146">
        <f>J354</f>
        <v>0</v>
      </c>
      <c r="K72" s="143"/>
      <c r="L72" s="147"/>
    </row>
    <row r="73" spans="1:31" s="10" customFormat="1" ht="19.899999999999999" customHeight="1">
      <c r="B73" s="142"/>
      <c r="C73" s="143"/>
      <c r="D73" s="144" t="s">
        <v>112</v>
      </c>
      <c r="E73" s="145"/>
      <c r="F73" s="145"/>
      <c r="G73" s="145"/>
      <c r="H73" s="145"/>
      <c r="I73" s="145"/>
      <c r="J73" s="146">
        <f>J357</f>
        <v>0</v>
      </c>
      <c r="K73" s="143"/>
      <c r="L73" s="147"/>
    </row>
    <row r="74" spans="1:31" s="2" customFormat="1" ht="21.75" customHeight="1">
      <c r="A74" s="36"/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6.95" customHeight="1">
      <c r="A75" s="36"/>
      <c r="B75" s="49"/>
      <c r="C75" s="50"/>
      <c r="D75" s="50"/>
      <c r="E75" s="50"/>
      <c r="F75" s="50"/>
      <c r="G75" s="50"/>
      <c r="H75" s="50"/>
      <c r="I75" s="50"/>
      <c r="J75" s="50"/>
      <c r="K75" s="50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9" spans="1:31" s="2" customFormat="1" ht="6.95" customHeight="1">
      <c r="A79" s="36"/>
      <c r="B79" s="51"/>
      <c r="C79" s="52"/>
      <c r="D79" s="52"/>
      <c r="E79" s="52"/>
      <c r="F79" s="52"/>
      <c r="G79" s="52"/>
      <c r="H79" s="52"/>
      <c r="I79" s="52"/>
      <c r="J79" s="52"/>
      <c r="K79" s="52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24.95" customHeight="1">
      <c r="A80" s="36"/>
      <c r="B80" s="37"/>
      <c r="C80" s="25" t="s">
        <v>113</v>
      </c>
      <c r="D80" s="38"/>
      <c r="E80" s="38"/>
      <c r="F80" s="38"/>
      <c r="G80" s="38"/>
      <c r="H80" s="38"/>
      <c r="I80" s="38"/>
      <c r="J80" s="38"/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6.95" customHeight="1">
      <c r="A81" s="36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2" customHeight="1">
      <c r="A82" s="36"/>
      <c r="B82" s="37"/>
      <c r="C82" s="31" t="s">
        <v>16</v>
      </c>
      <c r="D82" s="38"/>
      <c r="E82" s="38"/>
      <c r="F82" s="38"/>
      <c r="G82" s="38"/>
      <c r="H82" s="38"/>
      <c r="I82" s="38"/>
      <c r="J82" s="38"/>
      <c r="K82" s="38"/>
      <c r="L82" s="10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16.5" customHeight="1">
      <c r="A83" s="36"/>
      <c r="B83" s="37"/>
      <c r="C83" s="38"/>
      <c r="D83" s="38"/>
      <c r="E83" s="376" t="str">
        <f>E7</f>
        <v>Opravy poruch objektu FK Viagem Ústí nad Labem</v>
      </c>
      <c r="F83" s="377"/>
      <c r="G83" s="377"/>
      <c r="H83" s="377"/>
      <c r="I83" s="38"/>
      <c r="J83" s="38"/>
      <c r="K83" s="38"/>
      <c r="L83" s="10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12" customHeight="1">
      <c r="A84" s="36"/>
      <c r="B84" s="37"/>
      <c r="C84" s="31" t="s">
        <v>93</v>
      </c>
      <c r="D84" s="38"/>
      <c r="E84" s="38"/>
      <c r="F84" s="38"/>
      <c r="G84" s="38"/>
      <c r="H84" s="38"/>
      <c r="I84" s="38"/>
      <c r="J84" s="38"/>
      <c r="K84" s="38"/>
      <c r="L84" s="10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16.5" customHeight="1">
      <c r="A85" s="36"/>
      <c r="B85" s="37"/>
      <c r="C85" s="38"/>
      <c r="D85" s="38"/>
      <c r="E85" s="348" t="str">
        <f>E9</f>
        <v>SO-01 - Oprava sprchy a části prostoru regenerace</v>
      </c>
      <c r="F85" s="378"/>
      <c r="G85" s="378"/>
      <c r="H85" s="378"/>
      <c r="I85" s="38"/>
      <c r="J85" s="38"/>
      <c r="K85" s="38"/>
      <c r="L85" s="10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2" customFormat="1" ht="6.95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10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5" s="2" customFormat="1" ht="12" customHeight="1">
      <c r="A87" s="36"/>
      <c r="B87" s="37"/>
      <c r="C87" s="31" t="s">
        <v>21</v>
      </c>
      <c r="D87" s="38"/>
      <c r="E87" s="38"/>
      <c r="F87" s="29" t="str">
        <f>F12</f>
        <v>Masarykova 1091/228a</v>
      </c>
      <c r="G87" s="38"/>
      <c r="H87" s="38"/>
      <c r="I87" s="31" t="s">
        <v>23</v>
      </c>
      <c r="J87" s="61" t="str">
        <f>IF(J12="","",J12)</f>
        <v>2. 10. 2024</v>
      </c>
      <c r="K87" s="38"/>
      <c r="L87" s="10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5" s="2" customFormat="1" ht="6.95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10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5" s="2" customFormat="1" ht="15.2" customHeight="1">
      <c r="A89" s="36"/>
      <c r="B89" s="37"/>
      <c r="C89" s="31" t="s">
        <v>25</v>
      </c>
      <c r="D89" s="38"/>
      <c r="E89" s="38"/>
      <c r="F89" s="29" t="str">
        <f>E15</f>
        <v>Statutární město Ústí nad Labem</v>
      </c>
      <c r="G89" s="38"/>
      <c r="H89" s="38"/>
      <c r="I89" s="31" t="s">
        <v>33</v>
      </c>
      <c r="J89" s="34" t="str">
        <f>E21</f>
        <v>DEKPROJEKT s.r.o.</v>
      </c>
      <c r="K89" s="38"/>
      <c r="L89" s="10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65" s="2" customFormat="1" ht="15.2" customHeight="1">
      <c r="A90" s="36"/>
      <c r="B90" s="37"/>
      <c r="C90" s="31" t="s">
        <v>31</v>
      </c>
      <c r="D90" s="38"/>
      <c r="E90" s="38"/>
      <c r="F90" s="29" t="str">
        <f>IF(E18="","",E18)</f>
        <v>Vyplň údaj</v>
      </c>
      <c r="G90" s="38"/>
      <c r="H90" s="38"/>
      <c r="I90" s="31" t="s">
        <v>38</v>
      </c>
      <c r="J90" s="34" t="str">
        <f>E24</f>
        <v>DEKPROJEKT s.r.o.</v>
      </c>
      <c r="K90" s="38"/>
      <c r="L90" s="10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65" s="2" customFormat="1" ht="10.35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108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65" s="11" customFormat="1" ht="29.25" customHeight="1">
      <c r="A92" s="148"/>
      <c r="B92" s="149"/>
      <c r="C92" s="150" t="s">
        <v>114</v>
      </c>
      <c r="D92" s="151" t="s">
        <v>60</v>
      </c>
      <c r="E92" s="151" t="s">
        <v>56</v>
      </c>
      <c r="F92" s="151" t="s">
        <v>57</v>
      </c>
      <c r="G92" s="151" t="s">
        <v>115</v>
      </c>
      <c r="H92" s="151" t="s">
        <v>116</v>
      </c>
      <c r="I92" s="151" t="s">
        <v>117</v>
      </c>
      <c r="J92" s="151" t="s">
        <v>97</v>
      </c>
      <c r="K92" s="152" t="s">
        <v>118</v>
      </c>
      <c r="L92" s="153"/>
      <c r="M92" s="70" t="s">
        <v>19</v>
      </c>
      <c r="N92" s="71" t="s">
        <v>45</v>
      </c>
      <c r="O92" s="71" t="s">
        <v>119</v>
      </c>
      <c r="P92" s="71" t="s">
        <v>120</v>
      </c>
      <c r="Q92" s="71" t="s">
        <v>121</v>
      </c>
      <c r="R92" s="71" t="s">
        <v>122</v>
      </c>
      <c r="S92" s="71" t="s">
        <v>123</v>
      </c>
      <c r="T92" s="72" t="s">
        <v>124</v>
      </c>
      <c r="U92" s="148"/>
      <c r="V92" s="148"/>
      <c r="W92" s="148"/>
      <c r="X92" s="148"/>
      <c r="Y92" s="148"/>
      <c r="Z92" s="148"/>
      <c r="AA92" s="148"/>
      <c r="AB92" s="148"/>
      <c r="AC92" s="148"/>
      <c r="AD92" s="148"/>
      <c r="AE92" s="148"/>
    </row>
    <row r="93" spans="1:65" s="2" customFormat="1" ht="22.9" customHeight="1">
      <c r="A93" s="36"/>
      <c r="B93" s="37"/>
      <c r="C93" s="77" t="s">
        <v>125</v>
      </c>
      <c r="D93" s="38"/>
      <c r="E93" s="38"/>
      <c r="F93" s="38"/>
      <c r="G93" s="38"/>
      <c r="H93" s="38"/>
      <c r="I93" s="38"/>
      <c r="J93" s="154">
        <f>BK93</f>
        <v>0</v>
      </c>
      <c r="K93" s="38"/>
      <c r="L93" s="41"/>
      <c r="M93" s="73"/>
      <c r="N93" s="155"/>
      <c r="O93" s="74"/>
      <c r="P93" s="156">
        <f>P94+P160+P353</f>
        <v>0</v>
      </c>
      <c r="Q93" s="74"/>
      <c r="R93" s="156">
        <f>R94+R160+R353</f>
        <v>2.0663892700000002</v>
      </c>
      <c r="S93" s="74"/>
      <c r="T93" s="157">
        <f>T94+T160+T353</f>
        <v>1.4522703999999997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T93" s="19" t="s">
        <v>74</v>
      </c>
      <c r="AU93" s="19" t="s">
        <v>98</v>
      </c>
      <c r="BK93" s="158">
        <f>BK94+BK160+BK353</f>
        <v>0</v>
      </c>
    </row>
    <row r="94" spans="1:65" s="12" customFormat="1" ht="25.9" customHeight="1">
      <c r="B94" s="159"/>
      <c r="C94" s="160"/>
      <c r="D94" s="161" t="s">
        <v>74</v>
      </c>
      <c r="E94" s="162" t="s">
        <v>126</v>
      </c>
      <c r="F94" s="162" t="s">
        <v>127</v>
      </c>
      <c r="G94" s="160"/>
      <c r="H94" s="160"/>
      <c r="I94" s="163"/>
      <c r="J94" s="164">
        <f>BK94</f>
        <v>0</v>
      </c>
      <c r="K94" s="160"/>
      <c r="L94" s="165"/>
      <c r="M94" s="166"/>
      <c r="N94" s="167"/>
      <c r="O94" s="167"/>
      <c r="P94" s="168">
        <f>P95+P132+P146+P157</f>
        <v>0</v>
      </c>
      <c r="Q94" s="167"/>
      <c r="R94" s="168">
        <f>R95+R132+R146+R157</f>
        <v>1.1683164000000001</v>
      </c>
      <c r="S94" s="167"/>
      <c r="T94" s="169">
        <f>T95+T132+T146+T157</f>
        <v>0.46111859999999993</v>
      </c>
      <c r="AR94" s="170" t="s">
        <v>83</v>
      </c>
      <c r="AT94" s="171" t="s">
        <v>74</v>
      </c>
      <c r="AU94" s="171" t="s">
        <v>75</v>
      </c>
      <c r="AY94" s="170" t="s">
        <v>128</v>
      </c>
      <c r="BK94" s="172">
        <f>BK95+BK132+BK146+BK157</f>
        <v>0</v>
      </c>
    </row>
    <row r="95" spans="1:65" s="12" customFormat="1" ht="22.9" customHeight="1">
      <c r="B95" s="159"/>
      <c r="C95" s="160"/>
      <c r="D95" s="161" t="s">
        <v>74</v>
      </c>
      <c r="E95" s="173" t="s">
        <v>129</v>
      </c>
      <c r="F95" s="173" t="s">
        <v>130</v>
      </c>
      <c r="G95" s="160"/>
      <c r="H95" s="160"/>
      <c r="I95" s="163"/>
      <c r="J95" s="174">
        <f>BK95</f>
        <v>0</v>
      </c>
      <c r="K95" s="160"/>
      <c r="L95" s="165"/>
      <c r="M95" s="166"/>
      <c r="N95" s="167"/>
      <c r="O95" s="167"/>
      <c r="P95" s="168">
        <f>SUM(P96:P131)</f>
        <v>0</v>
      </c>
      <c r="Q95" s="167"/>
      <c r="R95" s="168">
        <f>SUM(R96:R131)</f>
        <v>1.1683164000000001</v>
      </c>
      <c r="S95" s="167"/>
      <c r="T95" s="169">
        <f>SUM(T96:T131)</f>
        <v>1.1345999999999999E-3</v>
      </c>
      <c r="AR95" s="170" t="s">
        <v>83</v>
      </c>
      <c r="AT95" s="171" t="s">
        <v>74</v>
      </c>
      <c r="AU95" s="171" t="s">
        <v>83</v>
      </c>
      <c r="AY95" s="170" t="s">
        <v>128</v>
      </c>
      <c r="BK95" s="172">
        <f>SUM(BK96:BK131)</f>
        <v>0</v>
      </c>
    </row>
    <row r="96" spans="1:65" s="2" customFormat="1" ht="33" customHeight="1">
      <c r="A96" s="36"/>
      <c r="B96" s="37"/>
      <c r="C96" s="175" t="s">
        <v>83</v>
      </c>
      <c r="D96" s="175" t="s">
        <v>131</v>
      </c>
      <c r="E96" s="176" t="s">
        <v>132</v>
      </c>
      <c r="F96" s="177" t="s">
        <v>133</v>
      </c>
      <c r="G96" s="178" t="s">
        <v>134</v>
      </c>
      <c r="H96" s="179">
        <v>4.7039999999999997</v>
      </c>
      <c r="I96" s="180"/>
      <c r="J96" s="181">
        <f>ROUND(I96*H96,2)</f>
        <v>0</v>
      </c>
      <c r="K96" s="177" t="s">
        <v>135</v>
      </c>
      <c r="L96" s="41"/>
      <c r="M96" s="182" t="s">
        <v>19</v>
      </c>
      <c r="N96" s="183" t="s">
        <v>46</v>
      </c>
      <c r="O96" s="66"/>
      <c r="P96" s="184">
        <f>O96*H96</f>
        <v>0</v>
      </c>
      <c r="Q96" s="184">
        <v>8.0000000000000002E-3</v>
      </c>
      <c r="R96" s="184">
        <f>Q96*H96</f>
        <v>3.7631999999999999E-2</v>
      </c>
      <c r="S96" s="184">
        <v>0</v>
      </c>
      <c r="T96" s="185">
        <f>S96*H96</f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86" t="s">
        <v>136</v>
      </c>
      <c r="AT96" s="186" t="s">
        <v>131</v>
      </c>
      <c r="AU96" s="186" t="s">
        <v>85</v>
      </c>
      <c r="AY96" s="19" t="s">
        <v>128</v>
      </c>
      <c r="BE96" s="187">
        <f>IF(N96="základní",J96,0)</f>
        <v>0</v>
      </c>
      <c r="BF96" s="187">
        <f>IF(N96="snížená",J96,0)</f>
        <v>0</v>
      </c>
      <c r="BG96" s="187">
        <f>IF(N96="zákl. přenesená",J96,0)</f>
        <v>0</v>
      </c>
      <c r="BH96" s="187">
        <f>IF(N96="sníž. přenesená",J96,0)</f>
        <v>0</v>
      </c>
      <c r="BI96" s="187">
        <f>IF(N96="nulová",J96,0)</f>
        <v>0</v>
      </c>
      <c r="BJ96" s="19" t="s">
        <v>83</v>
      </c>
      <c r="BK96" s="187">
        <f>ROUND(I96*H96,2)</f>
        <v>0</v>
      </c>
      <c r="BL96" s="19" t="s">
        <v>136</v>
      </c>
      <c r="BM96" s="186" t="s">
        <v>137</v>
      </c>
    </row>
    <row r="97" spans="1:65" s="2" customFormat="1" ht="11.25">
      <c r="A97" s="36"/>
      <c r="B97" s="37"/>
      <c r="C97" s="38"/>
      <c r="D97" s="188" t="s">
        <v>138</v>
      </c>
      <c r="E97" s="38"/>
      <c r="F97" s="189" t="s">
        <v>139</v>
      </c>
      <c r="G97" s="38"/>
      <c r="H97" s="38"/>
      <c r="I97" s="190"/>
      <c r="J97" s="38"/>
      <c r="K97" s="38"/>
      <c r="L97" s="41"/>
      <c r="M97" s="191"/>
      <c r="N97" s="192"/>
      <c r="O97" s="66"/>
      <c r="P97" s="66"/>
      <c r="Q97" s="66"/>
      <c r="R97" s="66"/>
      <c r="S97" s="66"/>
      <c r="T97" s="67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T97" s="19" t="s">
        <v>138</v>
      </c>
      <c r="AU97" s="19" t="s">
        <v>85</v>
      </c>
    </row>
    <row r="98" spans="1:65" s="13" customFormat="1" ht="11.25">
      <c r="B98" s="193"/>
      <c r="C98" s="194"/>
      <c r="D98" s="195" t="s">
        <v>140</v>
      </c>
      <c r="E98" s="196" t="s">
        <v>19</v>
      </c>
      <c r="F98" s="197" t="s">
        <v>141</v>
      </c>
      <c r="G98" s="194"/>
      <c r="H98" s="196" t="s">
        <v>19</v>
      </c>
      <c r="I98" s="198"/>
      <c r="J98" s="194"/>
      <c r="K98" s="194"/>
      <c r="L98" s="199"/>
      <c r="M98" s="200"/>
      <c r="N98" s="201"/>
      <c r="O98" s="201"/>
      <c r="P98" s="201"/>
      <c r="Q98" s="201"/>
      <c r="R98" s="201"/>
      <c r="S98" s="201"/>
      <c r="T98" s="202"/>
      <c r="AT98" s="203" t="s">
        <v>140</v>
      </c>
      <c r="AU98" s="203" t="s">
        <v>85</v>
      </c>
      <c r="AV98" s="13" t="s">
        <v>83</v>
      </c>
      <c r="AW98" s="13" t="s">
        <v>37</v>
      </c>
      <c r="AX98" s="13" t="s">
        <v>75</v>
      </c>
      <c r="AY98" s="203" t="s">
        <v>128</v>
      </c>
    </row>
    <row r="99" spans="1:65" s="14" customFormat="1" ht="11.25">
      <c r="B99" s="204"/>
      <c r="C99" s="205"/>
      <c r="D99" s="195" t="s">
        <v>140</v>
      </c>
      <c r="E99" s="206" t="s">
        <v>19</v>
      </c>
      <c r="F99" s="207" t="s">
        <v>142</v>
      </c>
      <c r="G99" s="205"/>
      <c r="H99" s="208">
        <v>4.7039999999999997</v>
      </c>
      <c r="I99" s="209"/>
      <c r="J99" s="205"/>
      <c r="K99" s="205"/>
      <c r="L99" s="210"/>
      <c r="M99" s="211"/>
      <c r="N99" s="212"/>
      <c r="O99" s="212"/>
      <c r="P99" s="212"/>
      <c r="Q99" s="212"/>
      <c r="R99" s="212"/>
      <c r="S99" s="212"/>
      <c r="T99" s="213"/>
      <c r="AT99" s="214" t="s">
        <v>140</v>
      </c>
      <c r="AU99" s="214" t="s">
        <v>85</v>
      </c>
      <c r="AV99" s="14" t="s">
        <v>85</v>
      </c>
      <c r="AW99" s="14" t="s">
        <v>37</v>
      </c>
      <c r="AX99" s="14" t="s">
        <v>83</v>
      </c>
      <c r="AY99" s="214" t="s">
        <v>128</v>
      </c>
    </row>
    <row r="100" spans="1:65" s="2" customFormat="1" ht="33" customHeight="1">
      <c r="A100" s="36"/>
      <c r="B100" s="37"/>
      <c r="C100" s="175" t="s">
        <v>85</v>
      </c>
      <c r="D100" s="175" t="s">
        <v>131</v>
      </c>
      <c r="E100" s="176" t="s">
        <v>143</v>
      </c>
      <c r="F100" s="177" t="s">
        <v>144</v>
      </c>
      <c r="G100" s="178" t="s">
        <v>134</v>
      </c>
      <c r="H100" s="179">
        <v>4.7039999999999997</v>
      </c>
      <c r="I100" s="180"/>
      <c r="J100" s="181">
        <f>ROUND(I100*H100,2)</f>
        <v>0</v>
      </c>
      <c r="K100" s="177" t="s">
        <v>135</v>
      </c>
      <c r="L100" s="41"/>
      <c r="M100" s="182" t="s">
        <v>19</v>
      </c>
      <c r="N100" s="183" t="s">
        <v>46</v>
      </c>
      <c r="O100" s="66"/>
      <c r="P100" s="184">
        <f>O100*H100</f>
        <v>0</v>
      </c>
      <c r="Q100" s="184">
        <v>1.6199999999999999E-2</v>
      </c>
      <c r="R100" s="184">
        <f>Q100*H100</f>
        <v>7.6204799999999989E-2</v>
      </c>
      <c r="S100" s="184">
        <v>0</v>
      </c>
      <c r="T100" s="185">
        <f>S100*H100</f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86" t="s">
        <v>136</v>
      </c>
      <c r="AT100" s="186" t="s">
        <v>131</v>
      </c>
      <c r="AU100" s="186" t="s">
        <v>85</v>
      </c>
      <c r="AY100" s="19" t="s">
        <v>128</v>
      </c>
      <c r="BE100" s="187">
        <f>IF(N100="základní",J100,0)</f>
        <v>0</v>
      </c>
      <c r="BF100" s="187">
        <f>IF(N100="snížená",J100,0)</f>
        <v>0</v>
      </c>
      <c r="BG100" s="187">
        <f>IF(N100="zákl. přenesená",J100,0)</f>
        <v>0</v>
      </c>
      <c r="BH100" s="187">
        <f>IF(N100="sníž. přenesená",J100,0)</f>
        <v>0</v>
      </c>
      <c r="BI100" s="187">
        <f>IF(N100="nulová",J100,0)</f>
        <v>0</v>
      </c>
      <c r="BJ100" s="19" t="s">
        <v>83</v>
      </c>
      <c r="BK100" s="187">
        <f>ROUND(I100*H100,2)</f>
        <v>0</v>
      </c>
      <c r="BL100" s="19" t="s">
        <v>136</v>
      </c>
      <c r="BM100" s="186" t="s">
        <v>145</v>
      </c>
    </row>
    <row r="101" spans="1:65" s="2" customFormat="1" ht="11.25">
      <c r="A101" s="36"/>
      <c r="B101" s="37"/>
      <c r="C101" s="38"/>
      <c r="D101" s="188" t="s">
        <v>138</v>
      </c>
      <c r="E101" s="38"/>
      <c r="F101" s="189" t="s">
        <v>146</v>
      </c>
      <c r="G101" s="38"/>
      <c r="H101" s="38"/>
      <c r="I101" s="190"/>
      <c r="J101" s="38"/>
      <c r="K101" s="38"/>
      <c r="L101" s="41"/>
      <c r="M101" s="191"/>
      <c r="N101" s="192"/>
      <c r="O101" s="66"/>
      <c r="P101" s="66"/>
      <c r="Q101" s="66"/>
      <c r="R101" s="66"/>
      <c r="S101" s="66"/>
      <c r="T101" s="67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19" t="s">
        <v>138</v>
      </c>
      <c r="AU101" s="19" t="s">
        <v>85</v>
      </c>
    </row>
    <row r="102" spans="1:65" s="13" customFormat="1" ht="11.25">
      <c r="B102" s="193"/>
      <c r="C102" s="194"/>
      <c r="D102" s="195" t="s">
        <v>140</v>
      </c>
      <c r="E102" s="196" t="s">
        <v>19</v>
      </c>
      <c r="F102" s="197" t="s">
        <v>141</v>
      </c>
      <c r="G102" s="194"/>
      <c r="H102" s="196" t="s">
        <v>19</v>
      </c>
      <c r="I102" s="198"/>
      <c r="J102" s="194"/>
      <c r="K102" s="194"/>
      <c r="L102" s="199"/>
      <c r="M102" s="200"/>
      <c r="N102" s="201"/>
      <c r="O102" s="201"/>
      <c r="P102" s="201"/>
      <c r="Q102" s="201"/>
      <c r="R102" s="201"/>
      <c r="S102" s="201"/>
      <c r="T102" s="202"/>
      <c r="AT102" s="203" t="s">
        <v>140</v>
      </c>
      <c r="AU102" s="203" t="s">
        <v>85</v>
      </c>
      <c r="AV102" s="13" t="s">
        <v>83</v>
      </c>
      <c r="AW102" s="13" t="s">
        <v>37</v>
      </c>
      <c r="AX102" s="13" t="s">
        <v>75</v>
      </c>
      <c r="AY102" s="203" t="s">
        <v>128</v>
      </c>
    </row>
    <row r="103" spans="1:65" s="14" customFormat="1" ht="11.25">
      <c r="B103" s="204"/>
      <c r="C103" s="205"/>
      <c r="D103" s="195" t="s">
        <v>140</v>
      </c>
      <c r="E103" s="206" t="s">
        <v>19</v>
      </c>
      <c r="F103" s="207" t="s">
        <v>142</v>
      </c>
      <c r="G103" s="205"/>
      <c r="H103" s="208">
        <v>4.7039999999999997</v>
      </c>
      <c r="I103" s="209"/>
      <c r="J103" s="205"/>
      <c r="K103" s="205"/>
      <c r="L103" s="210"/>
      <c r="M103" s="211"/>
      <c r="N103" s="212"/>
      <c r="O103" s="212"/>
      <c r="P103" s="212"/>
      <c r="Q103" s="212"/>
      <c r="R103" s="212"/>
      <c r="S103" s="212"/>
      <c r="T103" s="213"/>
      <c r="AT103" s="214" t="s">
        <v>140</v>
      </c>
      <c r="AU103" s="214" t="s">
        <v>85</v>
      </c>
      <c r="AV103" s="14" t="s">
        <v>85</v>
      </c>
      <c r="AW103" s="14" t="s">
        <v>37</v>
      </c>
      <c r="AX103" s="14" t="s">
        <v>83</v>
      </c>
      <c r="AY103" s="214" t="s">
        <v>128</v>
      </c>
    </row>
    <row r="104" spans="1:65" s="2" customFormat="1" ht="37.9" customHeight="1">
      <c r="A104" s="36"/>
      <c r="B104" s="37"/>
      <c r="C104" s="175" t="s">
        <v>147</v>
      </c>
      <c r="D104" s="175" t="s">
        <v>131</v>
      </c>
      <c r="E104" s="176" t="s">
        <v>148</v>
      </c>
      <c r="F104" s="177" t="s">
        <v>149</v>
      </c>
      <c r="G104" s="178" t="s">
        <v>134</v>
      </c>
      <c r="H104" s="179">
        <v>4.7039999999999997</v>
      </c>
      <c r="I104" s="180"/>
      <c r="J104" s="181">
        <f>ROUND(I104*H104,2)</f>
        <v>0</v>
      </c>
      <c r="K104" s="177" t="s">
        <v>135</v>
      </c>
      <c r="L104" s="41"/>
      <c r="M104" s="182" t="s">
        <v>19</v>
      </c>
      <c r="N104" s="183" t="s">
        <v>46</v>
      </c>
      <c r="O104" s="66"/>
      <c r="P104" s="184">
        <f>O104*H104</f>
        <v>0</v>
      </c>
      <c r="Q104" s="184">
        <v>5.4000000000000003E-3</v>
      </c>
      <c r="R104" s="184">
        <f>Q104*H104</f>
        <v>2.54016E-2</v>
      </c>
      <c r="S104" s="184">
        <v>0</v>
      </c>
      <c r="T104" s="185">
        <f>S104*H104</f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86" t="s">
        <v>136</v>
      </c>
      <c r="AT104" s="186" t="s">
        <v>131</v>
      </c>
      <c r="AU104" s="186" t="s">
        <v>85</v>
      </c>
      <c r="AY104" s="19" t="s">
        <v>128</v>
      </c>
      <c r="BE104" s="187">
        <f>IF(N104="základní",J104,0)</f>
        <v>0</v>
      </c>
      <c r="BF104" s="187">
        <f>IF(N104="snížená",J104,0)</f>
        <v>0</v>
      </c>
      <c r="BG104" s="187">
        <f>IF(N104="zákl. přenesená",J104,0)</f>
        <v>0</v>
      </c>
      <c r="BH104" s="187">
        <f>IF(N104="sníž. přenesená",J104,0)</f>
        <v>0</v>
      </c>
      <c r="BI104" s="187">
        <f>IF(N104="nulová",J104,0)</f>
        <v>0</v>
      </c>
      <c r="BJ104" s="19" t="s">
        <v>83</v>
      </c>
      <c r="BK104" s="187">
        <f>ROUND(I104*H104,2)</f>
        <v>0</v>
      </c>
      <c r="BL104" s="19" t="s">
        <v>136</v>
      </c>
      <c r="BM104" s="186" t="s">
        <v>150</v>
      </c>
    </row>
    <row r="105" spans="1:65" s="2" customFormat="1" ht="11.25">
      <c r="A105" s="36"/>
      <c r="B105" s="37"/>
      <c r="C105" s="38"/>
      <c r="D105" s="188" t="s">
        <v>138</v>
      </c>
      <c r="E105" s="38"/>
      <c r="F105" s="189" t="s">
        <v>151</v>
      </c>
      <c r="G105" s="38"/>
      <c r="H105" s="38"/>
      <c r="I105" s="190"/>
      <c r="J105" s="38"/>
      <c r="K105" s="38"/>
      <c r="L105" s="41"/>
      <c r="M105" s="191"/>
      <c r="N105" s="192"/>
      <c r="O105" s="66"/>
      <c r="P105" s="66"/>
      <c r="Q105" s="66"/>
      <c r="R105" s="66"/>
      <c r="S105" s="66"/>
      <c r="T105" s="67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T105" s="19" t="s">
        <v>138</v>
      </c>
      <c r="AU105" s="19" t="s">
        <v>85</v>
      </c>
    </row>
    <row r="106" spans="1:65" s="13" customFormat="1" ht="11.25">
      <c r="B106" s="193"/>
      <c r="C106" s="194"/>
      <c r="D106" s="195" t="s">
        <v>140</v>
      </c>
      <c r="E106" s="196" t="s">
        <v>19</v>
      </c>
      <c r="F106" s="197" t="s">
        <v>141</v>
      </c>
      <c r="G106" s="194"/>
      <c r="H106" s="196" t="s">
        <v>19</v>
      </c>
      <c r="I106" s="198"/>
      <c r="J106" s="194"/>
      <c r="K106" s="194"/>
      <c r="L106" s="199"/>
      <c r="M106" s="200"/>
      <c r="N106" s="201"/>
      <c r="O106" s="201"/>
      <c r="P106" s="201"/>
      <c r="Q106" s="201"/>
      <c r="R106" s="201"/>
      <c r="S106" s="201"/>
      <c r="T106" s="202"/>
      <c r="AT106" s="203" t="s">
        <v>140</v>
      </c>
      <c r="AU106" s="203" t="s">
        <v>85</v>
      </c>
      <c r="AV106" s="13" t="s">
        <v>83</v>
      </c>
      <c r="AW106" s="13" t="s">
        <v>37</v>
      </c>
      <c r="AX106" s="13" t="s">
        <v>75</v>
      </c>
      <c r="AY106" s="203" t="s">
        <v>128</v>
      </c>
    </row>
    <row r="107" spans="1:65" s="14" customFormat="1" ht="11.25">
      <c r="B107" s="204"/>
      <c r="C107" s="205"/>
      <c r="D107" s="195" t="s">
        <v>140</v>
      </c>
      <c r="E107" s="206" t="s">
        <v>19</v>
      </c>
      <c r="F107" s="207" t="s">
        <v>142</v>
      </c>
      <c r="G107" s="205"/>
      <c r="H107" s="208">
        <v>4.7039999999999997</v>
      </c>
      <c r="I107" s="209"/>
      <c r="J107" s="205"/>
      <c r="K107" s="205"/>
      <c r="L107" s="210"/>
      <c r="M107" s="211"/>
      <c r="N107" s="212"/>
      <c r="O107" s="212"/>
      <c r="P107" s="212"/>
      <c r="Q107" s="212"/>
      <c r="R107" s="212"/>
      <c r="S107" s="212"/>
      <c r="T107" s="213"/>
      <c r="AT107" s="214" t="s">
        <v>140</v>
      </c>
      <c r="AU107" s="214" t="s">
        <v>85</v>
      </c>
      <c r="AV107" s="14" t="s">
        <v>85</v>
      </c>
      <c r="AW107" s="14" t="s">
        <v>37</v>
      </c>
      <c r="AX107" s="14" t="s">
        <v>83</v>
      </c>
      <c r="AY107" s="214" t="s">
        <v>128</v>
      </c>
    </row>
    <row r="108" spans="1:65" s="2" customFormat="1" ht="24.2" customHeight="1">
      <c r="A108" s="36"/>
      <c r="B108" s="37"/>
      <c r="C108" s="175" t="s">
        <v>136</v>
      </c>
      <c r="D108" s="175" t="s">
        <v>131</v>
      </c>
      <c r="E108" s="176" t="s">
        <v>152</v>
      </c>
      <c r="F108" s="177" t="s">
        <v>153</v>
      </c>
      <c r="G108" s="178" t="s">
        <v>134</v>
      </c>
      <c r="H108" s="179">
        <v>4.7039999999999997</v>
      </c>
      <c r="I108" s="180"/>
      <c r="J108" s="181">
        <f>ROUND(I108*H108,2)</f>
        <v>0</v>
      </c>
      <c r="K108" s="177" t="s">
        <v>135</v>
      </c>
      <c r="L108" s="41"/>
      <c r="M108" s="182" t="s">
        <v>19</v>
      </c>
      <c r="N108" s="183" t="s">
        <v>46</v>
      </c>
      <c r="O108" s="66"/>
      <c r="P108" s="184">
        <f>O108*H108</f>
        <v>0</v>
      </c>
      <c r="Q108" s="184">
        <v>4.0000000000000001E-3</v>
      </c>
      <c r="R108" s="184">
        <f>Q108*H108</f>
        <v>1.8815999999999999E-2</v>
      </c>
      <c r="S108" s="184">
        <v>0</v>
      </c>
      <c r="T108" s="185">
        <f>S108*H108</f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186" t="s">
        <v>136</v>
      </c>
      <c r="AT108" s="186" t="s">
        <v>131</v>
      </c>
      <c r="AU108" s="186" t="s">
        <v>85</v>
      </c>
      <c r="AY108" s="19" t="s">
        <v>128</v>
      </c>
      <c r="BE108" s="187">
        <f>IF(N108="základní",J108,0)</f>
        <v>0</v>
      </c>
      <c r="BF108" s="187">
        <f>IF(N108="snížená",J108,0)</f>
        <v>0</v>
      </c>
      <c r="BG108" s="187">
        <f>IF(N108="zákl. přenesená",J108,0)</f>
        <v>0</v>
      </c>
      <c r="BH108" s="187">
        <f>IF(N108="sníž. přenesená",J108,0)</f>
        <v>0</v>
      </c>
      <c r="BI108" s="187">
        <f>IF(N108="nulová",J108,0)</f>
        <v>0</v>
      </c>
      <c r="BJ108" s="19" t="s">
        <v>83</v>
      </c>
      <c r="BK108" s="187">
        <f>ROUND(I108*H108,2)</f>
        <v>0</v>
      </c>
      <c r="BL108" s="19" t="s">
        <v>136</v>
      </c>
      <c r="BM108" s="186" t="s">
        <v>154</v>
      </c>
    </row>
    <row r="109" spans="1:65" s="2" customFormat="1" ht="11.25">
      <c r="A109" s="36"/>
      <c r="B109" s="37"/>
      <c r="C109" s="38"/>
      <c r="D109" s="188" t="s">
        <v>138</v>
      </c>
      <c r="E109" s="38"/>
      <c r="F109" s="189" t="s">
        <v>155</v>
      </c>
      <c r="G109" s="38"/>
      <c r="H109" s="38"/>
      <c r="I109" s="190"/>
      <c r="J109" s="38"/>
      <c r="K109" s="38"/>
      <c r="L109" s="41"/>
      <c r="M109" s="191"/>
      <c r="N109" s="192"/>
      <c r="O109" s="66"/>
      <c r="P109" s="66"/>
      <c r="Q109" s="66"/>
      <c r="R109" s="66"/>
      <c r="S109" s="66"/>
      <c r="T109" s="67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9" t="s">
        <v>138</v>
      </c>
      <c r="AU109" s="19" t="s">
        <v>85</v>
      </c>
    </row>
    <row r="110" spans="1:65" s="13" customFormat="1" ht="11.25">
      <c r="B110" s="193"/>
      <c r="C110" s="194"/>
      <c r="D110" s="195" t="s">
        <v>140</v>
      </c>
      <c r="E110" s="196" t="s">
        <v>19</v>
      </c>
      <c r="F110" s="197" t="s">
        <v>141</v>
      </c>
      <c r="G110" s="194"/>
      <c r="H110" s="196" t="s">
        <v>19</v>
      </c>
      <c r="I110" s="198"/>
      <c r="J110" s="194"/>
      <c r="K110" s="194"/>
      <c r="L110" s="199"/>
      <c r="M110" s="200"/>
      <c r="N110" s="201"/>
      <c r="O110" s="201"/>
      <c r="P110" s="201"/>
      <c r="Q110" s="201"/>
      <c r="R110" s="201"/>
      <c r="S110" s="201"/>
      <c r="T110" s="202"/>
      <c r="AT110" s="203" t="s">
        <v>140</v>
      </c>
      <c r="AU110" s="203" t="s">
        <v>85</v>
      </c>
      <c r="AV110" s="13" t="s">
        <v>83</v>
      </c>
      <c r="AW110" s="13" t="s">
        <v>37</v>
      </c>
      <c r="AX110" s="13" t="s">
        <v>75</v>
      </c>
      <c r="AY110" s="203" t="s">
        <v>128</v>
      </c>
    </row>
    <row r="111" spans="1:65" s="14" customFormat="1" ht="11.25">
      <c r="B111" s="204"/>
      <c r="C111" s="205"/>
      <c r="D111" s="195" t="s">
        <v>140</v>
      </c>
      <c r="E111" s="206" t="s">
        <v>19</v>
      </c>
      <c r="F111" s="207" t="s">
        <v>142</v>
      </c>
      <c r="G111" s="205"/>
      <c r="H111" s="208">
        <v>4.7039999999999997</v>
      </c>
      <c r="I111" s="209"/>
      <c r="J111" s="205"/>
      <c r="K111" s="205"/>
      <c r="L111" s="210"/>
      <c r="M111" s="211"/>
      <c r="N111" s="212"/>
      <c r="O111" s="212"/>
      <c r="P111" s="212"/>
      <c r="Q111" s="212"/>
      <c r="R111" s="212"/>
      <c r="S111" s="212"/>
      <c r="T111" s="213"/>
      <c r="AT111" s="214" t="s">
        <v>140</v>
      </c>
      <c r="AU111" s="214" t="s">
        <v>85</v>
      </c>
      <c r="AV111" s="14" t="s">
        <v>85</v>
      </c>
      <c r="AW111" s="14" t="s">
        <v>37</v>
      </c>
      <c r="AX111" s="14" t="s">
        <v>83</v>
      </c>
      <c r="AY111" s="214" t="s">
        <v>128</v>
      </c>
    </row>
    <row r="112" spans="1:65" s="2" customFormat="1" ht="24.2" customHeight="1">
      <c r="A112" s="36"/>
      <c r="B112" s="37"/>
      <c r="C112" s="175" t="s">
        <v>156</v>
      </c>
      <c r="D112" s="175" t="s">
        <v>131</v>
      </c>
      <c r="E112" s="176" t="s">
        <v>157</v>
      </c>
      <c r="F112" s="177" t="s">
        <v>158</v>
      </c>
      <c r="G112" s="178" t="s">
        <v>134</v>
      </c>
      <c r="H112" s="179">
        <v>16.2</v>
      </c>
      <c r="I112" s="180"/>
      <c r="J112" s="181">
        <f>ROUND(I112*H112,2)</f>
        <v>0</v>
      </c>
      <c r="K112" s="177" t="s">
        <v>135</v>
      </c>
      <c r="L112" s="41"/>
      <c r="M112" s="182" t="s">
        <v>19</v>
      </c>
      <c r="N112" s="183" t="s">
        <v>46</v>
      </c>
      <c r="O112" s="66"/>
      <c r="P112" s="184">
        <f>O112*H112</f>
        <v>0</v>
      </c>
      <c r="Q112" s="184">
        <v>9.8999999999999999E-4</v>
      </c>
      <c r="R112" s="184">
        <f>Q112*H112</f>
        <v>1.6038E-2</v>
      </c>
      <c r="S112" s="184">
        <v>6.0000000000000002E-5</v>
      </c>
      <c r="T112" s="185">
        <f>S112*H112</f>
        <v>9.7199999999999999E-4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86" t="s">
        <v>136</v>
      </c>
      <c r="AT112" s="186" t="s">
        <v>131</v>
      </c>
      <c r="AU112" s="186" t="s">
        <v>85</v>
      </c>
      <c r="AY112" s="19" t="s">
        <v>128</v>
      </c>
      <c r="BE112" s="187">
        <f>IF(N112="základní",J112,0)</f>
        <v>0</v>
      </c>
      <c r="BF112" s="187">
        <f>IF(N112="snížená",J112,0)</f>
        <v>0</v>
      </c>
      <c r="BG112" s="187">
        <f>IF(N112="zákl. přenesená",J112,0)</f>
        <v>0</v>
      </c>
      <c r="BH112" s="187">
        <f>IF(N112="sníž. přenesená",J112,0)</f>
        <v>0</v>
      </c>
      <c r="BI112" s="187">
        <f>IF(N112="nulová",J112,0)</f>
        <v>0</v>
      </c>
      <c r="BJ112" s="19" t="s">
        <v>83</v>
      </c>
      <c r="BK112" s="187">
        <f>ROUND(I112*H112,2)</f>
        <v>0</v>
      </c>
      <c r="BL112" s="19" t="s">
        <v>136</v>
      </c>
      <c r="BM112" s="186" t="s">
        <v>159</v>
      </c>
    </row>
    <row r="113" spans="1:65" s="2" customFormat="1" ht="11.25">
      <c r="A113" s="36"/>
      <c r="B113" s="37"/>
      <c r="C113" s="38"/>
      <c r="D113" s="188" t="s">
        <v>138</v>
      </c>
      <c r="E113" s="38"/>
      <c r="F113" s="189" t="s">
        <v>160</v>
      </c>
      <c r="G113" s="38"/>
      <c r="H113" s="38"/>
      <c r="I113" s="190"/>
      <c r="J113" s="38"/>
      <c r="K113" s="38"/>
      <c r="L113" s="41"/>
      <c r="M113" s="191"/>
      <c r="N113" s="192"/>
      <c r="O113" s="66"/>
      <c r="P113" s="66"/>
      <c r="Q113" s="66"/>
      <c r="R113" s="66"/>
      <c r="S113" s="66"/>
      <c r="T113" s="67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9" t="s">
        <v>138</v>
      </c>
      <c r="AU113" s="19" t="s">
        <v>85</v>
      </c>
    </row>
    <row r="114" spans="1:65" s="13" customFormat="1" ht="11.25">
      <c r="B114" s="193"/>
      <c r="C114" s="194"/>
      <c r="D114" s="195" t="s">
        <v>140</v>
      </c>
      <c r="E114" s="196" t="s">
        <v>19</v>
      </c>
      <c r="F114" s="197" t="s">
        <v>161</v>
      </c>
      <c r="G114" s="194"/>
      <c r="H114" s="196" t="s">
        <v>19</v>
      </c>
      <c r="I114" s="198"/>
      <c r="J114" s="194"/>
      <c r="K114" s="194"/>
      <c r="L114" s="199"/>
      <c r="M114" s="200"/>
      <c r="N114" s="201"/>
      <c r="O114" s="201"/>
      <c r="P114" s="201"/>
      <c r="Q114" s="201"/>
      <c r="R114" s="201"/>
      <c r="S114" s="201"/>
      <c r="T114" s="202"/>
      <c r="AT114" s="203" t="s">
        <v>140</v>
      </c>
      <c r="AU114" s="203" t="s">
        <v>85</v>
      </c>
      <c r="AV114" s="13" t="s">
        <v>83</v>
      </c>
      <c r="AW114" s="13" t="s">
        <v>37</v>
      </c>
      <c r="AX114" s="13" t="s">
        <v>75</v>
      </c>
      <c r="AY114" s="203" t="s">
        <v>128</v>
      </c>
    </row>
    <row r="115" spans="1:65" s="14" customFormat="1" ht="11.25">
      <c r="B115" s="204"/>
      <c r="C115" s="205"/>
      <c r="D115" s="195" t="s">
        <v>140</v>
      </c>
      <c r="E115" s="206" t="s">
        <v>19</v>
      </c>
      <c r="F115" s="207" t="s">
        <v>162</v>
      </c>
      <c r="G115" s="205"/>
      <c r="H115" s="208">
        <v>16.2</v>
      </c>
      <c r="I115" s="209"/>
      <c r="J115" s="205"/>
      <c r="K115" s="205"/>
      <c r="L115" s="210"/>
      <c r="M115" s="211"/>
      <c r="N115" s="212"/>
      <c r="O115" s="212"/>
      <c r="P115" s="212"/>
      <c r="Q115" s="212"/>
      <c r="R115" s="212"/>
      <c r="S115" s="212"/>
      <c r="T115" s="213"/>
      <c r="AT115" s="214" t="s">
        <v>140</v>
      </c>
      <c r="AU115" s="214" t="s">
        <v>85</v>
      </c>
      <c r="AV115" s="14" t="s">
        <v>85</v>
      </c>
      <c r="AW115" s="14" t="s">
        <v>37</v>
      </c>
      <c r="AX115" s="14" t="s">
        <v>83</v>
      </c>
      <c r="AY115" s="214" t="s">
        <v>128</v>
      </c>
    </row>
    <row r="116" spans="1:65" s="2" customFormat="1" ht="37.9" customHeight="1">
      <c r="A116" s="36"/>
      <c r="B116" s="37"/>
      <c r="C116" s="175" t="s">
        <v>129</v>
      </c>
      <c r="D116" s="175" t="s">
        <v>131</v>
      </c>
      <c r="E116" s="176" t="s">
        <v>163</v>
      </c>
      <c r="F116" s="177" t="s">
        <v>164</v>
      </c>
      <c r="G116" s="178" t="s">
        <v>165</v>
      </c>
      <c r="H116" s="179">
        <v>16.260000000000002</v>
      </c>
      <c r="I116" s="180"/>
      <c r="J116" s="181">
        <f>ROUND(I116*H116,2)</f>
        <v>0</v>
      </c>
      <c r="K116" s="177" t="s">
        <v>135</v>
      </c>
      <c r="L116" s="41"/>
      <c r="M116" s="182" t="s">
        <v>19</v>
      </c>
      <c r="N116" s="183" t="s">
        <v>46</v>
      </c>
      <c r="O116" s="66"/>
      <c r="P116" s="184">
        <f>O116*H116</f>
        <v>0</v>
      </c>
      <c r="Q116" s="184">
        <v>0</v>
      </c>
      <c r="R116" s="184">
        <f>Q116*H116</f>
        <v>0</v>
      </c>
      <c r="S116" s="184">
        <v>1.0000000000000001E-5</v>
      </c>
      <c r="T116" s="185">
        <f>S116*H116</f>
        <v>1.6260000000000002E-4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86" t="s">
        <v>136</v>
      </c>
      <c r="AT116" s="186" t="s">
        <v>131</v>
      </c>
      <c r="AU116" s="186" t="s">
        <v>85</v>
      </c>
      <c r="AY116" s="19" t="s">
        <v>128</v>
      </c>
      <c r="BE116" s="187">
        <f>IF(N116="základní",J116,0)</f>
        <v>0</v>
      </c>
      <c r="BF116" s="187">
        <f>IF(N116="snížená",J116,0)</f>
        <v>0</v>
      </c>
      <c r="BG116" s="187">
        <f>IF(N116="zákl. přenesená",J116,0)</f>
        <v>0</v>
      </c>
      <c r="BH116" s="187">
        <f>IF(N116="sníž. přenesená",J116,0)</f>
        <v>0</v>
      </c>
      <c r="BI116" s="187">
        <f>IF(N116="nulová",J116,0)</f>
        <v>0</v>
      </c>
      <c r="BJ116" s="19" t="s">
        <v>83</v>
      </c>
      <c r="BK116" s="187">
        <f>ROUND(I116*H116,2)</f>
        <v>0</v>
      </c>
      <c r="BL116" s="19" t="s">
        <v>136</v>
      </c>
      <c r="BM116" s="186" t="s">
        <v>166</v>
      </c>
    </row>
    <row r="117" spans="1:65" s="2" customFormat="1" ht="11.25">
      <c r="A117" s="36"/>
      <c r="B117" s="37"/>
      <c r="C117" s="38"/>
      <c r="D117" s="188" t="s">
        <v>138</v>
      </c>
      <c r="E117" s="38"/>
      <c r="F117" s="189" t="s">
        <v>167</v>
      </c>
      <c r="G117" s="38"/>
      <c r="H117" s="38"/>
      <c r="I117" s="190"/>
      <c r="J117" s="38"/>
      <c r="K117" s="38"/>
      <c r="L117" s="41"/>
      <c r="M117" s="191"/>
      <c r="N117" s="192"/>
      <c r="O117" s="66"/>
      <c r="P117" s="66"/>
      <c r="Q117" s="66"/>
      <c r="R117" s="66"/>
      <c r="S117" s="66"/>
      <c r="T117" s="67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T117" s="19" t="s">
        <v>138</v>
      </c>
      <c r="AU117" s="19" t="s">
        <v>85</v>
      </c>
    </row>
    <row r="118" spans="1:65" s="13" customFormat="1" ht="22.5">
      <c r="B118" s="193"/>
      <c r="C118" s="194"/>
      <c r="D118" s="195" t="s">
        <v>140</v>
      </c>
      <c r="E118" s="196" t="s">
        <v>19</v>
      </c>
      <c r="F118" s="197" t="s">
        <v>168</v>
      </c>
      <c r="G118" s="194"/>
      <c r="H118" s="196" t="s">
        <v>19</v>
      </c>
      <c r="I118" s="198"/>
      <c r="J118" s="194"/>
      <c r="K118" s="194"/>
      <c r="L118" s="199"/>
      <c r="M118" s="200"/>
      <c r="N118" s="201"/>
      <c r="O118" s="201"/>
      <c r="P118" s="201"/>
      <c r="Q118" s="201"/>
      <c r="R118" s="201"/>
      <c r="S118" s="201"/>
      <c r="T118" s="202"/>
      <c r="AT118" s="203" t="s">
        <v>140</v>
      </c>
      <c r="AU118" s="203" t="s">
        <v>85</v>
      </c>
      <c r="AV118" s="13" t="s">
        <v>83</v>
      </c>
      <c r="AW118" s="13" t="s">
        <v>37</v>
      </c>
      <c r="AX118" s="13" t="s">
        <v>75</v>
      </c>
      <c r="AY118" s="203" t="s">
        <v>128</v>
      </c>
    </row>
    <row r="119" spans="1:65" s="14" customFormat="1" ht="11.25">
      <c r="B119" s="204"/>
      <c r="C119" s="205"/>
      <c r="D119" s="195" t="s">
        <v>140</v>
      </c>
      <c r="E119" s="206" t="s">
        <v>19</v>
      </c>
      <c r="F119" s="207" t="s">
        <v>169</v>
      </c>
      <c r="G119" s="205"/>
      <c r="H119" s="208">
        <v>5.91</v>
      </c>
      <c r="I119" s="209"/>
      <c r="J119" s="205"/>
      <c r="K119" s="205"/>
      <c r="L119" s="210"/>
      <c r="M119" s="211"/>
      <c r="N119" s="212"/>
      <c r="O119" s="212"/>
      <c r="P119" s="212"/>
      <c r="Q119" s="212"/>
      <c r="R119" s="212"/>
      <c r="S119" s="212"/>
      <c r="T119" s="213"/>
      <c r="AT119" s="214" t="s">
        <v>140</v>
      </c>
      <c r="AU119" s="214" t="s">
        <v>85</v>
      </c>
      <c r="AV119" s="14" t="s">
        <v>85</v>
      </c>
      <c r="AW119" s="14" t="s">
        <v>37</v>
      </c>
      <c r="AX119" s="14" t="s">
        <v>75</v>
      </c>
      <c r="AY119" s="214" t="s">
        <v>128</v>
      </c>
    </row>
    <row r="120" spans="1:65" s="14" customFormat="1" ht="11.25">
      <c r="B120" s="204"/>
      <c r="C120" s="205"/>
      <c r="D120" s="195" t="s">
        <v>140</v>
      </c>
      <c r="E120" s="206" t="s">
        <v>19</v>
      </c>
      <c r="F120" s="207" t="s">
        <v>170</v>
      </c>
      <c r="G120" s="205"/>
      <c r="H120" s="208">
        <v>1.35</v>
      </c>
      <c r="I120" s="209"/>
      <c r="J120" s="205"/>
      <c r="K120" s="205"/>
      <c r="L120" s="210"/>
      <c r="M120" s="211"/>
      <c r="N120" s="212"/>
      <c r="O120" s="212"/>
      <c r="P120" s="212"/>
      <c r="Q120" s="212"/>
      <c r="R120" s="212"/>
      <c r="S120" s="212"/>
      <c r="T120" s="213"/>
      <c r="AT120" s="214" t="s">
        <v>140</v>
      </c>
      <c r="AU120" s="214" t="s">
        <v>85</v>
      </c>
      <c r="AV120" s="14" t="s">
        <v>85</v>
      </c>
      <c r="AW120" s="14" t="s">
        <v>37</v>
      </c>
      <c r="AX120" s="14" t="s">
        <v>75</v>
      </c>
      <c r="AY120" s="214" t="s">
        <v>128</v>
      </c>
    </row>
    <row r="121" spans="1:65" s="13" customFormat="1" ht="11.25">
      <c r="B121" s="193"/>
      <c r="C121" s="194"/>
      <c r="D121" s="195" t="s">
        <v>140</v>
      </c>
      <c r="E121" s="196" t="s">
        <v>19</v>
      </c>
      <c r="F121" s="197" t="s">
        <v>171</v>
      </c>
      <c r="G121" s="194"/>
      <c r="H121" s="196" t="s">
        <v>19</v>
      </c>
      <c r="I121" s="198"/>
      <c r="J121" s="194"/>
      <c r="K121" s="194"/>
      <c r="L121" s="199"/>
      <c r="M121" s="200"/>
      <c r="N121" s="201"/>
      <c r="O121" s="201"/>
      <c r="P121" s="201"/>
      <c r="Q121" s="201"/>
      <c r="R121" s="201"/>
      <c r="S121" s="201"/>
      <c r="T121" s="202"/>
      <c r="AT121" s="203" t="s">
        <v>140</v>
      </c>
      <c r="AU121" s="203" t="s">
        <v>85</v>
      </c>
      <c r="AV121" s="13" t="s">
        <v>83</v>
      </c>
      <c r="AW121" s="13" t="s">
        <v>37</v>
      </c>
      <c r="AX121" s="13" t="s">
        <v>75</v>
      </c>
      <c r="AY121" s="203" t="s">
        <v>128</v>
      </c>
    </row>
    <row r="122" spans="1:65" s="14" customFormat="1" ht="11.25">
      <c r="B122" s="204"/>
      <c r="C122" s="205"/>
      <c r="D122" s="195" t="s">
        <v>140</v>
      </c>
      <c r="E122" s="206" t="s">
        <v>19</v>
      </c>
      <c r="F122" s="207" t="s">
        <v>172</v>
      </c>
      <c r="G122" s="205"/>
      <c r="H122" s="208">
        <v>9</v>
      </c>
      <c r="I122" s="209"/>
      <c r="J122" s="205"/>
      <c r="K122" s="205"/>
      <c r="L122" s="210"/>
      <c r="M122" s="211"/>
      <c r="N122" s="212"/>
      <c r="O122" s="212"/>
      <c r="P122" s="212"/>
      <c r="Q122" s="212"/>
      <c r="R122" s="212"/>
      <c r="S122" s="212"/>
      <c r="T122" s="213"/>
      <c r="AT122" s="214" t="s">
        <v>140</v>
      </c>
      <c r="AU122" s="214" t="s">
        <v>85</v>
      </c>
      <c r="AV122" s="14" t="s">
        <v>85</v>
      </c>
      <c r="AW122" s="14" t="s">
        <v>37</v>
      </c>
      <c r="AX122" s="14" t="s">
        <v>75</v>
      </c>
      <c r="AY122" s="214" t="s">
        <v>128</v>
      </c>
    </row>
    <row r="123" spans="1:65" s="15" customFormat="1" ht="11.25">
      <c r="B123" s="215"/>
      <c r="C123" s="216"/>
      <c r="D123" s="195" t="s">
        <v>140</v>
      </c>
      <c r="E123" s="217" t="s">
        <v>19</v>
      </c>
      <c r="F123" s="218" t="s">
        <v>173</v>
      </c>
      <c r="G123" s="216"/>
      <c r="H123" s="219">
        <v>16.260000000000002</v>
      </c>
      <c r="I123" s="220"/>
      <c r="J123" s="216"/>
      <c r="K123" s="216"/>
      <c r="L123" s="221"/>
      <c r="M123" s="222"/>
      <c r="N123" s="223"/>
      <c r="O123" s="223"/>
      <c r="P123" s="223"/>
      <c r="Q123" s="223"/>
      <c r="R123" s="223"/>
      <c r="S123" s="223"/>
      <c r="T123" s="224"/>
      <c r="AT123" s="225" t="s">
        <v>140</v>
      </c>
      <c r="AU123" s="225" t="s">
        <v>85</v>
      </c>
      <c r="AV123" s="15" t="s">
        <v>136</v>
      </c>
      <c r="AW123" s="15" t="s">
        <v>37</v>
      </c>
      <c r="AX123" s="15" t="s">
        <v>83</v>
      </c>
      <c r="AY123" s="225" t="s">
        <v>128</v>
      </c>
    </row>
    <row r="124" spans="1:65" s="2" customFormat="1" ht="24.2" customHeight="1">
      <c r="A124" s="36"/>
      <c r="B124" s="37"/>
      <c r="C124" s="175" t="s">
        <v>174</v>
      </c>
      <c r="D124" s="175" t="s">
        <v>131</v>
      </c>
      <c r="E124" s="176" t="s">
        <v>175</v>
      </c>
      <c r="F124" s="177" t="s">
        <v>176</v>
      </c>
      <c r="G124" s="178" t="s">
        <v>134</v>
      </c>
      <c r="H124" s="179">
        <v>22.88</v>
      </c>
      <c r="I124" s="180"/>
      <c r="J124" s="181">
        <f>ROUND(I124*H124,2)</f>
        <v>0</v>
      </c>
      <c r="K124" s="177" t="s">
        <v>135</v>
      </c>
      <c r="L124" s="41"/>
      <c r="M124" s="182" t="s">
        <v>19</v>
      </c>
      <c r="N124" s="183" t="s">
        <v>46</v>
      </c>
      <c r="O124" s="66"/>
      <c r="P124" s="184">
        <f>O124*H124</f>
        <v>0</v>
      </c>
      <c r="Q124" s="184">
        <v>2.7300000000000001E-2</v>
      </c>
      <c r="R124" s="184">
        <f>Q124*H124</f>
        <v>0.62462399999999996</v>
      </c>
      <c r="S124" s="184">
        <v>0</v>
      </c>
      <c r="T124" s="185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186" t="s">
        <v>136</v>
      </c>
      <c r="AT124" s="186" t="s">
        <v>131</v>
      </c>
      <c r="AU124" s="186" t="s">
        <v>85</v>
      </c>
      <c r="AY124" s="19" t="s">
        <v>128</v>
      </c>
      <c r="BE124" s="187">
        <f>IF(N124="základní",J124,0)</f>
        <v>0</v>
      </c>
      <c r="BF124" s="187">
        <f>IF(N124="snížená",J124,0)</f>
        <v>0</v>
      </c>
      <c r="BG124" s="187">
        <f>IF(N124="zákl. přenesená",J124,0)</f>
        <v>0</v>
      </c>
      <c r="BH124" s="187">
        <f>IF(N124="sníž. přenesená",J124,0)</f>
        <v>0</v>
      </c>
      <c r="BI124" s="187">
        <f>IF(N124="nulová",J124,0)</f>
        <v>0</v>
      </c>
      <c r="BJ124" s="19" t="s">
        <v>83</v>
      </c>
      <c r="BK124" s="187">
        <f>ROUND(I124*H124,2)</f>
        <v>0</v>
      </c>
      <c r="BL124" s="19" t="s">
        <v>136</v>
      </c>
      <c r="BM124" s="186" t="s">
        <v>177</v>
      </c>
    </row>
    <row r="125" spans="1:65" s="2" customFormat="1" ht="11.25">
      <c r="A125" s="36"/>
      <c r="B125" s="37"/>
      <c r="C125" s="38"/>
      <c r="D125" s="188" t="s">
        <v>138</v>
      </c>
      <c r="E125" s="38"/>
      <c r="F125" s="189" t="s">
        <v>178</v>
      </c>
      <c r="G125" s="38"/>
      <c r="H125" s="38"/>
      <c r="I125" s="190"/>
      <c r="J125" s="38"/>
      <c r="K125" s="38"/>
      <c r="L125" s="41"/>
      <c r="M125" s="191"/>
      <c r="N125" s="192"/>
      <c r="O125" s="66"/>
      <c r="P125" s="66"/>
      <c r="Q125" s="66"/>
      <c r="R125" s="66"/>
      <c r="S125" s="66"/>
      <c r="T125" s="67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9" t="s">
        <v>138</v>
      </c>
      <c r="AU125" s="19" t="s">
        <v>85</v>
      </c>
    </row>
    <row r="126" spans="1:65" s="13" customFormat="1" ht="11.25">
      <c r="B126" s="193"/>
      <c r="C126" s="194"/>
      <c r="D126" s="195" t="s">
        <v>140</v>
      </c>
      <c r="E126" s="196" t="s">
        <v>19</v>
      </c>
      <c r="F126" s="197" t="s">
        <v>179</v>
      </c>
      <c r="G126" s="194"/>
      <c r="H126" s="196" t="s">
        <v>19</v>
      </c>
      <c r="I126" s="198"/>
      <c r="J126" s="194"/>
      <c r="K126" s="194"/>
      <c r="L126" s="199"/>
      <c r="M126" s="200"/>
      <c r="N126" s="201"/>
      <c r="O126" s="201"/>
      <c r="P126" s="201"/>
      <c r="Q126" s="201"/>
      <c r="R126" s="201"/>
      <c r="S126" s="201"/>
      <c r="T126" s="202"/>
      <c r="AT126" s="203" t="s">
        <v>140</v>
      </c>
      <c r="AU126" s="203" t="s">
        <v>85</v>
      </c>
      <c r="AV126" s="13" t="s">
        <v>83</v>
      </c>
      <c r="AW126" s="13" t="s">
        <v>37</v>
      </c>
      <c r="AX126" s="13" t="s">
        <v>75</v>
      </c>
      <c r="AY126" s="203" t="s">
        <v>128</v>
      </c>
    </row>
    <row r="127" spans="1:65" s="14" customFormat="1" ht="11.25">
      <c r="B127" s="204"/>
      <c r="C127" s="205"/>
      <c r="D127" s="195" t="s">
        <v>140</v>
      </c>
      <c r="E127" s="206" t="s">
        <v>19</v>
      </c>
      <c r="F127" s="207" t="s">
        <v>180</v>
      </c>
      <c r="G127" s="205"/>
      <c r="H127" s="208">
        <v>22.88</v>
      </c>
      <c r="I127" s="209"/>
      <c r="J127" s="205"/>
      <c r="K127" s="205"/>
      <c r="L127" s="210"/>
      <c r="M127" s="211"/>
      <c r="N127" s="212"/>
      <c r="O127" s="212"/>
      <c r="P127" s="212"/>
      <c r="Q127" s="212"/>
      <c r="R127" s="212"/>
      <c r="S127" s="212"/>
      <c r="T127" s="213"/>
      <c r="AT127" s="214" t="s">
        <v>140</v>
      </c>
      <c r="AU127" s="214" t="s">
        <v>85</v>
      </c>
      <c r="AV127" s="14" t="s">
        <v>85</v>
      </c>
      <c r="AW127" s="14" t="s">
        <v>37</v>
      </c>
      <c r="AX127" s="14" t="s">
        <v>83</v>
      </c>
      <c r="AY127" s="214" t="s">
        <v>128</v>
      </c>
    </row>
    <row r="128" spans="1:65" s="2" customFormat="1" ht="33" customHeight="1">
      <c r="A128" s="36"/>
      <c r="B128" s="37"/>
      <c r="C128" s="175" t="s">
        <v>181</v>
      </c>
      <c r="D128" s="175" t="s">
        <v>131</v>
      </c>
      <c r="E128" s="176" t="s">
        <v>182</v>
      </c>
      <c r="F128" s="177" t="s">
        <v>183</v>
      </c>
      <c r="G128" s="178" t="s">
        <v>134</v>
      </c>
      <c r="H128" s="179">
        <v>8.8000000000000007</v>
      </c>
      <c r="I128" s="180"/>
      <c r="J128" s="181">
        <f>ROUND(I128*H128,2)</f>
        <v>0</v>
      </c>
      <c r="K128" s="177" t="s">
        <v>135</v>
      </c>
      <c r="L128" s="41"/>
      <c r="M128" s="182" t="s">
        <v>19</v>
      </c>
      <c r="N128" s="183" t="s">
        <v>46</v>
      </c>
      <c r="O128" s="66"/>
      <c r="P128" s="184">
        <f>O128*H128</f>
        <v>0</v>
      </c>
      <c r="Q128" s="184">
        <v>4.2000000000000003E-2</v>
      </c>
      <c r="R128" s="184">
        <f>Q128*H128</f>
        <v>0.36960000000000004</v>
      </c>
      <c r="S128" s="184">
        <v>0</v>
      </c>
      <c r="T128" s="185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86" t="s">
        <v>136</v>
      </c>
      <c r="AT128" s="186" t="s">
        <v>131</v>
      </c>
      <c r="AU128" s="186" t="s">
        <v>85</v>
      </c>
      <c r="AY128" s="19" t="s">
        <v>128</v>
      </c>
      <c r="BE128" s="187">
        <f>IF(N128="základní",J128,0)</f>
        <v>0</v>
      </c>
      <c r="BF128" s="187">
        <f>IF(N128="snížená",J128,0)</f>
        <v>0</v>
      </c>
      <c r="BG128" s="187">
        <f>IF(N128="zákl. přenesená",J128,0)</f>
        <v>0</v>
      </c>
      <c r="BH128" s="187">
        <f>IF(N128="sníž. přenesená",J128,0)</f>
        <v>0</v>
      </c>
      <c r="BI128" s="187">
        <f>IF(N128="nulová",J128,0)</f>
        <v>0</v>
      </c>
      <c r="BJ128" s="19" t="s">
        <v>83</v>
      </c>
      <c r="BK128" s="187">
        <f>ROUND(I128*H128,2)</f>
        <v>0</v>
      </c>
      <c r="BL128" s="19" t="s">
        <v>136</v>
      </c>
      <c r="BM128" s="186" t="s">
        <v>184</v>
      </c>
    </row>
    <row r="129" spans="1:65" s="2" customFormat="1" ht="11.25">
      <c r="A129" s="36"/>
      <c r="B129" s="37"/>
      <c r="C129" s="38"/>
      <c r="D129" s="188" t="s">
        <v>138</v>
      </c>
      <c r="E129" s="38"/>
      <c r="F129" s="189" t="s">
        <v>185</v>
      </c>
      <c r="G129" s="38"/>
      <c r="H129" s="38"/>
      <c r="I129" s="190"/>
      <c r="J129" s="38"/>
      <c r="K129" s="38"/>
      <c r="L129" s="41"/>
      <c r="M129" s="191"/>
      <c r="N129" s="192"/>
      <c r="O129" s="66"/>
      <c r="P129" s="66"/>
      <c r="Q129" s="66"/>
      <c r="R129" s="66"/>
      <c r="S129" s="66"/>
      <c r="T129" s="67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9" t="s">
        <v>138</v>
      </c>
      <c r="AU129" s="19" t="s">
        <v>85</v>
      </c>
    </row>
    <row r="130" spans="1:65" s="13" customFormat="1" ht="11.25">
      <c r="B130" s="193"/>
      <c r="C130" s="194"/>
      <c r="D130" s="195" t="s">
        <v>140</v>
      </c>
      <c r="E130" s="196" t="s">
        <v>19</v>
      </c>
      <c r="F130" s="197" t="s">
        <v>186</v>
      </c>
      <c r="G130" s="194"/>
      <c r="H130" s="196" t="s">
        <v>19</v>
      </c>
      <c r="I130" s="198"/>
      <c r="J130" s="194"/>
      <c r="K130" s="194"/>
      <c r="L130" s="199"/>
      <c r="M130" s="200"/>
      <c r="N130" s="201"/>
      <c r="O130" s="201"/>
      <c r="P130" s="201"/>
      <c r="Q130" s="201"/>
      <c r="R130" s="201"/>
      <c r="S130" s="201"/>
      <c r="T130" s="202"/>
      <c r="AT130" s="203" t="s">
        <v>140</v>
      </c>
      <c r="AU130" s="203" t="s">
        <v>85</v>
      </c>
      <c r="AV130" s="13" t="s">
        <v>83</v>
      </c>
      <c r="AW130" s="13" t="s">
        <v>37</v>
      </c>
      <c r="AX130" s="13" t="s">
        <v>75</v>
      </c>
      <c r="AY130" s="203" t="s">
        <v>128</v>
      </c>
    </row>
    <row r="131" spans="1:65" s="14" customFormat="1" ht="11.25">
      <c r="B131" s="204"/>
      <c r="C131" s="205"/>
      <c r="D131" s="195" t="s">
        <v>140</v>
      </c>
      <c r="E131" s="206" t="s">
        <v>19</v>
      </c>
      <c r="F131" s="207" t="s">
        <v>187</v>
      </c>
      <c r="G131" s="205"/>
      <c r="H131" s="208">
        <v>8.8000000000000007</v>
      </c>
      <c r="I131" s="209"/>
      <c r="J131" s="205"/>
      <c r="K131" s="205"/>
      <c r="L131" s="210"/>
      <c r="M131" s="211"/>
      <c r="N131" s="212"/>
      <c r="O131" s="212"/>
      <c r="P131" s="212"/>
      <c r="Q131" s="212"/>
      <c r="R131" s="212"/>
      <c r="S131" s="212"/>
      <c r="T131" s="213"/>
      <c r="AT131" s="214" t="s">
        <v>140</v>
      </c>
      <c r="AU131" s="214" t="s">
        <v>85</v>
      </c>
      <c r="AV131" s="14" t="s">
        <v>85</v>
      </c>
      <c r="AW131" s="14" t="s">
        <v>37</v>
      </c>
      <c r="AX131" s="14" t="s">
        <v>83</v>
      </c>
      <c r="AY131" s="214" t="s">
        <v>128</v>
      </c>
    </row>
    <row r="132" spans="1:65" s="12" customFormat="1" ht="22.9" customHeight="1">
      <c r="B132" s="159"/>
      <c r="C132" s="160"/>
      <c r="D132" s="161" t="s">
        <v>74</v>
      </c>
      <c r="E132" s="173" t="s">
        <v>172</v>
      </c>
      <c r="F132" s="173" t="s">
        <v>188</v>
      </c>
      <c r="G132" s="160"/>
      <c r="H132" s="160"/>
      <c r="I132" s="163"/>
      <c r="J132" s="174">
        <f>BK132</f>
        <v>0</v>
      </c>
      <c r="K132" s="160"/>
      <c r="L132" s="165"/>
      <c r="M132" s="166"/>
      <c r="N132" s="167"/>
      <c r="O132" s="167"/>
      <c r="P132" s="168">
        <f>SUM(P133:P145)</f>
        <v>0</v>
      </c>
      <c r="Q132" s="167"/>
      <c r="R132" s="168">
        <f>SUM(R133:R145)</f>
        <v>0</v>
      </c>
      <c r="S132" s="167"/>
      <c r="T132" s="169">
        <f>SUM(T133:T145)</f>
        <v>0.45998399999999995</v>
      </c>
      <c r="AR132" s="170" t="s">
        <v>83</v>
      </c>
      <c r="AT132" s="171" t="s">
        <v>74</v>
      </c>
      <c r="AU132" s="171" t="s">
        <v>83</v>
      </c>
      <c r="AY132" s="170" t="s">
        <v>128</v>
      </c>
      <c r="BK132" s="172">
        <f>SUM(BK133:BK145)</f>
        <v>0</v>
      </c>
    </row>
    <row r="133" spans="1:65" s="2" customFormat="1" ht="37.9" customHeight="1">
      <c r="A133" s="36"/>
      <c r="B133" s="37"/>
      <c r="C133" s="175" t="s">
        <v>172</v>
      </c>
      <c r="D133" s="175" t="s">
        <v>131</v>
      </c>
      <c r="E133" s="176" t="s">
        <v>189</v>
      </c>
      <c r="F133" s="177" t="s">
        <v>190</v>
      </c>
      <c r="G133" s="178" t="s">
        <v>191</v>
      </c>
      <c r="H133" s="179">
        <v>0.34799999999999998</v>
      </c>
      <c r="I133" s="180"/>
      <c r="J133" s="181">
        <f>ROUND(I133*H133,2)</f>
        <v>0</v>
      </c>
      <c r="K133" s="177" t="s">
        <v>135</v>
      </c>
      <c r="L133" s="41"/>
      <c r="M133" s="182" t="s">
        <v>19</v>
      </c>
      <c r="N133" s="183" t="s">
        <v>46</v>
      </c>
      <c r="O133" s="66"/>
      <c r="P133" s="184">
        <f>O133*H133</f>
        <v>0</v>
      </c>
      <c r="Q133" s="184">
        <v>0</v>
      </c>
      <c r="R133" s="184">
        <f>Q133*H133</f>
        <v>0</v>
      </c>
      <c r="S133" s="184">
        <v>0.7</v>
      </c>
      <c r="T133" s="185">
        <f>S133*H133</f>
        <v>0.24359999999999996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186" t="s">
        <v>136</v>
      </c>
      <c r="AT133" s="186" t="s">
        <v>131</v>
      </c>
      <c r="AU133" s="186" t="s">
        <v>85</v>
      </c>
      <c r="AY133" s="19" t="s">
        <v>128</v>
      </c>
      <c r="BE133" s="187">
        <f>IF(N133="základní",J133,0)</f>
        <v>0</v>
      </c>
      <c r="BF133" s="187">
        <f>IF(N133="snížená",J133,0)</f>
        <v>0</v>
      </c>
      <c r="BG133" s="187">
        <f>IF(N133="zákl. přenesená",J133,0)</f>
        <v>0</v>
      </c>
      <c r="BH133" s="187">
        <f>IF(N133="sníž. přenesená",J133,0)</f>
        <v>0</v>
      </c>
      <c r="BI133" s="187">
        <f>IF(N133="nulová",J133,0)</f>
        <v>0</v>
      </c>
      <c r="BJ133" s="19" t="s">
        <v>83</v>
      </c>
      <c r="BK133" s="187">
        <f>ROUND(I133*H133,2)</f>
        <v>0</v>
      </c>
      <c r="BL133" s="19" t="s">
        <v>136</v>
      </c>
      <c r="BM133" s="186" t="s">
        <v>192</v>
      </c>
    </row>
    <row r="134" spans="1:65" s="2" customFormat="1" ht="11.25">
      <c r="A134" s="36"/>
      <c r="B134" s="37"/>
      <c r="C134" s="38"/>
      <c r="D134" s="188" t="s">
        <v>138</v>
      </c>
      <c r="E134" s="38"/>
      <c r="F134" s="189" t="s">
        <v>193</v>
      </c>
      <c r="G134" s="38"/>
      <c r="H134" s="38"/>
      <c r="I134" s="190"/>
      <c r="J134" s="38"/>
      <c r="K134" s="38"/>
      <c r="L134" s="41"/>
      <c r="M134" s="191"/>
      <c r="N134" s="192"/>
      <c r="O134" s="66"/>
      <c r="P134" s="66"/>
      <c r="Q134" s="66"/>
      <c r="R134" s="66"/>
      <c r="S134" s="66"/>
      <c r="T134" s="67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9" t="s">
        <v>138</v>
      </c>
      <c r="AU134" s="19" t="s">
        <v>85</v>
      </c>
    </row>
    <row r="135" spans="1:65" s="13" customFormat="1" ht="11.25">
      <c r="B135" s="193"/>
      <c r="C135" s="194"/>
      <c r="D135" s="195" t="s">
        <v>140</v>
      </c>
      <c r="E135" s="196" t="s">
        <v>19</v>
      </c>
      <c r="F135" s="197" t="s">
        <v>194</v>
      </c>
      <c r="G135" s="194"/>
      <c r="H135" s="196" t="s">
        <v>19</v>
      </c>
      <c r="I135" s="198"/>
      <c r="J135" s="194"/>
      <c r="K135" s="194"/>
      <c r="L135" s="199"/>
      <c r="M135" s="200"/>
      <c r="N135" s="201"/>
      <c r="O135" s="201"/>
      <c r="P135" s="201"/>
      <c r="Q135" s="201"/>
      <c r="R135" s="201"/>
      <c r="S135" s="201"/>
      <c r="T135" s="202"/>
      <c r="AT135" s="203" t="s">
        <v>140</v>
      </c>
      <c r="AU135" s="203" t="s">
        <v>85</v>
      </c>
      <c r="AV135" s="13" t="s">
        <v>83</v>
      </c>
      <c r="AW135" s="13" t="s">
        <v>37</v>
      </c>
      <c r="AX135" s="13" t="s">
        <v>75</v>
      </c>
      <c r="AY135" s="203" t="s">
        <v>128</v>
      </c>
    </row>
    <row r="136" spans="1:65" s="14" customFormat="1" ht="11.25">
      <c r="B136" s="204"/>
      <c r="C136" s="205"/>
      <c r="D136" s="195" t="s">
        <v>140</v>
      </c>
      <c r="E136" s="206" t="s">
        <v>19</v>
      </c>
      <c r="F136" s="207" t="s">
        <v>195</v>
      </c>
      <c r="G136" s="205"/>
      <c r="H136" s="208">
        <v>7.1999999999999995E-2</v>
      </c>
      <c r="I136" s="209"/>
      <c r="J136" s="205"/>
      <c r="K136" s="205"/>
      <c r="L136" s="210"/>
      <c r="M136" s="211"/>
      <c r="N136" s="212"/>
      <c r="O136" s="212"/>
      <c r="P136" s="212"/>
      <c r="Q136" s="212"/>
      <c r="R136" s="212"/>
      <c r="S136" s="212"/>
      <c r="T136" s="213"/>
      <c r="AT136" s="214" t="s">
        <v>140</v>
      </c>
      <c r="AU136" s="214" t="s">
        <v>85</v>
      </c>
      <c r="AV136" s="14" t="s">
        <v>85</v>
      </c>
      <c r="AW136" s="14" t="s">
        <v>37</v>
      </c>
      <c r="AX136" s="14" t="s">
        <v>75</v>
      </c>
      <c r="AY136" s="214" t="s">
        <v>128</v>
      </c>
    </row>
    <row r="137" spans="1:65" s="14" customFormat="1" ht="11.25">
      <c r="B137" s="204"/>
      <c r="C137" s="205"/>
      <c r="D137" s="195" t="s">
        <v>140</v>
      </c>
      <c r="E137" s="206" t="s">
        <v>19</v>
      </c>
      <c r="F137" s="207" t="s">
        <v>196</v>
      </c>
      <c r="G137" s="205"/>
      <c r="H137" s="208">
        <v>7.1999999999999995E-2</v>
      </c>
      <c r="I137" s="209"/>
      <c r="J137" s="205"/>
      <c r="K137" s="205"/>
      <c r="L137" s="210"/>
      <c r="M137" s="211"/>
      <c r="N137" s="212"/>
      <c r="O137" s="212"/>
      <c r="P137" s="212"/>
      <c r="Q137" s="212"/>
      <c r="R137" s="212"/>
      <c r="S137" s="212"/>
      <c r="T137" s="213"/>
      <c r="AT137" s="214" t="s">
        <v>140</v>
      </c>
      <c r="AU137" s="214" t="s">
        <v>85</v>
      </c>
      <c r="AV137" s="14" t="s">
        <v>85</v>
      </c>
      <c r="AW137" s="14" t="s">
        <v>37</v>
      </c>
      <c r="AX137" s="14" t="s">
        <v>75</v>
      </c>
      <c r="AY137" s="214" t="s">
        <v>128</v>
      </c>
    </row>
    <row r="138" spans="1:65" s="14" customFormat="1" ht="11.25">
      <c r="B138" s="204"/>
      <c r="C138" s="205"/>
      <c r="D138" s="195" t="s">
        <v>140</v>
      </c>
      <c r="E138" s="206" t="s">
        <v>19</v>
      </c>
      <c r="F138" s="207" t="s">
        <v>197</v>
      </c>
      <c r="G138" s="205"/>
      <c r="H138" s="208">
        <v>0.12</v>
      </c>
      <c r="I138" s="209"/>
      <c r="J138" s="205"/>
      <c r="K138" s="205"/>
      <c r="L138" s="210"/>
      <c r="M138" s="211"/>
      <c r="N138" s="212"/>
      <c r="O138" s="212"/>
      <c r="P138" s="212"/>
      <c r="Q138" s="212"/>
      <c r="R138" s="212"/>
      <c r="S138" s="212"/>
      <c r="T138" s="213"/>
      <c r="AT138" s="214" t="s">
        <v>140</v>
      </c>
      <c r="AU138" s="214" t="s">
        <v>85</v>
      </c>
      <c r="AV138" s="14" t="s">
        <v>85</v>
      </c>
      <c r="AW138" s="14" t="s">
        <v>37</v>
      </c>
      <c r="AX138" s="14" t="s">
        <v>75</v>
      </c>
      <c r="AY138" s="214" t="s">
        <v>128</v>
      </c>
    </row>
    <row r="139" spans="1:65" s="14" customFormat="1" ht="11.25">
      <c r="B139" s="204"/>
      <c r="C139" s="205"/>
      <c r="D139" s="195" t="s">
        <v>140</v>
      </c>
      <c r="E139" s="206" t="s">
        <v>19</v>
      </c>
      <c r="F139" s="207" t="s">
        <v>198</v>
      </c>
      <c r="G139" s="205"/>
      <c r="H139" s="208">
        <v>7.1999999999999995E-2</v>
      </c>
      <c r="I139" s="209"/>
      <c r="J139" s="205"/>
      <c r="K139" s="205"/>
      <c r="L139" s="210"/>
      <c r="M139" s="211"/>
      <c r="N139" s="212"/>
      <c r="O139" s="212"/>
      <c r="P139" s="212"/>
      <c r="Q139" s="212"/>
      <c r="R139" s="212"/>
      <c r="S139" s="212"/>
      <c r="T139" s="213"/>
      <c r="AT139" s="214" t="s">
        <v>140</v>
      </c>
      <c r="AU139" s="214" t="s">
        <v>85</v>
      </c>
      <c r="AV139" s="14" t="s">
        <v>85</v>
      </c>
      <c r="AW139" s="14" t="s">
        <v>37</v>
      </c>
      <c r="AX139" s="14" t="s">
        <v>75</v>
      </c>
      <c r="AY139" s="214" t="s">
        <v>128</v>
      </c>
    </row>
    <row r="140" spans="1:65" s="14" customFormat="1" ht="11.25">
      <c r="B140" s="204"/>
      <c r="C140" s="205"/>
      <c r="D140" s="195" t="s">
        <v>140</v>
      </c>
      <c r="E140" s="206" t="s">
        <v>19</v>
      </c>
      <c r="F140" s="207" t="s">
        <v>199</v>
      </c>
      <c r="G140" s="205"/>
      <c r="H140" s="208">
        <v>1.2E-2</v>
      </c>
      <c r="I140" s="209"/>
      <c r="J140" s="205"/>
      <c r="K140" s="205"/>
      <c r="L140" s="210"/>
      <c r="M140" s="211"/>
      <c r="N140" s="212"/>
      <c r="O140" s="212"/>
      <c r="P140" s="212"/>
      <c r="Q140" s="212"/>
      <c r="R140" s="212"/>
      <c r="S140" s="212"/>
      <c r="T140" s="213"/>
      <c r="AT140" s="214" t="s">
        <v>140</v>
      </c>
      <c r="AU140" s="214" t="s">
        <v>85</v>
      </c>
      <c r="AV140" s="14" t="s">
        <v>85</v>
      </c>
      <c r="AW140" s="14" t="s">
        <v>37</v>
      </c>
      <c r="AX140" s="14" t="s">
        <v>75</v>
      </c>
      <c r="AY140" s="214" t="s">
        <v>128</v>
      </c>
    </row>
    <row r="141" spans="1:65" s="15" customFormat="1" ht="11.25">
      <c r="B141" s="215"/>
      <c r="C141" s="216"/>
      <c r="D141" s="195" t="s">
        <v>140</v>
      </c>
      <c r="E141" s="217" t="s">
        <v>19</v>
      </c>
      <c r="F141" s="218" t="s">
        <v>173</v>
      </c>
      <c r="G141" s="216"/>
      <c r="H141" s="219">
        <v>0.34799999999999998</v>
      </c>
      <c r="I141" s="220"/>
      <c r="J141" s="216"/>
      <c r="K141" s="216"/>
      <c r="L141" s="221"/>
      <c r="M141" s="222"/>
      <c r="N141" s="223"/>
      <c r="O141" s="223"/>
      <c r="P141" s="223"/>
      <c r="Q141" s="223"/>
      <c r="R141" s="223"/>
      <c r="S141" s="223"/>
      <c r="T141" s="224"/>
      <c r="AT141" s="225" t="s">
        <v>140</v>
      </c>
      <c r="AU141" s="225" t="s">
        <v>85</v>
      </c>
      <c r="AV141" s="15" t="s">
        <v>136</v>
      </c>
      <c r="AW141" s="15" t="s">
        <v>37</v>
      </c>
      <c r="AX141" s="15" t="s">
        <v>83</v>
      </c>
      <c r="AY141" s="225" t="s">
        <v>128</v>
      </c>
    </row>
    <row r="142" spans="1:65" s="2" customFormat="1" ht="44.25" customHeight="1">
      <c r="A142" s="36"/>
      <c r="B142" s="37"/>
      <c r="C142" s="175" t="s">
        <v>200</v>
      </c>
      <c r="D142" s="175" t="s">
        <v>131</v>
      </c>
      <c r="E142" s="176" t="s">
        <v>201</v>
      </c>
      <c r="F142" s="177" t="s">
        <v>202</v>
      </c>
      <c r="G142" s="178" t="s">
        <v>134</v>
      </c>
      <c r="H142" s="179">
        <v>4.7039999999999997</v>
      </c>
      <c r="I142" s="180"/>
      <c r="J142" s="181">
        <f>ROUND(I142*H142,2)</f>
        <v>0</v>
      </c>
      <c r="K142" s="177" t="s">
        <v>135</v>
      </c>
      <c r="L142" s="41"/>
      <c r="M142" s="182" t="s">
        <v>19</v>
      </c>
      <c r="N142" s="183" t="s">
        <v>46</v>
      </c>
      <c r="O142" s="66"/>
      <c r="P142" s="184">
        <f>O142*H142</f>
        <v>0</v>
      </c>
      <c r="Q142" s="184">
        <v>0</v>
      </c>
      <c r="R142" s="184">
        <f>Q142*H142</f>
        <v>0</v>
      </c>
      <c r="S142" s="184">
        <v>4.5999999999999999E-2</v>
      </c>
      <c r="T142" s="185">
        <f>S142*H142</f>
        <v>0.21638399999999999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186" t="s">
        <v>136</v>
      </c>
      <c r="AT142" s="186" t="s">
        <v>131</v>
      </c>
      <c r="AU142" s="186" t="s">
        <v>85</v>
      </c>
      <c r="AY142" s="19" t="s">
        <v>128</v>
      </c>
      <c r="BE142" s="187">
        <f>IF(N142="základní",J142,0)</f>
        <v>0</v>
      </c>
      <c r="BF142" s="187">
        <f>IF(N142="snížená",J142,0)</f>
        <v>0</v>
      </c>
      <c r="BG142" s="187">
        <f>IF(N142="zákl. přenesená",J142,0)</f>
        <v>0</v>
      </c>
      <c r="BH142" s="187">
        <f>IF(N142="sníž. přenesená",J142,0)</f>
        <v>0</v>
      </c>
      <c r="BI142" s="187">
        <f>IF(N142="nulová",J142,0)</f>
        <v>0</v>
      </c>
      <c r="BJ142" s="19" t="s">
        <v>83</v>
      </c>
      <c r="BK142" s="187">
        <f>ROUND(I142*H142,2)</f>
        <v>0</v>
      </c>
      <c r="BL142" s="19" t="s">
        <v>136</v>
      </c>
      <c r="BM142" s="186" t="s">
        <v>203</v>
      </c>
    </row>
    <row r="143" spans="1:65" s="2" customFormat="1" ht="11.25">
      <c r="A143" s="36"/>
      <c r="B143" s="37"/>
      <c r="C143" s="38"/>
      <c r="D143" s="188" t="s">
        <v>138</v>
      </c>
      <c r="E143" s="38"/>
      <c r="F143" s="189" t="s">
        <v>204</v>
      </c>
      <c r="G143" s="38"/>
      <c r="H143" s="38"/>
      <c r="I143" s="190"/>
      <c r="J143" s="38"/>
      <c r="K143" s="38"/>
      <c r="L143" s="41"/>
      <c r="M143" s="191"/>
      <c r="N143" s="192"/>
      <c r="O143" s="66"/>
      <c r="P143" s="66"/>
      <c r="Q143" s="66"/>
      <c r="R143" s="66"/>
      <c r="S143" s="66"/>
      <c r="T143" s="67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T143" s="19" t="s">
        <v>138</v>
      </c>
      <c r="AU143" s="19" t="s">
        <v>85</v>
      </c>
    </row>
    <row r="144" spans="1:65" s="13" customFormat="1" ht="11.25">
      <c r="B144" s="193"/>
      <c r="C144" s="194"/>
      <c r="D144" s="195" t="s">
        <v>140</v>
      </c>
      <c r="E144" s="196" t="s">
        <v>19</v>
      </c>
      <c r="F144" s="197" t="s">
        <v>205</v>
      </c>
      <c r="G144" s="194"/>
      <c r="H144" s="196" t="s">
        <v>19</v>
      </c>
      <c r="I144" s="198"/>
      <c r="J144" s="194"/>
      <c r="K144" s="194"/>
      <c r="L144" s="199"/>
      <c r="M144" s="200"/>
      <c r="N144" s="201"/>
      <c r="O144" s="201"/>
      <c r="P144" s="201"/>
      <c r="Q144" s="201"/>
      <c r="R144" s="201"/>
      <c r="S144" s="201"/>
      <c r="T144" s="202"/>
      <c r="AT144" s="203" t="s">
        <v>140</v>
      </c>
      <c r="AU144" s="203" t="s">
        <v>85</v>
      </c>
      <c r="AV144" s="13" t="s">
        <v>83</v>
      </c>
      <c r="AW144" s="13" t="s">
        <v>37</v>
      </c>
      <c r="AX144" s="13" t="s">
        <v>75</v>
      </c>
      <c r="AY144" s="203" t="s">
        <v>128</v>
      </c>
    </row>
    <row r="145" spans="1:65" s="14" customFormat="1" ht="11.25">
      <c r="B145" s="204"/>
      <c r="C145" s="205"/>
      <c r="D145" s="195" t="s">
        <v>140</v>
      </c>
      <c r="E145" s="206" t="s">
        <v>19</v>
      </c>
      <c r="F145" s="207" t="s">
        <v>142</v>
      </c>
      <c r="G145" s="205"/>
      <c r="H145" s="208">
        <v>4.7039999999999997</v>
      </c>
      <c r="I145" s="209"/>
      <c r="J145" s="205"/>
      <c r="K145" s="205"/>
      <c r="L145" s="210"/>
      <c r="M145" s="211"/>
      <c r="N145" s="212"/>
      <c r="O145" s="212"/>
      <c r="P145" s="212"/>
      <c r="Q145" s="212"/>
      <c r="R145" s="212"/>
      <c r="S145" s="212"/>
      <c r="T145" s="213"/>
      <c r="AT145" s="214" t="s">
        <v>140</v>
      </c>
      <c r="AU145" s="214" t="s">
        <v>85</v>
      </c>
      <c r="AV145" s="14" t="s">
        <v>85</v>
      </c>
      <c r="AW145" s="14" t="s">
        <v>37</v>
      </c>
      <c r="AX145" s="14" t="s">
        <v>83</v>
      </c>
      <c r="AY145" s="214" t="s">
        <v>128</v>
      </c>
    </row>
    <row r="146" spans="1:65" s="12" customFormat="1" ht="22.9" customHeight="1">
      <c r="B146" s="159"/>
      <c r="C146" s="160"/>
      <c r="D146" s="161" t="s">
        <v>74</v>
      </c>
      <c r="E146" s="173" t="s">
        <v>206</v>
      </c>
      <c r="F146" s="173" t="s">
        <v>207</v>
      </c>
      <c r="G146" s="160"/>
      <c r="H146" s="160"/>
      <c r="I146" s="163"/>
      <c r="J146" s="174">
        <f>BK146</f>
        <v>0</v>
      </c>
      <c r="K146" s="160"/>
      <c r="L146" s="165"/>
      <c r="M146" s="166"/>
      <c r="N146" s="167"/>
      <c r="O146" s="167"/>
      <c r="P146" s="168">
        <f>SUM(P147:P156)</f>
        <v>0</v>
      </c>
      <c r="Q146" s="167"/>
      <c r="R146" s="168">
        <f>SUM(R147:R156)</f>
        <v>0</v>
      </c>
      <c r="S146" s="167"/>
      <c r="T146" s="169">
        <f>SUM(T147:T156)</f>
        <v>0</v>
      </c>
      <c r="AR146" s="170" t="s">
        <v>83</v>
      </c>
      <c r="AT146" s="171" t="s">
        <v>74</v>
      </c>
      <c r="AU146" s="171" t="s">
        <v>83</v>
      </c>
      <c r="AY146" s="170" t="s">
        <v>128</v>
      </c>
      <c r="BK146" s="172">
        <f>SUM(BK147:BK156)</f>
        <v>0</v>
      </c>
    </row>
    <row r="147" spans="1:65" s="2" customFormat="1" ht="37.9" customHeight="1">
      <c r="A147" s="36"/>
      <c r="B147" s="37"/>
      <c r="C147" s="175" t="s">
        <v>208</v>
      </c>
      <c r="D147" s="175" t="s">
        <v>131</v>
      </c>
      <c r="E147" s="176" t="s">
        <v>209</v>
      </c>
      <c r="F147" s="177" t="s">
        <v>210</v>
      </c>
      <c r="G147" s="178" t="s">
        <v>211</v>
      </c>
      <c r="H147" s="179">
        <v>1.452</v>
      </c>
      <c r="I147" s="180"/>
      <c r="J147" s="181">
        <f>ROUND(I147*H147,2)</f>
        <v>0</v>
      </c>
      <c r="K147" s="177" t="s">
        <v>135</v>
      </c>
      <c r="L147" s="41"/>
      <c r="M147" s="182" t="s">
        <v>19</v>
      </c>
      <c r="N147" s="183" t="s">
        <v>46</v>
      </c>
      <c r="O147" s="66"/>
      <c r="P147" s="184">
        <f>O147*H147</f>
        <v>0</v>
      </c>
      <c r="Q147" s="184">
        <v>0</v>
      </c>
      <c r="R147" s="184">
        <f>Q147*H147</f>
        <v>0</v>
      </c>
      <c r="S147" s="184">
        <v>0</v>
      </c>
      <c r="T147" s="185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186" t="s">
        <v>136</v>
      </c>
      <c r="AT147" s="186" t="s">
        <v>131</v>
      </c>
      <c r="AU147" s="186" t="s">
        <v>85</v>
      </c>
      <c r="AY147" s="19" t="s">
        <v>128</v>
      </c>
      <c r="BE147" s="187">
        <f>IF(N147="základní",J147,0)</f>
        <v>0</v>
      </c>
      <c r="BF147" s="187">
        <f>IF(N147="snížená",J147,0)</f>
        <v>0</v>
      </c>
      <c r="BG147" s="187">
        <f>IF(N147="zákl. přenesená",J147,0)</f>
        <v>0</v>
      </c>
      <c r="BH147" s="187">
        <f>IF(N147="sníž. přenesená",J147,0)</f>
        <v>0</v>
      </c>
      <c r="BI147" s="187">
        <f>IF(N147="nulová",J147,0)</f>
        <v>0</v>
      </c>
      <c r="BJ147" s="19" t="s">
        <v>83</v>
      </c>
      <c r="BK147" s="187">
        <f>ROUND(I147*H147,2)</f>
        <v>0</v>
      </c>
      <c r="BL147" s="19" t="s">
        <v>136</v>
      </c>
      <c r="BM147" s="186" t="s">
        <v>212</v>
      </c>
    </row>
    <row r="148" spans="1:65" s="2" customFormat="1" ht="11.25">
      <c r="A148" s="36"/>
      <c r="B148" s="37"/>
      <c r="C148" s="38"/>
      <c r="D148" s="188" t="s">
        <v>138</v>
      </c>
      <c r="E148" s="38"/>
      <c r="F148" s="189" t="s">
        <v>213</v>
      </c>
      <c r="G148" s="38"/>
      <c r="H148" s="38"/>
      <c r="I148" s="190"/>
      <c r="J148" s="38"/>
      <c r="K148" s="38"/>
      <c r="L148" s="41"/>
      <c r="M148" s="191"/>
      <c r="N148" s="192"/>
      <c r="O148" s="66"/>
      <c r="P148" s="66"/>
      <c r="Q148" s="66"/>
      <c r="R148" s="66"/>
      <c r="S148" s="66"/>
      <c r="T148" s="67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9" t="s">
        <v>138</v>
      </c>
      <c r="AU148" s="19" t="s">
        <v>85</v>
      </c>
    </row>
    <row r="149" spans="1:65" s="2" customFormat="1" ht="33" customHeight="1">
      <c r="A149" s="36"/>
      <c r="B149" s="37"/>
      <c r="C149" s="175" t="s">
        <v>8</v>
      </c>
      <c r="D149" s="175" t="s">
        <v>131</v>
      </c>
      <c r="E149" s="176" t="s">
        <v>214</v>
      </c>
      <c r="F149" s="177" t="s">
        <v>215</v>
      </c>
      <c r="G149" s="178" t="s">
        <v>211</v>
      </c>
      <c r="H149" s="179">
        <v>1.452</v>
      </c>
      <c r="I149" s="180"/>
      <c r="J149" s="181">
        <f>ROUND(I149*H149,2)</f>
        <v>0</v>
      </c>
      <c r="K149" s="177" t="s">
        <v>135</v>
      </c>
      <c r="L149" s="41"/>
      <c r="M149" s="182" t="s">
        <v>19</v>
      </c>
      <c r="N149" s="183" t="s">
        <v>46</v>
      </c>
      <c r="O149" s="66"/>
      <c r="P149" s="184">
        <f>O149*H149</f>
        <v>0</v>
      </c>
      <c r="Q149" s="184">
        <v>0</v>
      </c>
      <c r="R149" s="184">
        <f>Q149*H149</f>
        <v>0</v>
      </c>
      <c r="S149" s="184">
        <v>0</v>
      </c>
      <c r="T149" s="185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186" t="s">
        <v>136</v>
      </c>
      <c r="AT149" s="186" t="s">
        <v>131</v>
      </c>
      <c r="AU149" s="186" t="s">
        <v>85</v>
      </c>
      <c r="AY149" s="19" t="s">
        <v>128</v>
      </c>
      <c r="BE149" s="187">
        <f>IF(N149="základní",J149,0)</f>
        <v>0</v>
      </c>
      <c r="BF149" s="187">
        <f>IF(N149="snížená",J149,0)</f>
        <v>0</v>
      </c>
      <c r="BG149" s="187">
        <f>IF(N149="zákl. přenesená",J149,0)</f>
        <v>0</v>
      </c>
      <c r="BH149" s="187">
        <f>IF(N149="sníž. přenesená",J149,0)</f>
        <v>0</v>
      </c>
      <c r="BI149" s="187">
        <f>IF(N149="nulová",J149,0)</f>
        <v>0</v>
      </c>
      <c r="BJ149" s="19" t="s">
        <v>83</v>
      </c>
      <c r="BK149" s="187">
        <f>ROUND(I149*H149,2)</f>
        <v>0</v>
      </c>
      <c r="BL149" s="19" t="s">
        <v>136</v>
      </c>
      <c r="BM149" s="186" t="s">
        <v>216</v>
      </c>
    </row>
    <row r="150" spans="1:65" s="2" customFormat="1" ht="11.25">
      <c r="A150" s="36"/>
      <c r="B150" s="37"/>
      <c r="C150" s="38"/>
      <c r="D150" s="188" t="s">
        <v>138</v>
      </c>
      <c r="E150" s="38"/>
      <c r="F150" s="189" t="s">
        <v>217</v>
      </c>
      <c r="G150" s="38"/>
      <c r="H150" s="38"/>
      <c r="I150" s="190"/>
      <c r="J150" s="38"/>
      <c r="K150" s="38"/>
      <c r="L150" s="41"/>
      <c r="M150" s="191"/>
      <c r="N150" s="192"/>
      <c r="O150" s="66"/>
      <c r="P150" s="66"/>
      <c r="Q150" s="66"/>
      <c r="R150" s="66"/>
      <c r="S150" s="66"/>
      <c r="T150" s="67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T150" s="19" t="s">
        <v>138</v>
      </c>
      <c r="AU150" s="19" t="s">
        <v>85</v>
      </c>
    </row>
    <row r="151" spans="1:65" s="2" customFormat="1" ht="44.25" customHeight="1">
      <c r="A151" s="36"/>
      <c r="B151" s="37"/>
      <c r="C151" s="175" t="s">
        <v>218</v>
      </c>
      <c r="D151" s="175" t="s">
        <v>131</v>
      </c>
      <c r="E151" s="176" t="s">
        <v>219</v>
      </c>
      <c r="F151" s="177" t="s">
        <v>220</v>
      </c>
      <c r="G151" s="178" t="s">
        <v>211</v>
      </c>
      <c r="H151" s="179">
        <v>27.588000000000001</v>
      </c>
      <c r="I151" s="180"/>
      <c r="J151" s="181">
        <f>ROUND(I151*H151,2)</f>
        <v>0</v>
      </c>
      <c r="K151" s="177" t="s">
        <v>135</v>
      </c>
      <c r="L151" s="41"/>
      <c r="M151" s="182" t="s">
        <v>19</v>
      </c>
      <c r="N151" s="183" t="s">
        <v>46</v>
      </c>
      <c r="O151" s="66"/>
      <c r="P151" s="184">
        <f>O151*H151</f>
        <v>0</v>
      </c>
      <c r="Q151" s="184">
        <v>0</v>
      </c>
      <c r="R151" s="184">
        <f>Q151*H151</f>
        <v>0</v>
      </c>
      <c r="S151" s="184">
        <v>0</v>
      </c>
      <c r="T151" s="185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186" t="s">
        <v>136</v>
      </c>
      <c r="AT151" s="186" t="s">
        <v>131</v>
      </c>
      <c r="AU151" s="186" t="s">
        <v>85</v>
      </c>
      <c r="AY151" s="19" t="s">
        <v>128</v>
      </c>
      <c r="BE151" s="187">
        <f>IF(N151="základní",J151,0)</f>
        <v>0</v>
      </c>
      <c r="BF151" s="187">
        <f>IF(N151="snížená",J151,0)</f>
        <v>0</v>
      </c>
      <c r="BG151" s="187">
        <f>IF(N151="zákl. přenesená",J151,0)</f>
        <v>0</v>
      </c>
      <c r="BH151" s="187">
        <f>IF(N151="sníž. přenesená",J151,0)</f>
        <v>0</v>
      </c>
      <c r="BI151" s="187">
        <f>IF(N151="nulová",J151,0)</f>
        <v>0</v>
      </c>
      <c r="BJ151" s="19" t="s">
        <v>83</v>
      </c>
      <c r="BK151" s="187">
        <f>ROUND(I151*H151,2)</f>
        <v>0</v>
      </c>
      <c r="BL151" s="19" t="s">
        <v>136</v>
      </c>
      <c r="BM151" s="186" t="s">
        <v>221</v>
      </c>
    </row>
    <row r="152" spans="1:65" s="2" customFormat="1" ht="11.25">
      <c r="A152" s="36"/>
      <c r="B152" s="37"/>
      <c r="C152" s="38"/>
      <c r="D152" s="188" t="s">
        <v>138</v>
      </c>
      <c r="E152" s="38"/>
      <c r="F152" s="189" t="s">
        <v>222</v>
      </c>
      <c r="G152" s="38"/>
      <c r="H152" s="38"/>
      <c r="I152" s="190"/>
      <c r="J152" s="38"/>
      <c r="K152" s="38"/>
      <c r="L152" s="41"/>
      <c r="M152" s="191"/>
      <c r="N152" s="192"/>
      <c r="O152" s="66"/>
      <c r="P152" s="66"/>
      <c r="Q152" s="66"/>
      <c r="R152" s="66"/>
      <c r="S152" s="66"/>
      <c r="T152" s="67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T152" s="19" t="s">
        <v>138</v>
      </c>
      <c r="AU152" s="19" t="s">
        <v>85</v>
      </c>
    </row>
    <row r="153" spans="1:65" s="2" customFormat="1" ht="19.5">
      <c r="A153" s="36"/>
      <c r="B153" s="37"/>
      <c r="C153" s="38"/>
      <c r="D153" s="195" t="s">
        <v>223</v>
      </c>
      <c r="E153" s="38"/>
      <c r="F153" s="226" t="s">
        <v>224</v>
      </c>
      <c r="G153" s="38"/>
      <c r="H153" s="38"/>
      <c r="I153" s="190"/>
      <c r="J153" s="38"/>
      <c r="K153" s="38"/>
      <c r="L153" s="41"/>
      <c r="M153" s="191"/>
      <c r="N153" s="192"/>
      <c r="O153" s="66"/>
      <c r="P153" s="66"/>
      <c r="Q153" s="66"/>
      <c r="R153" s="66"/>
      <c r="S153" s="66"/>
      <c r="T153" s="67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9" t="s">
        <v>223</v>
      </c>
      <c r="AU153" s="19" t="s">
        <v>85</v>
      </c>
    </row>
    <row r="154" spans="1:65" s="14" customFormat="1" ht="11.25">
      <c r="B154" s="204"/>
      <c r="C154" s="205"/>
      <c r="D154" s="195" t="s">
        <v>140</v>
      </c>
      <c r="E154" s="205"/>
      <c r="F154" s="207" t="s">
        <v>225</v>
      </c>
      <c r="G154" s="205"/>
      <c r="H154" s="208">
        <v>27.588000000000001</v>
      </c>
      <c r="I154" s="209"/>
      <c r="J154" s="205"/>
      <c r="K154" s="205"/>
      <c r="L154" s="210"/>
      <c r="M154" s="211"/>
      <c r="N154" s="212"/>
      <c r="O154" s="212"/>
      <c r="P154" s="212"/>
      <c r="Q154" s="212"/>
      <c r="R154" s="212"/>
      <c r="S154" s="212"/>
      <c r="T154" s="213"/>
      <c r="AT154" s="214" t="s">
        <v>140</v>
      </c>
      <c r="AU154" s="214" t="s">
        <v>85</v>
      </c>
      <c r="AV154" s="14" t="s">
        <v>85</v>
      </c>
      <c r="AW154" s="14" t="s">
        <v>4</v>
      </c>
      <c r="AX154" s="14" t="s">
        <v>83</v>
      </c>
      <c r="AY154" s="214" t="s">
        <v>128</v>
      </c>
    </row>
    <row r="155" spans="1:65" s="2" customFormat="1" ht="44.25" customHeight="1">
      <c r="A155" s="36"/>
      <c r="B155" s="37"/>
      <c r="C155" s="175" t="s">
        <v>226</v>
      </c>
      <c r="D155" s="175" t="s">
        <v>131</v>
      </c>
      <c r="E155" s="176" t="s">
        <v>227</v>
      </c>
      <c r="F155" s="177" t="s">
        <v>228</v>
      </c>
      <c r="G155" s="178" t="s">
        <v>211</v>
      </c>
      <c r="H155" s="179">
        <v>1.452</v>
      </c>
      <c r="I155" s="180"/>
      <c r="J155" s="181">
        <f>ROUND(I155*H155,2)</f>
        <v>0</v>
      </c>
      <c r="K155" s="177" t="s">
        <v>135</v>
      </c>
      <c r="L155" s="41"/>
      <c r="M155" s="182" t="s">
        <v>19</v>
      </c>
      <c r="N155" s="183" t="s">
        <v>46</v>
      </c>
      <c r="O155" s="66"/>
      <c r="P155" s="184">
        <f>O155*H155</f>
        <v>0</v>
      </c>
      <c r="Q155" s="184">
        <v>0</v>
      </c>
      <c r="R155" s="184">
        <f>Q155*H155</f>
        <v>0</v>
      </c>
      <c r="S155" s="184">
        <v>0</v>
      </c>
      <c r="T155" s="185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186" t="s">
        <v>136</v>
      </c>
      <c r="AT155" s="186" t="s">
        <v>131</v>
      </c>
      <c r="AU155" s="186" t="s">
        <v>85</v>
      </c>
      <c r="AY155" s="19" t="s">
        <v>128</v>
      </c>
      <c r="BE155" s="187">
        <f>IF(N155="základní",J155,0)</f>
        <v>0</v>
      </c>
      <c r="BF155" s="187">
        <f>IF(N155="snížená",J155,0)</f>
        <v>0</v>
      </c>
      <c r="BG155" s="187">
        <f>IF(N155="zákl. přenesená",J155,0)</f>
        <v>0</v>
      </c>
      <c r="BH155" s="187">
        <f>IF(N155="sníž. přenesená",J155,0)</f>
        <v>0</v>
      </c>
      <c r="BI155" s="187">
        <f>IF(N155="nulová",J155,0)</f>
        <v>0</v>
      </c>
      <c r="BJ155" s="19" t="s">
        <v>83</v>
      </c>
      <c r="BK155" s="187">
        <f>ROUND(I155*H155,2)</f>
        <v>0</v>
      </c>
      <c r="BL155" s="19" t="s">
        <v>136</v>
      </c>
      <c r="BM155" s="186" t="s">
        <v>229</v>
      </c>
    </row>
    <row r="156" spans="1:65" s="2" customFormat="1" ht="11.25">
      <c r="A156" s="36"/>
      <c r="B156" s="37"/>
      <c r="C156" s="38"/>
      <c r="D156" s="188" t="s">
        <v>138</v>
      </c>
      <c r="E156" s="38"/>
      <c r="F156" s="189" t="s">
        <v>230</v>
      </c>
      <c r="G156" s="38"/>
      <c r="H156" s="38"/>
      <c r="I156" s="190"/>
      <c r="J156" s="38"/>
      <c r="K156" s="38"/>
      <c r="L156" s="41"/>
      <c r="M156" s="191"/>
      <c r="N156" s="192"/>
      <c r="O156" s="66"/>
      <c r="P156" s="66"/>
      <c r="Q156" s="66"/>
      <c r="R156" s="66"/>
      <c r="S156" s="66"/>
      <c r="T156" s="67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19" t="s">
        <v>138</v>
      </c>
      <c r="AU156" s="19" t="s">
        <v>85</v>
      </c>
    </row>
    <row r="157" spans="1:65" s="12" customFormat="1" ht="22.9" customHeight="1">
      <c r="B157" s="159"/>
      <c r="C157" s="160"/>
      <c r="D157" s="161" t="s">
        <v>74</v>
      </c>
      <c r="E157" s="173" t="s">
        <v>231</v>
      </c>
      <c r="F157" s="173" t="s">
        <v>232</v>
      </c>
      <c r="G157" s="160"/>
      <c r="H157" s="160"/>
      <c r="I157" s="163"/>
      <c r="J157" s="174">
        <f>BK157</f>
        <v>0</v>
      </c>
      <c r="K157" s="160"/>
      <c r="L157" s="165"/>
      <c r="M157" s="166"/>
      <c r="N157" s="167"/>
      <c r="O157" s="167"/>
      <c r="P157" s="168">
        <f>SUM(P158:P159)</f>
        <v>0</v>
      </c>
      <c r="Q157" s="167"/>
      <c r="R157" s="168">
        <f>SUM(R158:R159)</f>
        <v>0</v>
      </c>
      <c r="S157" s="167"/>
      <c r="T157" s="169">
        <f>SUM(T158:T159)</f>
        <v>0</v>
      </c>
      <c r="AR157" s="170" t="s">
        <v>83</v>
      </c>
      <c r="AT157" s="171" t="s">
        <v>74</v>
      </c>
      <c r="AU157" s="171" t="s">
        <v>83</v>
      </c>
      <c r="AY157" s="170" t="s">
        <v>128</v>
      </c>
      <c r="BK157" s="172">
        <f>SUM(BK158:BK159)</f>
        <v>0</v>
      </c>
    </row>
    <row r="158" spans="1:65" s="2" customFormat="1" ht="55.5" customHeight="1">
      <c r="A158" s="36"/>
      <c r="B158" s="37"/>
      <c r="C158" s="175" t="s">
        <v>233</v>
      </c>
      <c r="D158" s="175" t="s">
        <v>131</v>
      </c>
      <c r="E158" s="176" t="s">
        <v>234</v>
      </c>
      <c r="F158" s="177" t="s">
        <v>235</v>
      </c>
      <c r="G158" s="178" t="s">
        <v>211</v>
      </c>
      <c r="H158" s="179">
        <v>1.1679999999999999</v>
      </c>
      <c r="I158" s="180"/>
      <c r="J158" s="181">
        <f>ROUND(I158*H158,2)</f>
        <v>0</v>
      </c>
      <c r="K158" s="177" t="s">
        <v>135</v>
      </c>
      <c r="L158" s="41"/>
      <c r="M158" s="182" t="s">
        <v>19</v>
      </c>
      <c r="N158" s="183" t="s">
        <v>46</v>
      </c>
      <c r="O158" s="66"/>
      <c r="P158" s="184">
        <f>O158*H158</f>
        <v>0</v>
      </c>
      <c r="Q158" s="184">
        <v>0</v>
      </c>
      <c r="R158" s="184">
        <f>Q158*H158</f>
        <v>0</v>
      </c>
      <c r="S158" s="184">
        <v>0</v>
      </c>
      <c r="T158" s="185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86" t="s">
        <v>136</v>
      </c>
      <c r="AT158" s="186" t="s">
        <v>131</v>
      </c>
      <c r="AU158" s="186" t="s">
        <v>85</v>
      </c>
      <c r="AY158" s="19" t="s">
        <v>128</v>
      </c>
      <c r="BE158" s="187">
        <f>IF(N158="základní",J158,0)</f>
        <v>0</v>
      </c>
      <c r="BF158" s="187">
        <f>IF(N158="snížená",J158,0)</f>
        <v>0</v>
      </c>
      <c r="BG158" s="187">
        <f>IF(N158="zákl. přenesená",J158,0)</f>
        <v>0</v>
      </c>
      <c r="BH158" s="187">
        <f>IF(N158="sníž. přenesená",J158,0)</f>
        <v>0</v>
      </c>
      <c r="BI158" s="187">
        <f>IF(N158="nulová",J158,0)</f>
        <v>0</v>
      </c>
      <c r="BJ158" s="19" t="s">
        <v>83</v>
      </c>
      <c r="BK158" s="187">
        <f>ROUND(I158*H158,2)</f>
        <v>0</v>
      </c>
      <c r="BL158" s="19" t="s">
        <v>136</v>
      </c>
      <c r="BM158" s="186" t="s">
        <v>236</v>
      </c>
    </row>
    <row r="159" spans="1:65" s="2" customFormat="1" ht="11.25">
      <c r="A159" s="36"/>
      <c r="B159" s="37"/>
      <c r="C159" s="38"/>
      <c r="D159" s="188" t="s">
        <v>138</v>
      </c>
      <c r="E159" s="38"/>
      <c r="F159" s="189" t="s">
        <v>237</v>
      </c>
      <c r="G159" s="38"/>
      <c r="H159" s="38"/>
      <c r="I159" s="190"/>
      <c r="J159" s="38"/>
      <c r="K159" s="38"/>
      <c r="L159" s="41"/>
      <c r="M159" s="191"/>
      <c r="N159" s="192"/>
      <c r="O159" s="66"/>
      <c r="P159" s="66"/>
      <c r="Q159" s="66"/>
      <c r="R159" s="66"/>
      <c r="S159" s="66"/>
      <c r="T159" s="67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T159" s="19" t="s">
        <v>138</v>
      </c>
      <c r="AU159" s="19" t="s">
        <v>85</v>
      </c>
    </row>
    <row r="160" spans="1:65" s="12" customFormat="1" ht="25.9" customHeight="1">
      <c r="B160" s="159"/>
      <c r="C160" s="160"/>
      <c r="D160" s="161" t="s">
        <v>74</v>
      </c>
      <c r="E160" s="162" t="s">
        <v>238</v>
      </c>
      <c r="F160" s="162" t="s">
        <v>239</v>
      </c>
      <c r="G160" s="160"/>
      <c r="H160" s="160"/>
      <c r="I160" s="163"/>
      <c r="J160" s="164">
        <f>BK160</f>
        <v>0</v>
      </c>
      <c r="K160" s="160"/>
      <c r="L160" s="165"/>
      <c r="M160" s="166"/>
      <c r="N160" s="167"/>
      <c r="O160" s="167"/>
      <c r="P160" s="168">
        <f>P161+P177+P199+P273+P342</f>
        <v>0</v>
      </c>
      <c r="Q160" s="167"/>
      <c r="R160" s="168">
        <f>R161+R177+R199+R273+R342</f>
        <v>0.89807287000000002</v>
      </c>
      <c r="S160" s="167"/>
      <c r="T160" s="169">
        <f>T161+T177+T199+T273+T342</f>
        <v>0.99115179999999992</v>
      </c>
      <c r="AR160" s="170" t="s">
        <v>85</v>
      </c>
      <c r="AT160" s="171" t="s">
        <v>74</v>
      </c>
      <c r="AU160" s="171" t="s">
        <v>75</v>
      </c>
      <c r="AY160" s="170" t="s">
        <v>128</v>
      </c>
      <c r="BK160" s="172">
        <f>BK161+BK177+BK199+BK273+BK342</f>
        <v>0</v>
      </c>
    </row>
    <row r="161" spans="1:65" s="12" customFormat="1" ht="22.9" customHeight="1">
      <c r="B161" s="159"/>
      <c r="C161" s="160"/>
      <c r="D161" s="161" t="s">
        <v>74</v>
      </c>
      <c r="E161" s="173" t="s">
        <v>240</v>
      </c>
      <c r="F161" s="173" t="s">
        <v>241</v>
      </c>
      <c r="G161" s="160"/>
      <c r="H161" s="160"/>
      <c r="I161" s="163"/>
      <c r="J161" s="174">
        <f>BK161</f>
        <v>0</v>
      </c>
      <c r="K161" s="160"/>
      <c r="L161" s="165"/>
      <c r="M161" s="166"/>
      <c r="N161" s="167"/>
      <c r="O161" s="167"/>
      <c r="P161" s="168">
        <f>SUM(P162:P176)</f>
        <v>0</v>
      </c>
      <c r="Q161" s="167"/>
      <c r="R161" s="168">
        <f>SUM(R162:R176)</f>
        <v>3.0300000000000001E-3</v>
      </c>
      <c r="S161" s="167"/>
      <c r="T161" s="169">
        <f>SUM(T162:T176)</f>
        <v>4.054E-2</v>
      </c>
      <c r="AR161" s="170" t="s">
        <v>85</v>
      </c>
      <c r="AT161" s="171" t="s">
        <v>74</v>
      </c>
      <c r="AU161" s="171" t="s">
        <v>83</v>
      </c>
      <c r="AY161" s="170" t="s">
        <v>128</v>
      </c>
      <c r="BK161" s="172">
        <f>SUM(BK162:BK176)</f>
        <v>0</v>
      </c>
    </row>
    <row r="162" spans="1:65" s="2" customFormat="1" ht="24.2" customHeight="1">
      <c r="A162" s="36"/>
      <c r="B162" s="37"/>
      <c r="C162" s="175" t="s">
        <v>242</v>
      </c>
      <c r="D162" s="175" t="s">
        <v>131</v>
      </c>
      <c r="E162" s="176" t="s">
        <v>243</v>
      </c>
      <c r="F162" s="177" t="s">
        <v>244</v>
      </c>
      <c r="G162" s="178" t="s">
        <v>245</v>
      </c>
      <c r="H162" s="179">
        <v>2</v>
      </c>
      <c r="I162" s="180"/>
      <c r="J162" s="181">
        <f>ROUND(I162*H162,2)</f>
        <v>0</v>
      </c>
      <c r="K162" s="177" t="s">
        <v>135</v>
      </c>
      <c r="L162" s="41"/>
      <c r="M162" s="182" t="s">
        <v>19</v>
      </c>
      <c r="N162" s="183" t="s">
        <v>46</v>
      </c>
      <c r="O162" s="66"/>
      <c r="P162" s="184">
        <f>O162*H162</f>
        <v>0</v>
      </c>
      <c r="Q162" s="184">
        <v>0</v>
      </c>
      <c r="R162" s="184">
        <f>Q162*H162</f>
        <v>0</v>
      </c>
      <c r="S162" s="184">
        <v>2.027E-2</v>
      </c>
      <c r="T162" s="185">
        <f>S162*H162</f>
        <v>4.054E-2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186" t="s">
        <v>242</v>
      </c>
      <c r="AT162" s="186" t="s">
        <v>131</v>
      </c>
      <c r="AU162" s="186" t="s">
        <v>85</v>
      </c>
      <c r="AY162" s="19" t="s">
        <v>128</v>
      </c>
      <c r="BE162" s="187">
        <f>IF(N162="základní",J162,0)</f>
        <v>0</v>
      </c>
      <c r="BF162" s="187">
        <f>IF(N162="snížená",J162,0)</f>
        <v>0</v>
      </c>
      <c r="BG162" s="187">
        <f>IF(N162="zákl. přenesená",J162,0)</f>
        <v>0</v>
      </c>
      <c r="BH162" s="187">
        <f>IF(N162="sníž. přenesená",J162,0)</f>
        <v>0</v>
      </c>
      <c r="BI162" s="187">
        <f>IF(N162="nulová",J162,0)</f>
        <v>0</v>
      </c>
      <c r="BJ162" s="19" t="s">
        <v>83</v>
      </c>
      <c r="BK162" s="187">
        <f>ROUND(I162*H162,2)</f>
        <v>0</v>
      </c>
      <c r="BL162" s="19" t="s">
        <v>242</v>
      </c>
      <c r="BM162" s="186" t="s">
        <v>246</v>
      </c>
    </row>
    <row r="163" spans="1:65" s="2" customFormat="1" ht="11.25">
      <c r="A163" s="36"/>
      <c r="B163" s="37"/>
      <c r="C163" s="38"/>
      <c r="D163" s="188" t="s">
        <v>138</v>
      </c>
      <c r="E163" s="38"/>
      <c r="F163" s="189" t="s">
        <v>247</v>
      </c>
      <c r="G163" s="38"/>
      <c r="H163" s="38"/>
      <c r="I163" s="190"/>
      <c r="J163" s="38"/>
      <c r="K163" s="38"/>
      <c r="L163" s="41"/>
      <c r="M163" s="191"/>
      <c r="N163" s="192"/>
      <c r="O163" s="66"/>
      <c r="P163" s="66"/>
      <c r="Q163" s="66"/>
      <c r="R163" s="66"/>
      <c r="S163" s="66"/>
      <c r="T163" s="67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T163" s="19" t="s">
        <v>138</v>
      </c>
      <c r="AU163" s="19" t="s">
        <v>85</v>
      </c>
    </row>
    <row r="164" spans="1:65" s="13" customFormat="1" ht="11.25">
      <c r="B164" s="193"/>
      <c r="C164" s="194"/>
      <c r="D164" s="195" t="s">
        <v>140</v>
      </c>
      <c r="E164" s="196" t="s">
        <v>19</v>
      </c>
      <c r="F164" s="197" t="s">
        <v>248</v>
      </c>
      <c r="G164" s="194"/>
      <c r="H164" s="196" t="s">
        <v>19</v>
      </c>
      <c r="I164" s="198"/>
      <c r="J164" s="194"/>
      <c r="K164" s="194"/>
      <c r="L164" s="199"/>
      <c r="M164" s="200"/>
      <c r="N164" s="201"/>
      <c r="O164" s="201"/>
      <c r="P164" s="201"/>
      <c r="Q164" s="201"/>
      <c r="R164" s="201"/>
      <c r="S164" s="201"/>
      <c r="T164" s="202"/>
      <c r="AT164" s="203" t="s">
        <v>140</v>
      </c>
      <c r="AU164" s="203" t="s">
        <v>85</v>
      </c>
      <c r="AV164" s="13" t="s">
        <v>83</v>
      </c>
      <c r="AW164" s="13" t="s">
        <v>37</v>
      </c>
      <c r="AX164" s="13" t="s">
        <v>75</v>
      </c>
      <c r="AY164" s="203" t="s">
        <v>128</v>
      </c>
    </row>
    <row r="165" spans="1:65" s="14" customFormat="1" ht="11.25">
      <c r="B165" s="204"/>
      <c r="C165" s="205"/>
      <c r="D165" s="195" t="s">
        <v>140</v>
      </c>
      <c r="E165" s="206" t="s">
        <v>19</v>
      </c>
      <c r="F165" s="207" t="s">
        <v>85</v>
      </c>
      <c r="G165" s="205"/>
      <c r="H165" s="208">
        <v>2</v>
      </c>
      <c r="I165" s="209"/>
      <c r="J165" s="205"/>
      <c r="K165" s="205"/>
      <c r="L165" s="210"/>
      <c r="M165" s="211"/>
      <c r="N165" s="212"/>
      <c r="O165" s="212"/>
      <c r="P165" s="212"/>
      <c r="Q165" s="212"/>
      <c r="R165" s="212"/>
      <c r="S165" s="212"/>
      <c r="T165" s="213"/>
      <c r="AT165" s="214" t="s">
        <v>140</v>
      </c>
      <c r="AU165" s="214" t="s">
        <v>85</v>
      </c>
      <c r="AV165" s="14" t="s">
        <v>85</v>
      </c>
      <c r="AW165" s="14" t="s">
        <v>37</v>
      </c>
      <c r="AX165" s="14" t="s">
        <v>83</v>
      </c>
      <c r="AY165" s="214" t="s">
        <v>128</v>
      </c>
    </row>
    <row r="166" spans="1:65" s="2" customFormat="1" ht="24.2" customHeight="1">
      <c r="A166" s="36"/>
      <c r="B166" s="37"/>
      <c r="C166" s="175" t="s">
        <v>249</v>
      </c>
      <c r="D166" s="175" t="s">
        <v>131</v>
      </c>
      <c r="E166" s="176" t="s">
        <v>250</v>
      </c>
      <c r="F166" s="177" t="s">
        <v>251</v>
      </c>
      <c r="G166" s="178" t="s">
        <v>245</v>
      </c>
      <c r="H166" s="179">
        <v>2</v>
      </c>
      <c r="I166" s="180"/>
      <c r="J166" s="181">
        <f>ROUND(I166*H166,2)</f>
        <v>0</v>
      </c>
      <c r="K166" s="177" t="s">
        <v>135</v>
      </c>
      <c r="L166" s="41"/>
      <c r="M166" s="182" t="s">
        <v>19</v>
      </c>
      <c r="N166" s="183" t="s">
        <v>46</v>
      </c>
      <c r="O166" s="66"/>
      <c r="P166" s="184">
        <f>O166*H166</f>
        <v>0</v>
      </c>
      <c r="Q166" s="184">
        <v>1.48E-3</v>
      </c>
      <c r="R166" s="184">
        <f>Q166*H166</f>
        <v>2.96E-3</v>
      </c>
      <c r="S166" s="184">
        <v>0</v>
      </c>
      <c r="T166" s="185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186" t="s">
        <v>242</v>
      </c>
      <c r="AT166" s="186" t="s">
        <v>131</v>
      </c>
      <c r="AU166" s="186" t="s">
        <v>85</v>
      </c>
      <c r="AY166" s="19" t="s">
        <v>128</v>
      </c>
      <c r="BE166" s="187">
        <f>IF(N166="základní",J166,0)</f>
        <v>0</v>
      </c>
      <c r="BF166" s="187">
        <f>IF(N166="snížená",J166,0)</f>
        <v>0</v>
      </c>
      <c r="BG166" s="187">
        <f>IF(N166="zákl. přenesená",J166,0)</f>
        <v>0</v>
      </c>
      <c r="BH166" s="187">
        <f>IF(N166="sníž. přenesená",J166,0)</f>
        <v>0</v>
      </c>
      <c r="BI166" s="187">
        <f>IF(N166="nulová",J166,0)</f>
        <v>0</v>
      </c>
      <c r="BJ166" s="19" t="s">
        <v>83</v>
      </c>
      <c r="BK166" s="187">
        <f>ROUND(I166*H166,2)</f>
        <v>0</v>
      </c>
      <c r="BL166" s="19" t="s">
        <v>242</v>
      </c>
      <c r="BM166" s="186" t="s">
        <v>252</v>
      </c>
    </row>
    <row r="167" spans="1:65" s="2" customFormat="1" ht="11.25">
      <c r="A167" s="36"/>
      <c r="B167" s="37"/>
      <c r="C167" s="38"/>
      <c r="D167" s="188" t="s">
        <v>138</v>
      </c>
      <c r="E167" s="38"/>
      <c r="F167" s="189" t="s">
        <v>253</v>
      </c>
      <c r="G167" s="38"/>
      <c r="H167" s="38"/>
      <c r="I167" s="190"/>
      <c r="J167" s="38"/>
      <c r="K167" s="38"/>
      <c r="L167" s="41"/>
      <c r="M167" s="191"/>
      <c r="N167" s="192"/>
      <c r="O167" s="66"/>
      <c r="P167" s="66"/>
      <c r="Q167" s="66"/>
      <c r="R167" s="66"/>
      <c r="S167" s="66"/>
      <c r="T167" s="67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T167" s="19" t="s">
        <v>138</v>
      </c>
      <c r="AU167" s="19" t="s">
        <v>85</v>
      </c>
    </row>
    <row r="168" spans="1:65" s="13" customFormat="1" ht="11.25">
      <c r="B168" s="193"/>
      <c r="C168" s="194"/>
      <c r="D168" s="195" t="s">
        <v>140</v>
      </c>
      <c r="E168" s="196" t="s">
        <v>19</v>
      </c>
      <c r="F168" s="197" t="s">
        <v>248</v>
      </c>
      <c r="G168" s="194"/>
      <c r="H168" s="196" t="s">
        <v>19</v>
      </c>
      <c r="I168" s="198"/>
      <c r="J168" s="194"/>
      <c r="K168" s="194"/>
      <c r="L168" s="199"/>
      <c r="M168" s="200"/>
      <c r="N168" s="201"/>
      <c r="O168" s="201"/>
      <c r="P168" s="201"/>
      <c r="Q168" s="201"/>
      <c r="R168" s="201"/>
      <c r="S168" s="201"/>
      <c r="T168" s="202"/>
      <c r="AT168" s="203" t="s">
        <v>140</v>
      </c>
      <c r="AU168" s="203" t="s">
        <v>85</v>
      </c>
      <c r="AV168" s="13" t="s">
        <v>83</v>
      </c>
      <c r="AW168" s="13" t="s">
        <v>37</v>
      </c>
      <c r="AX168" s="13" t="s">
        <v>75</v>
      </c>
      <c r="AY168" s="203" t="s">
        <v>128</v>
      </c>
    </row>
    <row r="169" spans="1:65" s="14" customFormat="1" ht="11.25">
      <c r="B169" s="204"/>
      <c r="C169" s="205"/>
      <c r="D169" s="195" t="s">
        <v>140</v>
      </c>
      <c r="E169" s="206" t="s">
        <v>19</v>
      </c>
      <c r="F169" s="207" t="s">
        <v>85</v>
      </c>
      <c r="G169" s="205"/>
      <c r="H169" s="208">
        <v>2</v>
      </c>
      <c r="I169" s="209"/>
      <c r="J169" s="205"/>
      <c r="K169" s="205"/>
      <c r="L169" s="210"/>
      <c r="M169" s="211"/>
      <c r="N169" s="212"/>
      <c r="O169" s="212"/>
      <c r="P169" s="212"/>
      <c r="Q169" s="212"/>
      <c r="R169" s="212"/>
      <c r="S169" s="212"/>
      <c r="T169" s="213"/>
      <c r="AT169" s="214" t="s">
        <v>140</v>
      </c>
      <c r="AU169" s="214" t="s">
        <v>85</v>
      </c>
      <c r="AV169" s="14" t="s">
        <v>85</v>
      </c>
      <c r="AW169" s="14" t="s">
        <v>37</v>
      </c>
      <c r="AX169" s="14" t="s">
        <v>83</v>
      </c>
      <c r="AY169" s="214" t="s">
        <v>128</v>
      </c>
    </row>
    <row r="170" spans="1:65" s="2" customFormat="1" ht="44.25" customHeight="1">
      <c r="A170" s="36"/>
      <c r="B170" s="37"/>
      <c r="C170" s="175" t="s">
        <v>254</v>
      </c>
      <c r="D170" s="175" t="s">
        <v>131</v>
      </c>
      <c r="E170" s="176" t="s">
        <v>255</v>
      </c>
      <c r="F170" s="177" t="s">
        <v>256</v>
      </c>
      <c r="G170" s="178" t="s">
        <v>245</v>
      </c>
      <c r="H170" s="179">
        <v>1</v>
      </c>
      <c r="I170" s="180"/>
      <c r="J170" s="181">
        <f>ROUND(I170*H170,2)</f>
        <v>0</v>
      </c>
      <c r="K170" s="177" t="s">
        <v>135</v>
      </c>
      <c r="L170" s="41"/>
      <c r="M170" s="182" t="s">
        <v>19</v>
      </c>
      <c r="N170" s="183" t="s">
        <v>46</v>
      </c>
      <c r="O170" s="66"/>
      <c r="P170" s="184">
        <f>O170*H170</f>
        <v>0</v>
      </c>
      <c r="Q170" s="184">
        <v>0</v>
      </c>
      <c r="R170" s="184">
        <f>Q170*H170</f>
        <v>0</v>
      </c>
      <c r="S170" s="184">
        <v>0</v>
      </c>
      <c r="T170" s="185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186" t="s">
        <v>136</v>
      </c>
      <c r="AT170" s="186" t="s">
        <v>131</v>
      </c>
      <c r="AU170" s="186" t="s">
        <v>85</v>
      </c>
      <c r="AY170" s="19" t="s">
        <v>128</v>
      </c>
      <c r="BE170" s="187">
        <f>IF(N170="základní",J170,0)</f>
        <v>0</v>
      </c>
      <c r="BF170" s="187">
        <f>IF(N170="snížená",J170,0)</f>
        <v>0</v>
      </c>
      <c r="BG170" s="187">
        <f>IF(N170="zákl. přenesená",J170,0)</f>
        <v>0</v>
      </c>
      <c r="BH170" s="187">
        <f>IF(N170="sníž. přenesená",J170,0)</f>
        <v>0</v>
      </c>
      <c r="BI170" s="187">
        <f>IF(N170="nulová",J170,0)</f>
        <v>0</v>
      </c>
      <c r="BJ170" s="19" t="s">
        <v>83</v>
      </c>
      <c r="BK170" s="187">
        <f>ROUND(I170*H170,2)</f>
        <v>0</v>
      </c>
      <c r="BL170" s="19" t="s">
        <v>136</v>
      </c>
      <c r="BM170" s="186" t="s">
        <v>257</v>
      </c>
    </row>
    <row r="171" spans="1:65" s="2" customFormat="1" ht="11.25">
      <c r="A171" s="36"/>
      <c r="B171" s="37"/>
      <c r="C171" s="38"/>
      <c r="D171" s="188" t="s">
        <v>138</v>
      </c>
      <c r="E171" s="38"/>
      <c r="F171" s="189" t="s">
        <v>258</v>
      </c>
      <c r="G171" s="38"/>
      <c r="H171" s="38"/>
      <c r="I171" s="190"/>
      <c r="J171" s="38"/>
      <c r="K171" s="38"/>
      <c r="L171" s="41"/>
      <c r="M171" s="191"/>
      <c r="N171" s="192"/>
      <c r="O171" s="66"/>
      <c r="P171" s="66"/>
      <c r="Q171" s="66"/>
      <c r="R171" s="66"/>
      <c r="S171" s="66"/>
      <c r="T171" s="67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T171" s="19" t="s">
        <v>138</v>
      </c>
      <c r="AU171" s="19" t="s">
        <v>85</v>
      </c>
    </row>
    <row r="172" spans="1:65" s="13" customFormat="1" ht="11.25">
      <c r="B172" s="193"/>
      <c r="C172" s="194"/>
      <c r="D172" s="195" t="s">
        <v>140</v>
      </c>
      <c r="E172" s="196" t="s">
        <v>19</v>
      </c>
      <c r="F172" s="197" t="s">
        <v>259</v>
      </c>
      <c r="G172" s="194"/>
      <c r="H172" s="196" t="s">
        <v>19</v>
      </c>
      <c r="I172" s="198"/>
      <c r="J172" s="194"/>
      <c r="K172" s="194"/>
      <c r="L172" s="199"/>
      <c r="M172" s="200"/>
      <c r="N172" s="201"/>
      <c r="O172" s="201"/>
      <c r="P172" s="201"/>
      <c r="Q172" s="201"/>
      <c r="R172" s="201"/>
      <c r="S172" s="201"/>
      <c r="T172" s="202"/>
      <c r="AT172" s="203" t="s">
        <v>140</v>
      </c>
      <c r="AU172" s="203" t="s">
        <v>85</v>
      </c>
      <c r="AV172" s="13" t="s">
        <v>83</v>
      </c>
      <c r="AW172" s="13" t="s">
        <v>37</v>
      </c>
      <c r="AX172" s="13" t="s">
        <v>75</v>
      </c>
      <c r="AY172" s="203" t="s">
        <v>128</v>
      </c>
    </row>
    <row r="173" spans="1:65" s="14" customFormat="1" ht="11.25">
      <c r="B173" s="204"/>
      <c r="C173" s="205"/>
      <c r="D173" s="195" t="s">
        <v>140</v>
      </c>
      <c r="E173" s="206" t="s">
        <v>19</v>
      </c>
      <c r="F173" s="207" t="s">
        <v>83</v>
      </c>
      <c r="G173" s="205"/>
      <c r="H173" s="208">
        <v>1</v>
      </c>
      <c r="I173" s="209"/>
      <c r="J173" s="205"/>
      <c r="K173" s="205"/>
      <c r="L173" s="210"/>
      <c r="M173" s="211"/>
      <c r="N173" s="212"/>
      <c r="O173" s="212"/>
      <c r="P173" s="212"/>
      <c r="Q173" s="212"/>
      <c r="R173" s="212"/>
      <c r="S173" s="212"/>
      <c r="T173" s="213"/>
      <c r="AT173" s="214" t="s">
        <v>140</v>
      </c>
      <c r="AU173" s="214" t="s">
        <v>85</v>
      </c>
      <c r="AV173" s="14" t="s">
        <v>85</v>
      </c>
      <c r="AW173" s="14" t="s">
        <v>37</v>
      </c>
      <c r="AX173" s="14" t="s">
        <v>83</v>
      </c>
      <c r="AY173" s="214" t="s">
        <v>128</v>
      </c>
    </row>
    <row r="174" spans="1:65" s="2" customFormat="1" ht="16.5" customHeight="1">
      <c r="A174" s="36"/>
      <c r="B174" s="37"/>
      <c r="C174" s="227" t="s">
        <v>260</v>
      </c>
      <c r="D174" s="227" t="s">
        <v>261</v>
      </c>
      <c r="E174" s="228" t="s">
        <v>262</v>
      </c>
      <c r="F174" s="229" t="s">
        <v>263</v>
      </c>
      <c r="G174" s="230" t="s">
        <v>245</v>
      </c>
      <c r="H174" s="231">
        <v>1</v>
      </c>
      <c r="I174" s="232"/>
      <c r="J174" s="233">
        <f>ROUND(I174*H174,2)</f>
        <v>0</v>
      </c>
      <c r="K174" s="229" t="s">
        <v>135</v>
      </c>
      <c r="L174" s="234"/>
      <c r="M174" s="235" t="s">
        <v>19</v>
      </c>
      <c r="N174" s="236" t="s">
        <v>46</v>
      </c>
      <c r="O174" s="66"/>
      <c r="P174" s="184">
        <f>O174*H174</f>
        <v>0</v>
      </c>
      <c r="Q174" s="184">
        <v>6.9999999999999994E-5</v>
      </c>
      <c r="R174" s="184">
        <f>Q174*H174</f>
        <v>6.9999999999999994E-5</v>
      </c>
      <c r="S174" s="184">
        <v>0</v>
      </c>
      <c r="T174" s="185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186" t="s">
        <v>181</v>
      </c>
      <c r="AT174" s="186" t="s">
        <v>261</v>
      </c>
      <c r="AU174" s="186" t="s">
        <v>85</v>
      </c>
      <c r="AY174" s="19" t="s">
        <v>128</v>
      </c>
      <c r="BE174" s="187">
        <f>IF(N174="základní",J174,0)</f>
        <v>0</v>
      </c>
      <c r="BF174" s="187">
        <f>IF(N174="snížená",J174,0)</f>
        <v>0</v>
      </c>
      <c r="BG174" s="187">
        <f>IF(N174="zákl. přenesená",J174,0)</f>
        <v>0</v>
      </c>
      <c r="BH174" s="187">
        <f>IF(N174="sníž. přenesená",J174,0)</f>
        <v>0</v>
      </c>
      <c r="BI174" s="187">
        <f>IF(N174="nulová",J174,0)</f>
        <v>0</v>
      </c>
      <c r="BJ174" s="19" t="s">
        <v>83</v>
      </c>
      <c r="BK174" s="187">
        <f>ROUND(I174*H174,2)</f>
        <v>0</v>
      </c>
      <c r="BL174" s="19" t="s">
        <v>136</v>
      </c>
      <c r="BM174" s="186" t="s">
        <v>264</v>
      </c>
    </row>
    <row r="175" spans="1:65" s="2" customFormat="1" ht="49.15" customHeight="1">
      <c r="A175" s="36"/>
      <c r="B175" s="37"/>
      <c r="C175" s="175" t="s">
        <v>265</v>
      </c>
      <c r="D175" s="175" t="s">
        <v>131</v>
      </c>
      <c r="E175" s="176" t="s">
        <v>266</v>
      </c>
      <c r="F175" s="177" t="s">
        <v>267</v>
      </c>
      <c r="G175" s="178" t="s">
        <v>211</v>
      </c>
      <c r="H175" s="179">
        <v>3.0000000000000001E-3</v>
      </c>
      <c r="I175" s="180"/>
      <c r="J175" s="181">
        <f>ROUND(I175*H175,2)</f>
        <v>0</v>
      </c>
      <c r="K175" s="177" t="s">
        <v>135</v>
      </c>
      <c r="L175" s="41"/>
      <c r="M175" s="182" t="s">
        <v>19</v>
      </c>
      <c r="N175" s="183" t="s">
        <v>46</v>
      </c>
      <c r="O175" s="66"/>
      <c r="P175" s="184">
        <f>O175*H175</f>
        <v>0</v>
      </c>
      <c r="Q175" s="184">
        <v>0</v>
      </c>
      <c r="R175" s="184">
        <f>Q175*H175</f>
        <v>0</v>
      </c>
      <c r="S175" s="184">
        <v>0</v>
      </c>
      <c r="T175" s="185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186" t="s">
        <v>242</v>
      </c>
      <c r="AT175" s="186" t="s">
        <v>131</v>
      </c>
      <c r="AU175" s="186" t="s">
        <v>85</v>
      </c>
      <c r="AY175" s="19" t="s">
        <v>128</v>
      </c>
      <c r="BE175" s="187">
        <f>IF(N175="základní",J175,0)</f>
        <v>0</v>
      </c>
      <c r="BF175" s="187">
        <f>IF(N175="snížená",J175,0)</f>
        <v>0</v>
      </c>
      <c r="BG175" s="187">
        <f>IF(N175="zákl. přenesená",J175,0)</f>
        <v>0</v>
      </c>
      <c r="BH175" s="187">
        <f>IF(N175="sníž. přenesená",J175,0)</f>
        <v>0</v>
      </c>
      <c r="BI175" s="187">
        <f>IF(N175="nulová",J175,0)</f>
        <v>0</v>
      </c>
      <c r="BJ175" s="19" t="s">
        <v>83</v>
      </c>
      <c r="BK175" s="187">
        <f>ROUND(I175*H175,2)</f>
        <v>0</v>
      </c>
      <c r="BL175" s="19" t="s">
        <v>242</v>
      </c>
      <c r="BM175" s="186" t="s">
        <v>268</v>
      </c>
    </row>
    <row r="176" spans="1:65" s="2" customFormat="1" ht="11.25">
      <c r="A176" s="36"/>
      <c r="B176" s="37"/>
      <c r="C176" s="38"/>
      <c r="D176" s="188" t="s">
        <v>138</v>
      </c>
      <c r="E176" s="38"/>
      <c r="F176" s="189" t="s">
        <v>269</v>
      </c>
      <c r="G176" s="38"/>
      <c r="H176" s="38"/>
      <c r="I176" s="190"/>
      <c r="J176" s="38"/>
      <c r="K176" s="38"/>
      <c r="L176" s="41"/>
      <c r="M176" s="191"/>
      <c r="N176" s="192"/>
      <c r="O176" s="66"/>
      <c r="P176" s="66"/>
      <c r="Q176" s="66"/>
      <c r="R176" s="66"/>
      <c r="S176" s="66"/>
      <c r="T176" s="67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T176" s="19" t="s">
        <v>138</v>
      </c>
      <c r="AU176" s="19" t="s">
        <v>85</v>
      </c>
    </row>
    <row r="177" spans="1:65" s="12" customFormat="1" ht="22.9" customHeight="1">
      <c r="B177" s="159"/>
      <c r="C177" s="160"/>
      <c r="D177" s="161" t="s">
        <v>74</v>
      </c>
      <c r="E177" s="173" t="s">
        <v>270</v>
      </c>
      <c r="F177" s="173" t="s">
        <v>271</v>
      </c>
      <c r="G177" s="160"/>
      <c r="H177" s="160"/>
      <c r="I177" s="163"/>
      <c r="J177" s="174">
        <f>BK177</f>
        <v>0</v>
      </c>
      <c r="K177" s="160"/>
      <c r="L177" s="165"/>
      <c r="M177" s="166"/>
      <c r="N177" s="167"/>
      <c r="O177" s="167"/>
      <c r="P177" s="168">
        <f>SUM(P178:P198)</f>
        <v>0</v>
      </c>
      <c r="Q177" s="167"/>
      <c r="R177" s="168">
        <f>SUM(R178:R198)</f>
        <v>1.2000000000000001E-3</v>
      </c>
      <c r="S177" s="167"/>
      <c r="T177" s="169">
        <f>SUM(T178:T198)</f>
        <v>1.0919999999999999E-2</v>
      </c>
      <c r="AR177" s="170" t="s">
        <v>85</v>
      </c>
      <c r="AT177" s="171" t="s">
        <v>74</v>
      </c>
      <c r="AU177" s="171" t="s">
        <v>83</v>
      </c>
      <c r="AY177" s="170" t="s">
        <v>128</v>
      </c>
      <c r="BK177" s="172">
        <f>SUM(BK178:BK198)</f>
        <v>0</v>
      </c>
    </row>
    <row r="178" spans="1:65" s="2" customFormat="1" ht="16.5" customHeight="1">
      <c r="A178" s="36"/>
      <c r="B178" s="37"/>
      <c r="C178" s="175" t="s">
        <v>7</v>
      </c>
      <c r="D178" s="175" t="s">
        <v>131</v>
      </c>
      <c r="E178" s="176" t="s">
        <v>272</v>
      </c>
      <c r="F178" s="177" t="s">
        <v>273</v>
      </c>
      <c r="G178" s="178" t="s">
        <v>274</v>
      </c>
      <c r="H178" s="179">
        <v>7</v>
      </c>
      <c r="I178" s="180"/>
      <c r="J178" s="181">
        <f>ROUND(I178*H178,2)</f>
        <v>0</v>
      </c>
      <c r="K178" s="177" t="s">
        <v>135</v>
      </c>
      <c r="L178" s="41"/>
      <c r="M178" s="182" t="s">
        <v>19</v>
      </c>
      <c r="N178" s="183" t="s">
        <v>46</v>
      </c>
      <c r="O178" s="66"/>
      <c r="P178" s="184">
        <f>O178*H178</f>
        <v>0</v>
      </c>
      <c r="Q178" s="184">
        <v>0</v>
      </c>
      <c r="R178" s="184">
        <f>Q178*H178</f>
        <v>0</v>
      </c>
      <c r="S178" s="184">
        <v>1.56E-3</v>
      </c>
      <c r="T178" s="185">
        <f>S178*H178</f>
        <v>1.0919999999999999E-2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186" t="s">
        <v>242</v>
      </c>
      <c r="AT178" s="186" t="s">
        <v>131</v>
      </c>
      <c r="AU178" s="186" t="s">
        <v>85</v>
      </c>
      <c r="AY178" s="19" t="s">
        <v>128</v>
      </c>
      <c r="BE178" s="187">
        <f>IF(N178="základní",J178,0)</f>
        <v>0</v>
      </c>
      <c r="BF178" s="187">
        <f>IF(N178="snížená",J178,0)</f>
        <v>0</v>
      </c>
      <c r="BG178" s="187">
        <f>IF(N178="zákl. přenesená",J178,0)</f>
        <v>0</v>
      </c>
      <c r="BH178" s="187">
        <f>IF(N178="sníž. přenesená",J178,0)</f>
        <v>0</v>
      </c>
      <c r="BI178" s="187">
        <f>IF(N178="nulová",J178,0)</f>
        <v>0</v>
      </c>
      <c r="BJ178" s="19" t="s">
        <v>83</v>
      </c>
      <c r="BK178" s="187">
        <f>ROUND(I178*H178,2)</f>
        <v>0</v>
      </c>
      <c r="BL178" s="19" t="s">
        <v>242</v>
      </c>
      <c r="BM178" s="186" t="s">
        <v>275</v>
      </c>
    </row>
    <row r="179" spans="1:65" s="2" customFormat="1" ht="11.25">
      <c r="A179" s="36"/>
      <c r="B179" s="37"/>
      <c r="C179" s="38"/>
      <c r="D179" s="188" t="s">
        <v>138</v>
      </c>
      <c r="E179" s="38"/>
      <c r="F179" s="189" t="s">
        <v>276</v>
      </c>
      <c r="G179" s="38"/>
      <c r="H179" s="38"/>
      <c r="I179" s="190"/>
      <c r="J179" s="38"/>
      <c r="K179" s="38"/>
      <c r="L179" s="41"/>
      <c r="M179" s="191"/>
      <c r="N179" s="192"/>
      <c r="O179" s="66"/>
      <c r="P179" s="66"/>
      <c r="Q179" s="66"/>
      <c r="R179" s="66"/>
      <c r="S179" s="66"/>
      <c r="T179" s="67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T179" s="19" t="s">
        <v>138</v>
      </c>
      <c r="AU179" s="19" t="s">
        <v>85</v>
      </c>
    </row>
    <row r="180" spans="1:65" s="13" customFormat="1" ht="11.25">
      <c r="B180" s="193"/>
      <c r="C180" s="194"/>
      <c r="D180" s="195" t="s">
        <v>140</v>
      </c>
      <c r="E180" s="196" t="s">
        <v>19</v>
      </c>
      <c r="F180" s="197" t="s">
        <v>277</v>
      </c>
      <c r="G180" s="194"/>
      <c r="H180" s="196" t="s">
        <v>19</v>
      </c>
      <c r="I180" s="198"/>
      <c r="J180" s="194"/>
      <c r="K180" s="194"/>
      <c r="L180" s="199"/>
      <c r="M180" s="200"/>
      <c r="N180" s="201"/>
      <c r="O180" s="201"/>
      <c r="P180" s="201"/>
      <c r="Q180" s="201"/>
      <c r="R180" s="201"/>
      <c r="S180" s="201"/>
      <c r="T180" s="202"/>
      <c r="AT180" s="203" t="s">
        <v>140</v>
      </c>
      <c r="AU180" s="203" t="s">
        <v>85</v>
      </c>
      <c r="AV180" s="13" t="s">
        <v>83</v>
      </c>
      <c r="AW180" s="13" t="s">
        <v>37</v>
      </c>
      <c r="AX180" s="13" t="s">
        <v>75</v>
      </c>
      <c r="AY180" s="203" t="s">
        <v>128</v>
      </c>
    </row>
    <row r="181" spans="1:65" s="13" customFormat="1" ht="11.25">
      <c r="B181" s="193"/>
      <c r="C181" s="194"/>
      <c r="D181" s="195" t="s">
        <v>140</v>
      </c>
      <c r="E181" s="196" t="s">
        <v>19</v>
      </c>
      <c r="F181" s="197" t="s">
        <v>278</v>
      </c>
      <c r="G181" s="194"/>
      <c r="H181" s="196" t="s">
        <v>19</v>
      </c>
      <c r="I181" s="198"/>
      <c r="J181" s="194"/>
      <c r="K181" s="194"/>
      <c r="L181" s="199"/>
      <c r="M181" s="200"/>
      <c r="N181" s="201"/>
      <c r="O181" s="201"/>
      <c r="P181" s="201"/>
      <c r="Q181" s="201"/>
      <c r="R181" s="201"/>
      <c r="S181" s="201"/>
      <c r="T181" s="202"/>
      <c r="AT181" s="203" t="s">
        <v>140</v>
      </c>
      <c r="AU181" s="203" t="s">
        <v>85</v>
      </c>
      <c r="AV181" s="13" t="s">
        <v>83</v>
      </c>
      <c r="AW181" s="13" t="s">
        <v>37</v>
      </c>
      <c r="AX181" s="13" t="s">
        <v>75</v>
      </c>
      <c r="AY181" s="203" t="s">
        <v>128</v>
      </c>
    </row>
    <row r="182" spans="1:65" s="14" customFormat="1" ht="11.25">
      <c r="B182" s="204"/>
      <c r="C182" s="205"/>
      <c r="D182" s="195" t="s">
        <v>140</v>
      </c>
      <c r="E182" s="206" t="s">
        <v>19</v>
      </c>
      <c r="F182" s="207" t="s">
        <v>83</v>
      </c>
      <c r="G182" s="205"/>
      <c r="H182" s="208">
        <v>1</v>
      </c>
      <c r="I182" s="209"/>
      <c r="J182" s="205"/>
      <c r="K182" s="205"/>
      <c r="L182" s="210"/>
      <c r="M182" s="211"/>
      <c r="N182" s="212"/>
      <c r="O182" s="212"/>
      <c r="P182" s="212"/>
      <c r="Q182" s="212"/>
      <c r="R182" s="212"/>
      <c r="S182" s="212"/>
      <c r="T182" s="213"/>
      <c r="AT182" s="214" t="s">
        <v>140</v>
      </c>
      <c r="AU182" s="214" t="s">
        <v>85</v>
      </c>
      <c r="AV182" s="14" t="s">
        <v>85</v>
      </c>
      <c r="AW182" s="14" t="s">
        <v>37</v>
      </c>
      <c r="AX182" s="14" t="s">
        <v>75</v>
      </c>
      <c r="AY182" s="214" t="s">
        <v>128</v>
      </c>
    </row>
    <row r="183" spans="1:65" s="13" customFormat="1" ht="11.25">
      <c r="B183" s="193"/>
      <c r="C183" s="194"/>
      <c r="D183" s="195" t="s">
        <v>140</v>
      </c>
      <c r="E183" s="196" t="s">
        <v>19</v>
      </c>
      <c r="F183" s="197" t="s">
        <v>279</v>
      </c>
      <c r="G183" s="194"/>
      <c r="H183" s="196" t="s">
        <v>19</v>
      </c>
      <c r="I183" s="198"/>
      <c r="J183" s="194"/>
      <c r="K183" s="194"/>
      <c r="L183" s="199"/>
      <c r="M183" s="200"/>
      <c r="N183" s="201"/>
      <c r="O183" s="201"/>
      <c r="P183" s="201"/>
      <c r="Q183" s="201"/>
      <c r="R183" s="201"/>
      <c r="S183" s="201"/>
      <c r="T183" s="202"/>
      <c r="AT183" s="203" t="s">
        <v>140</v>
      </c>
      <c r="AU183" s="203" t="s">
        <v>85</v>
      </c>
      <c r="AV183" s="13" t="s">
        <v>83</v>
      </c>
      <c r="AW183" s="13" t="s">
        <v>37</v>
      </c>
      <c r="AX183" s="13" t="s">
        <v>75</v>
      </c>
      <c r="AY183" s="203" t="s">
        <v>128</v>
      </c>
    </row>
    <row r="184" spans="1:65" s="13" customFormat="1" ht="11.25">
      <c r="B184" s="193"/>
      <c r="C184" s="194"/>
      <c r="D184" s="195" t="s">
        <v>140</v>
      </c>
      <c r="E184" s="196" t="s">
        <v>19</v>
      </c>
      <c r="F184" s="197" t="s">
        <v>280</v>
      </c>
      <c r="G184" s="194"/>
      <c r="H184" s="196" t="s">
        <v>19</v>
      </c>
      <c r="I184" s="198"/>
      <c r="J184" s="194"/>
      <c r="K184" s="194"/>
      <c r="L184" s="199"/>
      <c r="M184" s="200"/>
      <c r="N184" s="201"/>
      <c r="O184" s="201"/>
      <c r="P184" s="201"/>
      <c r="Q184" s="201"/>
      <c r="R184" s="201"/>
      <c r="S184" s="201"/>
      <c r="T184" s="202"/>
      <c r="AT184" s="203" t="s">
        <v>140</v>
      </c>
      <c r="AU184" s="203" t="s">
        <v>85</v>
      </c>
      <c r="AV184" s="13" t="s">
        <v>83</v>
      </c>
      <c r="AW184" s="13" t="s">
        <v>37</v>
      </c>
      <c r="AX184" s="13" t="s">
        <v>75</v>
      </c>
      <c r="AY184" s="203" t="s">
        <v>128</v>
      </c>
    </row>
    <row r="185" spans="1:65" s="14" customFormat="1" ht="11.25">
      <c r="B185" s="204"/>
      <c r="C185" s="205"/>
      <c r="D185" s="195" t="s">
        <v>140</v>
      </c>
      <c r="E185" s="206" t="s">
        <v>19</v>
      </c>
      <c r="F185" s="207" t="s">
        <v>129</v>
      </c>
      <c r="G185" s="205"/>
      <c r="H185" s="208">
        <v>6</v>
      </c>
      <c r="I185" s="209"/>
      <c r="J185" s="205"/>
      <c r="K185" s="205"/>
      <c r="L185" s="210"/>
      <c r="M185" s="211"/>
      <c r="N185" s="212"/>
      <c r="O185" s="212"/>
      <c r="P185" s="212"/>
      <c r="Q185" s="212"/>
      <c r="R185" s="212"/>
      <c r="S185" s="212"/>
      <c r="T185" s="213"/>
      <c r="AT185" s="214" t="s">
        <v>140</v>
      </c>
      <c r="AU185" s="214" t="s">
        <v>85</v>
      </c>
      <c r="AV185" s="14" t="s">
        <v>85</v>
      </c>
      <c r="AW185" s="14" t="s">
        <v>37</v>
      </c>
      <c r="AX185" s="14" t="s">
        <v>75</v>
      </c>
      <c r="AY185" s="214" t="s">
        <v>128</v>
      </c>
    </row>
    <row r="186" spans="1:65" s="15" customFormat="1" ht="11.25">
      <c r="B186" s="215"/>
      <c r="C186" s="216"/>
      <c r="D186" s="195" t="s">
        <v>140</v>
      </c>
      <c r="E186" s="217" t="s">
        <v>19</v>
      </c>
      <c r="F186" s="218" t="s">
        <v>173</v>
      </c>
      <c r="G186" s="216"/>
      <c r="H186" s="219">
        <v>7</v>
      </c>
      <c r="I186" s="220"/>
      <c r="J186" s="216"/>
      <c r="K186" s="216"/>
      <c r="L186" s="221"/>
      <c r="M186" s="222"/>
      <c r="N186" s="223"/>
      <c r="O186" s="223"/>
      <c r="P186" s="223"/>
      <c r="Q186" s="223"/>
      <c r="R186" s="223"/>
      <c r="S186" s="223"/>
      <c r="T186" s="224"/>
      <c r="AT186" s="225" t="s">
        <v>140</v>
      </c>
      <c r="AU186" s="225" t="s">
        <v>85</v>
      </c>
      <c r="AV186" s="15" t="s">
        <v>136</v>
      </c>
      <c r="AW186" s="15" t="s">
        <v>37</v>
      </c>
      <c r="AX186" s="15" t="s">
        <v>83</v>
      </c>
      <c r="AY186" s="225" t="s">
        <v>128</v>
      </c>
    </row>
    <row r="187" spans="1:65" s="2" customFormat="1" ht="24.2" customHeight="1">
      <c r="A187" s="36"/>
      <c r="B187" s="37"/>
      <c r="C187" s="175" t="s">
        <v>281</v>
      </c>
      <c r="D187" s="175" t="s">
        <v>131</v>
      </c>
      <c r="E187" s="176" t="s">
        <v>282</v>
      </c>
      <c r="F187" s="177" t="s">
        <v>283</v>
      </c>
      <c r="G187" s="178" t="s">
        <v>274</v>
      </c>
      <c r="H187" s="179">
        <v>2</v>
      </c>
      <c r="I187" s="180"/>
      <c r="J187" s="181">
        <f>ROUND(I187*H187,2)</f>
        <v>0</v>
      </c>
      <c r="K187" s="177" t="s">
        <v>135</v>
      </c>
      <c r="L187" s="41"/>
      <c r="M187" s="182" t="s">
        <v>19</v>
      </c>
      <c r="N187" s="183" t="s">
        <v>46</v>
      </c>
      <c r="O187" s="66"/>
      <c r="P187" s="184">
        <f>O187*H187</f>
        <v>0</v>
      </c>
      <c r="Q187" s="184">
        <v>2.4000000000000001E-4</v>
      </c>
      <c r="R187" s="184">
        <f>Q187*H187</f>
        <v>4.8000000000000001E-4</v>
      </c>
      <c r="S187" s="184">
        <v>0</v>
      </c>
      <c r="T187" s="185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186" t="s">
        <v>242</v>
      </c>
      <c r="AT187" s="186" t="s">
        <v>131</v>
      </c>
      <c r="AU187" s="186" t="s">
        <v>85</v>
      </c>
      <c r="AY187" s="19" t="s">
        <v>128</v>
      </c>
      <c r="BE187" s="187">
        <f>IF(N187="základní",J187,0)</f>
        <v>0</v>
      </c>
      <c r="BF187" s="187">
        <f>IF(N187="snížená",J187,0)</f>
        <v>0</v>
      </c>
      <c r="BG187" s="187">
        <f>IF(N187="zákl. přenesená",J187,0)</f>
        <v>0</v>
      </c>
      <c r="BH187" s="187">
        <f>IF(N187="sníž. přenesená",J187,0)</f>
        <v>0</v>
      </c>
      <c r="BI187" s="187">
        <f>IF(N187="nulová",J187,0)</f>
        <v>0</v>
      </c>
      <c r="BJ187" s="19" t="s">
        <v>83</v>
      </c>
      <c r="BK187" s="187">
        <f>ROUND(I187*H187,2)</f>
        <v>0</v>
      </c>
      <c r="BL187" s="19" t="s">
        <v>242</v>
      </c>
      <c r="BM187" s="186" t="s">
        <v>284</v>
      </c>
    </row>
    <row r="188" spans="1:65" s="2" customFormat="1" ht="11.25">
      <c r="A188" s="36"/>
      <c r="B188" s="37"/>
      <c r="C188" s="38"/>
      <c r="D188" s="188" t="s">
        <v>138</v>
      </c>
      <c r="E188" s="38"/>
      <c r="F188" s="189" t="s">
        <v>285</v>
      </c>
      <c r="G188" s="38"/>
      <c r="H188" s="38"/>
      <c r="I188" s="190"/>
      <c r="J188" s="38"/>
      <c r="K188" s="38"/>
      <c r="L188" s="41"/>
      <c r="M188" s="191"/>
      <c r="N188" s="192"/>
      <c r="O188" s="66"/>
      <c r="P188" s="66"/>
      <c r="Q188" s="66"/>
      <c r="R188" s="66"/>
      <c r="S188" s="66"/>
      <c r="T188" s="67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T188" s="19" t="s">
        <v>138</v>
      </c>
      <c r="AU188" s="19" t="s">
        <v>85</v>
      </c>
    </row>
    <row r="189" spans="1:65" s="13" customFormat="1" ht="11.25">
      <c r="B189" s="193"/>
      <c r="C189" s="194"/>
      <c r="D189" s="195" t="s">
        <v>140</v>
      </c>
      <c r="E189" s="196" t="s">
        <v>19</v>
      </c>
      <c r="F189" s="197" t="s">
        <v>277</v>
      </c>
      <c r="G189" s="194"/>
      <c r="H189" s="196" t="s">
        <v>19</v>
      </c>
      <c r="I189" s="198"/>
      <c r="J189" s="194"/>
      <c r="K189" s="194"/>
      <c r="L189" s="199"/>
      <c r="M189" s="200"/>
      <c r="N189" s="201"/>
      <c r="O189" s="201"/>
      <c r="P189" s="201"/>
      <c r="Q189" s="201"/>
      <c r="R189" s="201"/>
      <c r="S189" s="201"/>
      <c r="T189" s="202"/>
      <c r="AT189" s="203" t="s">
        <v>140</v>
      </c>
      <c r="AU189" s="203" t="s">
        <v>85</v>
      </c>
      <c r="AV189" s="13" t="s">
        <v>83</v>
      </c>
      <c r="AW189" s="13" t="s">
        <v>37</v>
      </c>
      <c r="AX189" s="13" t="s">
        <v>75</v>
      </c>
      <c r="AY189" s="203" t="s">
        <v>128</v>
      </c>
    </row>
    <row r="190" spans="1:65" s="13" customFormat="1" ht="11.25">
      <c r="B190" s="193"/>
      <c r="C190" s="194"/>
      <c r="D190" s="195" t="s">
        <v>140</v>
      </c>
      <c r="E190" s="196" t="s">
        <v>19</v>
      </c>
      <c r="F190" s="197" t="s">
        <v>286</v>
      </c>
      <c r="G190" s="194"/>
      <c r="H190" s="196" t="s">
        <v>19</v>
      </c>
      <c r="I190" s="198"/>
      <c r="J190" s="194"/>
      <c r="K190" s="194"/>
      <c r="L190" s="199"/>
      <c r="M190" s="200"/>
      <c r="N190" s="201"/>
      <c r="O190" s="201"/>
      <c r="P190" s="201"/>
      <c r="Q190" s="201"/>
      <c r="R190" s="201"/>
      <c r="S190" s="201"/>
      <c r="T190" s="202"/>
      <c r="AT190" s="203" t="s">
        <v>140</v>
      </c>
      <c r="AU190" s="203" t="s">
        <v>85</v>
      </c>
      <c r="AV190" s="13" t="s">
        <v>83</v>
      </c>
      <c r="AW190" s="13" t="s">
        <v>37</v>
      </c>
      <c r="AX190" s="13" t="s">
        <v>75</v>
      </c>
      <c r="AY190" s="203" t="s">
        <v>128</v>
      </c>
    </row>
    <row r="191" spans="1:65" s="14" customFormat="1" ht="11.25">
      <c r="B191" s="204"/>
      <c r="C191" s="205"/>
      <c r="D191" s="195" t="s">
        <v>140</v>
      </c>
      <c r="E191" s="206" t="s">
        <v>19</v>
      </c>
      <c r="F191" s="207" t="s">
        <v>85</v>
      </c>
      <c r="G191" s="205"/>
      <c r="H191" s="208">
        <v>2</v>
      </c>
      <c r="I191" s="209"/>
      <c r="J191" s="205"/>
      <c r="K191" s="205"/>
      <c r="L191" s="210"/>
      <c r="M191" s="211"/>
      <c r="N191" s="212"/>
      <c r="O191" s="212"/>
      <c r="P191" s="212"/>
      <c r="Q191" s="212"/>
      <c r="R191" s="212"/>
      <c r="S191" s="212"/>
      <c r="T191" s="213"/>
      <c r="AT191" s="214" t="s">
        <v>140</v>
      </c>
      <c r="AU191" s="214" t="s">
        <v>85</v>
      </c>
      <c r="AV191" s="14" t="s">
        <v>85</v>
      </c>
      <c r="AW191" s="14" t="s">
        <v>37</v>
      </c>
      <c r="AX191" s="14" t="s">
        <v>83</v>
      </c>
      <c r="AY191" s="214" t="s">
        <v>128</v>
      </c>
    </row>
    <row r="192" spans="1:65" s="2" customFormat="1" ht="24.2" customHeight="1">
      <c r="A192" s="36"/>
      <c r="B192" s="37"/>
      <c r="C192" s="175" t="s">
        <v>287</v>
      </c>
      <c r="D192" s="175" t="s">
        <v>131</v>
      </c>
      <c r="E192" s="176" t="s">
        <v>288</v>
      </c>
      <c r="F192" s="177" t="s">
        <v>289</v>
      </c>
      <c r="G192" s="178" t="s">
        <v>274</v>
      </c>
      <c r="H192" s="179">
        <v>6</v>
      </c>
      <c r="I192" s="180"/>
      <c r="J192" s="181">
        <f>ROUND(I192*H192,2)</f>
        <v>0</v>
      </c>
      <c r="K192" s="177" t="s">
        <v>135</v>
      </c>
      <c r="L192" s="41"/>
      <c r="M192" s="182" t="s">
        <v>19</v>
      </c>
      <c r="N192" s="183" t="s">
        <v>46</v>
      </c>
      <c r="O192" s="66"/>
      <c r="P192" s="184">
        <f>O192*H192</f>
        <v>0</v>
      </c>
      <c r="Q192" s="184">
        <v>1.2E-4</v>
      </c>
      <c r="R192" s="184">
        <f>Q192*H192</f>
        <v>7.2000000000000005E-4</v>
      </c>
      <c r="S192" s="184">
        <v>0</v>
      </c>
      <c r="T192" s="185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186" t="s">
        <v>242</v>
      </c>
      <c r="AT192" s="186" t="s">
        <v>131</v>
      </c>
      <c r="AU192" s="186" t="s">
        <v>85</v>
      </c>
      <c r="AY192" s="19" t="s">
        <v>128</v>
      </c>
      <c r="BE192" s="187">
        <f>IF(N192="základní",J192,0)</f>
        <v>0</v>
      </c>
      <c r="BF192" s="187">
        <f>IF(N192="snížená",J192,0)</f>
        <v>0</v>
      </c>
      <c r="BG192" s="187">
        <f>IF(N192="zákl. přenesená",J192,0)</f>
        <v>0</v>
      </c>
      <c r="BH192" s="187">
        <f>IF(N192="sníž. přenesená",J192,0)</f>
        <v>0</v>
      </c>
      <c r="BI192" s="187">
        <f>IF(N192="nulová",J192,0)</f>
        <v>0</v>
      </c>
      <c r="BJ192" s="19" t="s">
        <v>83</v>
      </c>
      <c r="BK192" s="187">
        <f>ROUND(I192*H192,2)</f>
        <v>0</v>
      </c>
      <c r="BL192" s="19" t="s">
        <v>242</v>
      </c>
      <c r="BM192" s="186" t="s">
        <v>290</v>
      </c>
    </row>
    <row r="193" spans="1:65" s="2" customFormat="1" ht="11.25">
      <c r="A193" s="36"/>
      <c r="B193" s="37"/>
      <c r="C193" s="38"/>
      <c r="D193" s="188" t="s">
        <v>138</v>
      </c>
      <c r="E193" s="38"/>
      <c r="F193" s="189" t="s">
        <v>291</v>
      </c>
      <c r="G193" s="38"/>
      <c r="H193" s="38"/>
      <c r="I193" s="190"/>
      <c r="J193" s="38"/>
      <c r="K193" s="38"/>
      <c r="L193" s="41"/>
      <c r="M193" s="191"/>
      <c r="N193" s="192"/>
      <c r="O193" s="66"/>
      <c r="P193" s="66"/>
      <c r="Q193" s="66"/>
      <c r="R193" s="66"/>
      <c r="S193" s="66"/>
      <c r="T193" s="67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T193" s="19" t="s">
        <v>138</v>
      </c>
      <c r="AU193" s="19" t="s">
        <v>85</v>
      </c>
    </row>
    <row r="194" spans="1:65" s="13" customFormat="1" ht="11.25">
      <c r="B194" s="193"/>
      <c r="C194" s="194"/>
      <c r="D194" s="195" t="s">
        <v>140</v>
      </c>
      <c r="E194" s="196" t="s">
        <v>19</v>
      </c>
      <c r="F194" s="197" t="s">
        <v>279</v>
      </c>
      <c r="G194" s="194"/>
      <c r="H194" s="196" t="s">
        <v>19</v>
      </c>
      <c r="I194" s="198"/>
      <c r="J194" s="194"/>
      <c r="K194" s="194"/>
      <c r="L194" s="199"/>
      <c r="M194" s="200"/>
      <c r="N194" s="201"/>
      <c r="O194" s="201"/>
      <c r="P194" s="201"/>
      <c r="Q194" s="201"/>
      <c r="R194" s="201"/>
      <c r="S194" s="201"/>
      <c r="T194" s="202"/>
      <c r="AT194" s="203" t="s">
        <v>140</v>
      </c>
      <c r="AU194" s="203" t="s">
        <v>85</v>
      </c>
      <c r="AV194" s="13" t="s">
        <v>83</v>
      </c>
      <c r="AW194" s="13" t="s">
        <v>37</v>
      </c>
      <c r="AX194" s="13" t="s">
        <v>75</v>
      </c>
      <c r="AY194" s="203" t="s">
        <v>128</v>
      </c>
    </row>
    <row r="195" spans="1:65" s="13" customFormat="1" ht="11.25">
      <c r="B195" s="193"/>
      <c r="C195" s="194"/>
      <c r="D195" s="195" t="s">
        <v>140</v>
      </c>
      <c r="E195" s="196" t="s">
        <v>19</v>
      </c>
      <c r="F195" s="197" t="s">
        <v>292</v>
      </c>
      <c r="G195" s="194"/>
      <c r="H195" s="196" t="s">
        <v>19</v>
      </c>
      <c r="I195" s="198"/>
      <c r="J195" s="194"/>
      <c r="K195" s="194"/>
      <c r="L195" s="199"/>
      <c r="M195" s="200"/>
      <c r="N195" s="201"/>
      <c r="O195" s="201"/>
      <c r="P195" s="201"/>
      <c r="Q195" s="201"/>
      <c r="R195" s="201"/>
      <c r="S195" s="201"/>
      <c r="T195" s="202"/>
      <c r="AT195" s="203" t="s">
        <v>140</v>
      </c>
      <c r="AU195" s="203" t="s">
        <v>85</v>
      </c>
      <c r="AV195" s="13" t="s">
        <v>83</v>
      </c>
      <c r="AW195" s="13" t="s">
        <v>37</v>
      </c>
      <c r="AX195" s="13" t="s">
        <v>75</v>
      </c>
      <c r="AY195" s="203" t="s">
        <v>128</v>
      </c>
    </row>
    <row r="196" spans="1:65" s="14" customFormat="1" ht="11.25">
      <c r="B196" s="204"/>
      <c r="C196" s="205"/>
      <c r="D196" s="195" t="s">
        <v>140</v>
      </c>
      <c r="E196" s="206" t="s">
        <v>19</v>
      </c>
      <c r="F196" s="207" t="s">
        <v>129</v>
      </c>
      <c r="G196" s="205"/>
      <c r="H196" s="208">
        <v>6</v>
      </c>
      <c r="I196" s="209"/>
      <c r="J196" s="205"/>
      <c r="K196" s="205"/>
      <c r="L196" s="210"/>
      <c r="M196" s="211"/>
      <c r="N196" s="212"/>
      <c r="O196" s="212"/>
      <c r="P196" s="212"/>
      <c r="Q196" s="212"/>
      <c r="R196" s="212"/>
      <c r="S196" s="212"/>
      <c r="T196" s="213"/>
      <c r="AT196" s="214" t="s">
        <v>140</v>
      </c>
      <c r="AU196" s="214" t="s">
        <v>85</v>
      </c>
      <c r="AV196" s="14" t="s">
        <v>85</v>
      </c>
      <c r="AW196" s="14" t="s">
        <v>37</v>
      </c>
      <c r="AX196" s="14" t="s">
        <v>83</v>
      </c>
      <c r="AY196" s="214" t="s">
        <v>128</v>
      </c>
    </row>
    <row r="197" spans="1:65" s="2" customFormat="1" ht="49.15" customHeight="1">
      <c r="A197" s="36"/>
      <c r="B197" s="37"/>
      <c r="C197" s="175" t="s">
        <v>293</v>
      </c>
      <c r="D197" s="175" t="s">
        <v>131</v>
      </c>
      <c r="E197" s="176" t="s">
        <v>294</v>
      </c>
      <c r="F197" s="177" t="s">
        <v>295</v>
      </c>
      <c r="G197" s="178" t="s">
        <v>211</v>
      </c>
      <c r="H197" s="179">
        <v>1E-3</v>
      </c>
      <c r="I197" s="180"/>
      <c r="J197" s="181">
        <f>ROUND(I197*H197,2)</f>
        <v>0</v>
      </c>
      <c r="K197" s="177" t="s">
        <v>135</v>
      </c>
      <c r="L197" s="41"/>
      <c r="M197" s="182" t="s">
        <v>19</v>
      </c>
      <c r="N197" s="183" t="s">
        <v>46</v>
      </c>
      <c r="O197" s="66"/>
      <c r="P197" s="184">
        <f>O197*H197</f>
        <v>0</v>
      </c>
      <c r="Q197" s="184">
        <v>0</v>
      </c>
      <c r="R197" s="184">
        <f>Q197*H197</f>
        <v>0</v>
      </c>
      <c r="S197" s="184">
        <v>0</v>
      </c>
      <c r="T197" s="185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186" t="s">
        <v>242</v>
      </c>
      <c r="AT197" s="186" t="s">
        <v>131</v>
      </c>
      <c r="AU197" s="186" t="s">
        <v>85</v>
      </c>
      <c r="AY197" s="19" t="s">
        <v>128</v>
      </c>
      <c r="BE197" s="187">
        <f>IF(N197="základní",J197,0)</f>
        <v>0</v>
      </c>
      <c r="BF197" s="187">
        <f>IF(N197="snížená",J197,0)</f>
        <v>0</v>
      </c>
      <c r="BG197" s="187">
        <f>IF(N197="zákl. přenesená",J197,0)</f>
        <v>0</v>
      </c>
      <c r="BH197" s="187">
        <f>IF(N197="sníž. přenesená",J197,0)</f>
        <v>0</v>
      </c>
      <c r="BI197" s="187">
        <f>IF(N197="nulová",J197,0)</f>
        <v>0</v>
      </c>
      <c r="BJ197" s="19" t="s">
        <v>83</v>
      </c>
      <c r="BK197" s="187">
        <f>ROUND(I197*H197,2)</f>
        <v>0</v>
      </c>
      <c r="BL197" s="19" t="s">
        <v>242</v>
      </c>
      <c r="BM197" s="186" t="s">
        <v>296</v>
      </c>
    </row>
    <row r="198" spans="1:65" s="2" customFormat="1" ht="11.25">
      <c r="A198" s="36"/>
      <c r="B198" s="37"/>
      <c r="C198" s="38"/>
      <c r="D198" s="188" t="s">
        <v>138</v>
      </c>
      <c r="E198" s="38"/>
      <c r="F198" s="189" t="s">
        <v>297</v>
      </c>
      <c r="G198" s="38"/>
      <c r="H198" s="38"/>
      <c r="I198" s="190"/>
      <c r="J198" s="38"/>
      <c r="K198" s="38"/>
      <c r="L198" s="41"/>
      <c r="M198" s="191"/>
      <c r="N198" s="192"/>
      <c r="O198" s="66"/>
      <c r="P198" s="66"/>
      <c r="Q198" s="66"/>
      <c r="R198" s="66"/>
      <c r="S198" s="66"/>
      <c r="T198" s="67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T198" s="19" t="s">
        <v>138</v>
      </c>
      <c r="AU198" s="19" t="s">
        <v>85</v>
      </c>
    </row>
    <row r="199" spans="1:65" s="12" customFormat="1" ht="22.9" customHeight="1">
      <c r="B199" s="159"/>
      <c r="C199" s="160"/>
      <c r="D199" s="161" t="s">
        <v>74</v>
      </c>
      <c r="E199" s="173" t="s">
        <v>298</v>
      </c>
      <c r="F199" s="173" t="s">
        <v>299</v>
      </c>
      <c r="G199" s="160"/>
      <c r="H199" s="160"/>
      <c r="I199" s="163"/>
      <c r="J199" s="174">
        <f>BK199</f>
        <v>0</v>
      </c>
      <c r="K199" s="160"/>
      <c r="L199" s="165"/>
      <c r="M199" s="166"/>
      <c r="N199" s="167"/>
      <c r="O199" s="167"/>
      <c r="P199" s="168">
        <f>SUM(P200:P272)</f>
        <v>0</v>
      </c>
      <c r="Q199" s="167"/>
      <c r="R199" s="168">
        <f>SUM(R200:R272)</f>
        <v>0.28903244</v>
      </c>
      <c r="S199" s="167"/>
      <c r="T199" s="169">
        <f>SUM(T200:T272)</f>
        <v>0.31735580000000002</v>
      </c>
      <c r="AR199" s="170" t="s">
        <v>85</v>
      </c>
      <c r="AT199" s="171" t="s">
        <v>74</v>
      </c>
      <c r="AU199" s="171" t="s">
        <v>83</v>
      </c>
      <c r="AY199" s="170" t="s">
        <v>128</v>
      </c>
      <c r="BK199" s="172">
        <f>SUM(BK200:BK272)</f>
        <v>0</v>
      </c>
    </row>
    <row r="200" spans="1:65" s="2" customFormat="1" ht="16.5" customHeight="1">
      <c r="A200" s="36"/>
      <c r="B200" s="37"/>
      <c r="C200" s="175" t="s">
        <v>300</v>
      </c>
      <c r="D200" s="175" t="s">
        <v>131</v>
      </c>
      <c r="E200" s="176" t="s">
        <v>301</v>
      </c>
      <c r="F200" s="177" t="s">
        <v>302</v>
      </c>
      <c r="G200" s="178" t="s">
        <v>134</v>
      </c>
      <c r="H200" s="179">
        <v>8.8000000000000007</v>
      </c>
      <c r="I200" s="180"/>
      <c r="J200" s="181">
        <f>ROUND(I200*H200,2)</f>
        <v>0</v>
      </c>
      <c r="K200" s="177" t="s">
        <v>135</v>
      </c>
      <c r="L200" s="41"/>
      <c r="M200" s="182" t="s">
        <v>19</v>
      </c>
      <c r="N200" s="183" t="s">
        <v>46</v>
      </c>
      <c r="O200" s="66"/>
      <c r="P200" s="184">
        <f>O200*H200</f>
        <v>0</v>
      </c>
      <c r="Q200" s="184">
        <v>0</v>
      </c>
      <c r="R200" s="184">
        <f>Q200*H200</f>
        <v>0</v>
      </c>
      <c r="S200" s="184">
        <v>3.5299999999999998E-2</v>
      </c>
      <c r="T200" s="185">
        <f>S200*H200</f>
        <v>0.31064000000000003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186" t="s">
        <v>242</v>
      </c>
      <c r="AT200" s="186" t="s">
        <v>131</v>
      </c>
      <c r="AU200" s="186" t="s">
        <v>85</v>
      </c>
      <c r="AY200" s="19" t="s">
        <v>128</v>
      </c>
      <c r="BE200" s="187">
        <f>IF(N200="základní",J200,0)</f>
        <v>0</v>
      </c>
      <c r="BF200" s="187">
        <f>IF(N200="snížená",J200,0)</f>
        <v>0</v>
      </c>
      <c r="BG200" s="187">
        <f>IF(N200="zákl. přenesená",J200,0)</f>
        <v>0</v>
      </c>
      <c r="BH200" s="187">
        <f>IF(N200="sníž. přenesená",J200,0)</f>
        <v>0</v>
      </c>
      <c r="BI200" s="187">
        <f>IF(N200="nulová",J200,0)</f>
        <v>0</v>
      </c>
      <c r="BJ200" s="19" t="s">
        <v>83</v>
      </c>
      <c r="BK200" s="187">
        <f>ROUND(I200*H200,2)</f>
        <v>0</v>
      </c>
      <c r="BL200" s="19" t="s">
        <v>242</v>
      </c>
      <c r="BM200" s="186" t="s">
        <v>303</v>
      </c>
    </row>
    <row r="201" spans="1:65" s="2" customFormat="1" ht="11.25">
      <c r="A201" s="36"/>
      <c r="B201" s="37"/>
      <c r="C201" s="38"/>
      <c r="D201" s="188" t="s">
        <v>138</v>
      </c>
      <c r="E201" s="38"/>
      <c r="F201" s="189" t="s">
        <v>304</v>
      </c>
      <c r="G201" s="38"/>
      <c r="H201" s="38"/>
      <c r="I201" s="190"/>
      <c r="J201" s="38"/>
      <c r="K201" s="38"/>
      <c r="L201" s="41"/>
      <c r="M201" s="191"/>
      <c r="N201" s="192"/>
      <c r="O201" s="66"/>
      <c r="P201" s="66"/>
      <c r="Q201" s="66"/>
      <c r="R201" s="66"/>
      <c r="S201" s="66"/>
      <c r="T201" s="67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T201" s="19" t="s">
        <v>138</v>
      </c>
      <c r="AU201" s="19" t="s">
        <v>85</v>
      </c>
    </row>
    <row r="202" spans="1:65" s="13" customFormat="1" ht="11.25">
      <c r="B202" s="193"/>
      <c r="C202" s="194"/>
      <c r="D202" s="195" t="s">
        <v>140</v>
      </c>
      <c r="E202" s="196" t="s">
        <v>19</v>
      </c>
      <c r="F202" s="197" t="s">
        <v>277</v>
      </c>
      <c r="G202" s="194"/>
      <c r="H202" s="196" t="s">
        <v>19</v>
      </c>
      <c r="I202" s="198"/>
      <c r="J202" s="194"/>
      <c r="K202" s="194"/>
      <c r="L202" s="199"/>
      <c r="M202" s="200"/>
      <c r="N202" s="201"/>
      <c r="O202" s="201"/>
      <c r="P202" s="201"/>
      <c r="Q202" s="201"/>
      <c r="R202" s="201"/>
      <c r="S202" s="201"/>
      <c r="T202" s="202"/>
      <c r="AT202" s="203" t="s">
        <v>140</v>
      </c>
      <c r="AU202" s="203" t="s">
        <v>85</v>
      </c>
      <c r="AV202" s="13" t="s">
        <v>83</v>
      </c>
      <c r="AW202" s="13" t="s">
        <v>37</v>
      </c>
      <c r="AX202" s="13" t="s">
        <v>75</v>
      </c>
      <c r="AY202" s="203" t="s">
        <v>128</v>
      </c>
    </row>
    <row r="203" spans="1:65" s="14" customFormat="1" ht="11.25">
      <c r="B203" s="204"/>
      <c r="C203" s="205"/>
      <c r="D203" s="195" t="s">
        <v>140</v>
      </c>
      <c r="E203" s="206" t="s">
        <v>19</v>
      </c>
      <c r="F203" s="207" t="s">
        <v>305</v>
      </c>
      <c r="G203" s="205"/>
      <c r="H203" s="208">
        <v>3.4</v>
      </c>
      <c r="I203" s="209"/>
      <c r="J203" s="205"/>
      <c r="K203" s="205"/>
      <c r="L203" s="210"/>
      <c r="M203" s="211"/>
      <c r="N203" s="212"/>
      <c r="O203" s="212"/>
      <c r="P203" s="212"/>
      <c r="Q203" s="212"/>
      <c r="R203" s="212"/>
      <c r="S203" s="212"/>
      <c r="T203" s="213"/>
      <c r="AT203" s="214" t="s">
        <v>140</v>
      </c>
      <c r="AU203" s="214" t="s">
        <v>85</v>
      </c>
      <c r="AV203" s="14" t="s">
        <v>85</v>
      </c>
      <c r="AW203" s="14" t="s">
        <v>37</v>
      </c>
      <c r="AX203" s="14" t="s">
        <v>75</v>
      </c>
      <c r="AY203" s="214" t="s">
        <v>128</v>
      </c>
    </row>
    <row r="204" spans="1:65" s="13" customFormat="1" ht="11.25">
      <c r="B204" s="193"/>
      <c r="C204" s="194"/>
      <c r="D204" s="195" t="s">
        <v>140</v>
      </c>
      <c r="E204" s="196" t="s">
        <v>19</v>
      </c>
      <c r="F204" s="197" t="s">
        <v>279</v>
      </c>
      <c r="G204" s="194"/>
      <c r="H204" s="196" t="s">
        <v>19</v>
      </c>
      <c r="I204" s="198"/>
      <c r="J204" s="194"/>
      <c r="K204" s="194"/>
      <c r="L204" s="199"/>
      <c r="M204" s="200"/>
      <c r="N204" s="201"/>
      <c r="O204" s="201"/>
      <c r="P204" s="201"/>
      <c r="Q204" s="201"/>
      <c r="R204" s="201"/>
      <c r="S204" s="201"/>
      <c r="T204" s="202"/>
      <c r="AT204" s="203" t="s">
        <v>140</v>
      </c>
      <c r="AU204" s="203" t="s">
        <v>85</v>
      </c>
      <c r="AV204" s="13" t="s">
        <v>83</v>
      </c>
      <c r="AW204" s="13" t="s">
        <v>37</v>
      </c>
      <c r="AX204" s="13" t="s">
        <v>75</v>
      </c>
      <c r="AY204" s="203" t="s">
        <v>128</v>
      </c>
    </row>
    <row r="205" spans="1:65" s="14" customFormat="1" ht="11.25">
      <c r="B205" s="204"/>
      <c r="C205" s="205"/>
      <c r="D205" s="195" t="s">
        <v>140</v>
      </c>
      <c r="E205" s="206" t="s">
        <v>19</v>
      </c>
      <c r="F205" s="207" t="s">
        <v>306</v>
      </c>
      <c r="G205" s="205"/>
      <c r="H205" s="208">
        <v>5.4</v>
      </c>
      <c r="I205" s="209"/>
      <c r="J205" s="205"/>
      <c r="K205" s="205"/>
      <c r="L205" s="210"/>
      <c r="M205" s="211"/>
      <c r="N205" s="212"/>
      <c r="O205" s="212"/>
      <c r="P205" s="212"/>
      <c r="Q205" s="212"/>
      <c r="R205" s="212"/>
      <c r="S205" s="212"/>
      <c r="T205" s="213"/>
      <c r="AT205" s="214" t="s">
        <v>140</v>
      </c>
      <c r="AU205" s="214" t="s">
        <v>85</v>
      </c>
      <c r="AV205" s="14" t="s">
        <v>85</v>
      </c>
      <c r="AW205" s="14" t="s">
        <v>37</v>
      </c>
      <c r="AX205" s="14" t="s">
        <v>75</v>
      </c>
      <c r="AY205" s="214" t="s">
        <v>128</v>
      </c>
    </row>
    <row r="206" spans="1:65" s="15" customFormat="1" ht="11.25">
      <c r="B206" s="215"/>
      <c r="C206" s="216"/>
      <c r="D206" s="195" t="s">
        <v>140</v>
      </c>
      <c r="E206" s="217" t="s">
        <v>19</v>
      </c>
      <c r="F206" s="218" t="s">
        <v>173</v>
      </c>
      <c r="G206" s="216"/>
      <c r="H206" s="219">
        <v>8.8000000000000007</v>
      </c>
      <c r="I206" s="220"/>
      <c r="J206" s="216"/>
      <c r="K206" s="216"/>
      <c r="L206" s="221"/>
      <c r="M206" s="222"/>
      <c r="N206" s="223"/>
      <c r="O206" s="223"/>
      <c r="P206" s="223"/>
      <c r="Q206" s="223"/>
      <c r="R206" s="223"/>
      <c r="S206" s="223"/>
      <c r="T206" s="224"/>
      <c r="AT206" s="225" t="s">
        <v>140</v>
      </c>
      <c r="AU206" s="225" t="s">
        <v>85</v>
      </c>
      <c r="AV206" s="15" t="s">
        <v>136</v>
      </c>
      <c r="AW206" s="15" t="s">
        <v>37</v>
      </c>
      <c r="AX206" s="15" t="s">
        <v>83</v>
      </c>
      <c r="AY206" s="225" t="s">
        <v>128</v>
      </c>
    </row>
    <row r="207" spans="1:65" s="2" customFormat="1" ht="24.2" customHeight="1">
      <c r="A207" s="36"/>
      <c r="B207" s="37"/>
      <c r="C207" s="175" t="s">
        <v>307</v>
      </c>
      <c r="D207" s="175" t="s">
        <v>131</v>
      </c>
      <c r="E207" s="176" t="s">
        <v>308</v>
      </c>
      <c r="F207" s="177" t="s">
        <v>309</v>
      </c>
      <c r="G207" s="178" t="s">
        <v>134</v>
      </c>
      <c r="H207" s="179">
        <v>8.8000000000000007</v>
      </c>
      <c r="I207" s="180"/>
      <c r="J207" s="181">
        <f>ROUND(I207*H207,2)</f>
        <v>0</v>
      </c>
      <c r="K207" s="177" t="s">
        <v>135</v>
      </c>
      <c r="L207" s="41"/>
      <c r="M207" s="182" t="s">
        <v>19</v>
      </c>
      <c r="N207" s="183" t="s">
        <v>46</v>
      </c>
      <c r="O207" s="66"/>
      <c r="P207" s="184">
        <f>O207*H207</f>
        <v>0</v>
      </c>
      <c r="Q207" s="184">
        <v>0</v>
      </c>
      <c r="R207" s="184">
        <f>Q207*H207</f>
        <v>0</v>
      </c>
      <c r="S207" s="184">
        <v>0</v>
      </c>
      <c r="T207" s="185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186" t="s">
        <v>242</v>
      </c>
      <c r="AT207" s="186" t="s">
        <v>131</v>
      </c>
      <c r="AU207" s="186" t="s">
        <v>85</v>
      </c>
      <c r="AY207" s="19" t="s">
        <v>128</v>
      </c>
      <c r="BE207" s="187">
        <f>IF(N207="základní",J207,0)</f>
        <v>0</v>
      </c>
      <c r="BF207" s="187">
        <f>IF(N207="snížená",J207,0)</f>
        <v>0</v>
      </c>
      <c r="BG207" s="187">
        <f>IF(N207="zákl. přenesená",J207,0)</f>
        <v>0</v>
      </c>
      <c r="BH207" s="187">
        <f>IF(N207="sníž. přenesená",J207,0)</f>
        <v>0</v>
      </c>
      <c r="BI207" s="187">
        <f>IF(N207="nulová",J207,0)</f>
        <v>0</v>
      </c>
      <c r="BJ207" s="19" t="s">
        <v>83</v>
      </c>
      <c r="BK207" s="187">
        <f>ROUND(I207*H207,2)</f>
        <v>0</v>
      </c>
      <c r="BL207" s="19" t="s">
        <v>242</v>
      </c>
      <c r="BM207" s="186" t="s">
        <v>310</v>
      </c>
    </row>
    <row r="208" spans="1:65" s="2" customFormat="1" ht="11.25">
      <c r="A208" s="36"/>
      <c r="B208" s="37"/>
      <c r="C208" s="38"/>
      <c r="D208" s="188" t="s">
        <v>138</v>
      </c>
      <c r="E208" s="38"/>
      <c r="F208" s="189" t="s">
        <v>311</v>
      </c>
      <c r="G208" s="38"/>
      <c r="H208" s="38"/>
      <c r="I208" s="190"/>
      <c r="J208" s="38"/>
      <c r="K208" s="38"/>
      <c r="L208" s="41"/>
      <c r="M208" s="191"/>
      <c r="N208" s="192"/>
      <c r="O208" s="66"/>
      <c r="P208" s="66"/>
      <c r="Q208" s="66"/>
      <c r="R208" s="66"/>
      <c r="S208" s="66"/>
      <c r="T208" s="67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T208" s="19" t="s">
        <v>138</v>
      </c>
      <c r="AU208" s="19" t="s">
        <v>85</v>
      </c>
    </row>
    <row r="209" spans="1:65" s="2" customFormat="1" ht="24.2" customHeight="1">
      <c r="A209" s="36"/>
      <c r="B209" s="37"/>
      <c r="C209" s="175" t="s">
        <v>312</v>
      </c>
      <c r="D209" s="175" t="s">
        <v>131</v>
      </c>
      <c r="E209" s="176" t="s">
        <v>313</v>
      </c>
      <c r="F209" s="177" t="s">
        <v>314</v>
      </c>
      <c r="G209" s="178" t="s">
        <v>134</v>
      </c>
      <c r="H209" s="179">
        <v>8.8000000000000007</v>
      </c>
      <c r="I209" s="180"/>
      <c r="J209" s="181">
        <f>ROUND(I209*H209,2)</f>
        <v>0</v>
      </c>
      <c r="K209" s="177" t="s">
        <v>135</v>
      </c>
      <c r="L209" s="41"/>
      <c r="M209" s="182" t="s">
        <v>19</v>
      </c>
      <c r="N209" s="183" t="s">
        <v>46</v>
      </c>
      <c r="O209" s="66"/>
      <c r="P209" s="184">
        <f>O209*H209</f>
        <v>0</v>
      </c>
      <c r="Q209" s="184">
        <v>2.9999999999999997E-4</v>
      </c>
      <c r="R209" s="184">
        <f>Q209*H209</f>
        <v>2.64E-3</v>
      </c>
      <c r="S209" s="184">
        <v>0</v>
      </c>
      <c r="T209" s="185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186" t="s">
        <v>242</v>
      </c>
      <c r="AT209" s="186" t="s">
        <v>131</v>
      </c>
      <c r="AU209" s="186" t="s">
        <v>85</v>
      </c>
      <c r="AY209" s="19" t="s">
        <v>128</v>
      </c>
      <c r="BE209" s="187">
        <f>IF(N209="základní",J209,0)</f>
        <v>0</v>
      </c>
      <c r="BF209" s="187">
        <f>IF(N209="snížená",J209,0)</f>
        <v>0</v>
      </c>
      <c r="BG209" s="187">
        <f>IF(N209="zákl. přenesená",J209,0)</f>
        <v>0</v>
      </c>
      <c r="BH209" s="187">
        <f>IF(N209="sníž. přenesená",J209,0)</f>
        <v>0</v>
      </c>
      <c r="BI209" s="187">
        <f>IF(N209="nulová",J209,0)</f>
        <v>0</v>
      </c>
      <c r="BJ209" s="19" t="s">
        <v>83</v>
      </c>
      <c r="BK209" s="187">
        <f>ROUND(I209*H209,2)</f>
        <v>0</v>
      </c>
      <c r="BL209" s="19" t="s">
        <v>242</v>
      </c>
      <c r="BM209" s="186" t="s">
        <v>315</v>
      </c>
    </row>
    <row r="210" spans="1:65" s="2" customFormat="1" ht="11.25">
      <c r="A210" s="36"/>
      <c r="B210" s="37"/>
      <c r="C210" s="38"/>
      <c r="D210" s="188" t="s">
        <v>138</v>
      </c>
      <c r="E210" s="38"/>
      <c r="F210" s="189" t="s">
        <v>316</v>
      </c>
      <c r="G210" s="38"/>
      <c r="H210" s="38"/>
      <c r="I210" s="190"/>
      <c r="J210" s="38"/>
      <c r="K210" s="38"/>
      <c r="L210" s="41"/>
      <c r="M210" s="191"/>
      <c r="N210" s="192"/>
      <c r="O210" s="66"/>
      <c r="P210" s="66"/>
      <c r="Q210" s="66"/>
      <c r="R210" s="66"/>
      <c r="S210" s="66"/>
      <c r="T210" s="67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T210" s="19" t="s">
        <v>138</v>
      </c>
      <c r="AU210" s="19" t="s">
        <v>85</v>
      </c>
    </row>
    <row r="211" spans="1:65" s="2" customFormat="1" ht="24.2" customHeight="1">
      <c r="A211" s="36"/>
      <c r="B211" s="37"/>
      <c r="C211" s="175" t="s">
        <v>317</v>
      </c>
      <c r="D211" s="175" t="s">
        <v>131</v>
      </c>
      <c r="E211" s="176" t="s">
        <v>318</v>
      </c>
      <c r="F211" s="177" t="s">
        <v>319</v>
      </c>
      <c r="G211" s="178" t="s">
        <v>134</v>
      </c>
      <c r="H211" s="179">
        <v>8.8000000000000007</v>
      </c>
      <c r="I211" s="180"/>
      <c r="J211" s="181">
        <f>ROUND(I211*H211,2)</f>
        <v>0</v>
      </c>
      <c r="K211" s="177" t="s">
        <v>135</v>
      </c>
      <c r="L211" s="41"/>
      <c r="M211" s="182" t="s">
        <v>19</v>
      </c>
      <c r="N211" s="183" t="s">
        <v>46</v>
      </c>
      <c r="O211" s="66"/>
      <c r="P211" s="184">
        <f>O211*H211</f>
        <v>0</v>
      </c>
      <c r="Q211" s="184">
        <v>1.5E-3</v>
      </c>
      <c r="R211" s="184">
        <f>Q211*H211</f>
        <v>1.3200000000000002E-2</v>
      </c>
      <c r="S211" s="184">
        <v>0</v>
      </c>
      <c r="T211" s="185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186" t="s">
        <v>242</v>
      </c>
      <c r="AT211" s="186" t="s">
        <v>131</v>
      </c>
      <c r="AU211" s="186" t="s">
        <v>85</v>
      </c>
      <c r="AY211" s="19" t="s">
        <v>128</v>
      </c>
      <c r="BE211" s="187">
        <f>IF(N211="základní",J211,0)</f>
        <v>0</v>
      </c>
      <c r="BF211" s="187">
        <f>IF(N211="snížená",J211,0)</f>
        <v>0</v>
      </c>
      <c r="BG211" s="187">
        <f>IF(N211="zákl. přenesená",J211,0)</f>
        <v>0</v>
      </c>
      <c r="BH211" s="187">
        <f>IF(N211="sníž. přenesená",J211,0)</f>
        <v>0</v>
      </c>
      <c r="BI211" s="187">
        <f>IF(N211="nulová",J211,0)</f>
        <v>0</v>
      </c>
      <c r="BJ211" s="19" t="s">
        <v>83</v>
      </c>
      <c r="BK211" s="187">
        <f>ROUND(I211*H211,2)</f>
        <v>0</v>
      </c>
      <c r="BL211" s="19" t="s">
        <v>242</v>
      </c>
      <c r="BM211" s="186" t="s">
        <v>320</v>
      </c>
    </row>
    <row r="212" spans="1:65" s="2" customFormat="1" ht="11.25">
      <c r="A212" s="36"/>
      <c r="B212" s="37"/>
      <c r="C212" s="38"/>
      <c r="D212" s="188" t="s">
        <v>138</v>
      </c>
      <c r="E212" s="38"/>
      <c r="F212" s="189" t="s">
        <v>321</v>
      </c>
      <c r="G212" s="38"/>
      <c r="H212" s="38"/>
      <c r="I212" s="190"/>
      <c r="J212" s="38"/>
      <c r="K212" s="38"/>
      <c r="L212" s="41"/>
      <c r="M212" s="191"/>
      <c r="N212" s="192"/>
      <c r="O212" s="66"/>
      <c r="P212" s="66"/>
      <c r="Q212" s="66"/>
      <c r="R212" s="66"/>
      <c r="S212" s="66"/>
      <c r="T212" s="67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T212" s="19" t="s">
        <v>138</v>
      </c>
      <c r="AU212" s="19" t="s">
        <v>85</v>
      </c>
    </row>
    <row r="213" spans="1:65" s="2" customFormat="1" ht="24.2" customHeight="1">
      <c r="A213" s="36"/>
      <c r="B213" s="37"/>
      <c r="C213" s="175" t="s">
        <v>322</v>
      </c>
      <c r="D213" s="175" t="s">
        <v>131</v>
      </c>
      <c r="E213" s="176" t="s">
        <v>323</v>
      </c>
      <c r="F213" s="177" t="s">
        <v>324</v>
      </c>
      <c r="G213" s="178" t="s">
        <v>245</v>
      </c>
      <c r="H213" s="179">
        <v>2</v>
      </c>
      <c r="I213" s="180"/>
      <c r="J213" s="181">
        <f>ROUND(I213*H213,2)</f>
        <v>0</v>
      </c>
      <c r="K213" s="177" t="s">
        <v>135</v>
      </c>
      <c r="L213" s="41"/>
      <c r="M213" s="182" t="s">
        <v>19</v>
      </c>
      <c r="N213" s="183" t="s">
        <v>46</v>
      </c>
      <c r="O213" s="66"/>
      <c r="P213" s="184">
        <f>O213*H213</f>
        <v>0</v>
      </c>
      <c r="Q213" s="184">
        <v>1.8000000000000001E-4</v>
      </c>
      <c r="R213" s="184">
        <f>Q213*H213</f>
        <v>3.6000000000000002E-4</v>
      </c>
      <c r="S213" s="184">
        <v>0</v>
      </c>
      <c r="T213" s="185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186" t="s">
        <v>242</v>
      </c>
      <c r="AT213" s="186" t="s">
        <v>131</v>
      </c>
      <c r="AU213" s="186" t="s">
        <v>85</v>
      </c>
      <c r="AY213" s="19" t="s">
        <v>128</v>
      </c>
      <c r="BE213" s="187">
        <f>IF(N213="základní",J213,0)</f>
        <v>0</v>
      </c>
      <c r="BF213" s="187">
        <f>IF(N213="snížená",J213,0)</f>
        <v>0</v>
      </c>
      <c r="BG213" s="187">
        <f>IF(N213="zákl. přenesená",J213,0)</f>
        <v>0</v>
      </c>
      <c r="BH213" s="187">
        <f>IF(N213="sníž. přenesená",J213,0)</f>
        <v>0</v>
      </c>
      <c r="BI213" s="187">
        <f>IF(N213="nulová",J213,0)</f>
        <v>0</v>
      </c>
      <c r="BJ213" s="19" t="s">
        <v>83</v>
      </c>
      <c r="BK213" s="187">
        <f>ROUND(I213*H213,2)</f>
        <v>0</v>
      </c>
      <c r="BL213" s="19" t="s">
        <v>242</v>
      </c>
      <c r="BM213" s="186" t="s">
        <v>325</v>
      </c>
    </row>
    <row r="214" spans="1:65" s="2" customFormat="1" ht="11.25">
      <c r="A214" s="36"/>
      <c r="B214" s="37"/>
      <c r="C214" s="38"/>
      <c r="D214" s="188" t="s">
        <v>138</v>
      </c>
      <c r="E214" s="38"/>
      <c r="F214" s="189" t="s">
        <v>326</v>
      </c>
      <c r="G214" s="38"/>
      <c r="H214" s="38"/>
      <c r="I214" s="190"/>
      <c r="J214" s="38"/>
      <c r="K214" s="38"/>
      <c r="L214" s="41"/>
      <c r="M214" s="191"/>
      <c r="N214" s="192"/>
      <c r="O214" s="66"/>
      <c r="P214" s="66"/>
      <c r="Q214" s="66"/>
      <c r="R214" s="66"/>
      <c r="S214" s="66"/>
      <c r="T214" s="67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T214" s="19" t="s">
        <v>138</v>
      </c>
      <c r="AU214" s="19" t="s">
        <v>85</v>
      </c>
    </row>
    <row r="215" spans="1:65" s="13" customFormat="1" ht="11.25">
      <c r="B215" s="193"/>
      <c r="C215" s="194"/>
      <c r="D215" s="195" t="s">
        <v>140</v>
      </c>
      <c r="E215" s="196" t="s">
        <v>19</v>
      </c>
      <c r="F215" s="197" t="s">
        <v>327</v>
      </c>
      <c r="G215" s="194"/>
      <c r="H215" s="196" t="s">
        <v>19</v>
      </c>
      <c r="I215" s="198"/>
      <c r="J215" s="194"/>
      <c r="K215" s="194"/>
      <c r="L215" s="199"/>
      <c r="M215" s="200"/>
      <c r="N215" s="201"/>
      <c r="O215" s="201"/>
      <c r="P215" s="201"/>
      <c r="Q215" s="201"/>
      <c r="R215" s="201"/>
      <c r="S215" s="201"/>
      <c r="T215" s="202"/>
      <c r="AT215" s="203" t="s">
        <v>140</v>
      </c>
      <c r="AU215" s="203" t="s">
        <v>85</v>
      </c>
      <c r="AV215" s="13" t="s">
        <v>83</v>
      </c>
      <c r="AW215" s="13" t="s">
        <v>37</v>
      </c>
      <c r="AX215" s="13" t="s">
        <v>75</v>
      </c>
      <c r="AY215" s="203" t="s">
        <v>128</v>
      </c>
    </row>
    <row r="216" spans="1:65" s="14" customFormat="1" ht="11.25">
      <c r="B216" s="204"/>
      <c r="C216" s="205"/>
      <c r="D216" s="195" t="s">
        <v>140</v>
      </c>
      <c r="E216" s="206" t="s">
        <v>19</v>
      </c>
      <c r="F216" s="207" t="s">
        <v>85</v>
      </c>
      <c r="G216" s="205"/>
      <c r="H216" s="208">
        <v>2</v>
      </c>
      <c r="I216" s="209"/>
      <c r="J216" s="205"/>
      <c r="K216" s="205"/>
      <c r="L216" s="210"/>
      <c r="M216" s="211"/>
      <c r="N216" s="212"/>
      <c r="O216" s="212"/>
      <c r="P216" s="212"/>
      <c r="Q216" s="212"/>
      <c r="R216" s="212"/>
      <c r="S216" s="212"/>
      <c r="T216" s="213"/>
      <c r="AT216" s="214" t="s">
        <v>140</v>
      </c>
      <c r="AU216" s="214" t="s">
        <v>85</v>
      </c>
      <c r="AV216" s="14" t="s">
        <v>85</v>
      </c>
      <c r="AW216" s="14" t="s">
        <v>37</v>
      </c>
      <c r="AX216" s="14" t="s">
        <v>83</v>
      </c>
      <c r="AY216" s="214" t="s">
        <v>128</v>
      </c>
    </row>
    <row r="217" spans="1:65" s="2" customFormat="1" ht="37.9" customHeight="1">
      <c r="A217" s="36"/>
      <c r="B217" s="37"/>
      <c r="C217" s="175" t="s">
        <v>328</v>
      </c>
      <c r="D217" s="175" t="s">
        <v>131</v>
      </c>
      <c r="E217" s="176" t="s">
        <v>329</v>
      </c>
      <c r="F217" s="177" t="s">
        <v>330</v>
      </c>
      <c r="G217" s="178" t="s">
        <v>134</v>
      </c>
      <c r="H217" s="179">
        <v>8.8000000000000007</v>
      </c>
      <c r="I217" s="180"/>
      <c r="J217" s="181">
        <f>ROUND(I217*H217,2)</f>
        <v>0</v>
      </c>
      <c r="K217" s="177" t="s">
        <v>135</v>
      </c>
      <c r="L217" s="41"/>
      <c r="M217" s="182" t="s">
        <v>19</v>
      </c>
      <c r="N217" s="183" t="s">
        <v>46</v>
      </c>
      <c r="O217" s="66"/>
      <c r="P217" s="184">
        <f>O217*H217</f>
        <v>0</v>
      </c>
      <c r="Q217" s="184">
        <v>5.3800000000000002E-3</v>
      </c>
      <c r="R217" s="184">
        <f>Q217*H217</f>
        <v>4.7344000000000004E-2</v>
      </c>
      <c r="S217" s="184">
        <v>0</v>
      </c>
      <c r="T217" s="185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186" t="s">
        <v>242</v>
      </c>
      <c r="AT217" s="186" t="s">
        <v>131</v>
      </c>
      <c r="AU217" s="186" t="s">
        <v>85</v>
      </c>
      <c r="AY217" s="19" t="s">
        <v>128</v>
      </c>
      <c r="BE217" s="187">
        <f>IF(N217="základní",J217,0)</f>
        <v>0</v>
      </c>
      <c r="BF217" s="187">
        <f>IF(N217="snížená",J217,0)</f>
        <v>0</v>
      </c>
      <c r="BG217" s="187">
        <f>IF(N217="zákl. přenesená",J217,0)</f>
        <v>0</v>
      </c>
      <c r="BH217" s="187">
        <f>IF(N217="sníž. přenesená",J217,0)</f>
        <v>0</v>
      </c>
      <c r="BI217" s="187">
        <f>IF(N217="nulová",J217,0)</f>
        <v>0</v>
      </c>
      <c r="BJ217" s="19" t="s">
        <v>83</v>
      </c>
      <c r="BK217" s="187">
        <f>ROUND(I217*H217,2)</f>
        <v>0</v>
      </c>
      <c r="BL217" s="19" t="s">
        <v>242</v>
      </c>
      <c r="BM217" s="186" t="s">
        <v>331</v>
      </c>
    </row>
    <row r="218" spans="1:65" s="2" customFormat="1" ht="11.25">
      <c r="A218" s="36"/>
      <c r="B218" s="37"/>
      <c r="C218" s="38"/>
      <c r="D218" s="188" t="s">
        <v>138</v>
      </c>
      <c r="E218" s="38"/>
      <c r="F218" s="189" t="s">
        <v>332</v>
      </c>
      <c r="G218" s="38"/>
      <c r="H218" s="38"/>
      <c r="I218" s="190"/>
      <c r="J218" s="38"/>
      <c r="K218" s="38"/>
      <c r="L218" s="41"/>
      <c r="M218" s="191"/>
      <c r="N218" s="192"/>
      <c r="O218" s="66"/>
      <c r="P218" s="66"/>
      <c r="Q218" s="66"/>
      <c r="R218" s="66"/>
      <c r="S218" s="66"/>
      <c r="T218" s="67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T218" s="19" t="s">
        <v>138</v>
      </c>
      <c r="AU218" s="19" t="s">
        <v>85</v>
      </c>
    </row>
    <row r="219" spans="1:65" s="13" customFormat="1" ht="11.25">
      <c r="B219" s="193"/>
      <c r="C219" s="194"/>
      <c r="D219" s="195" t="s">
        <v>140</v>
      </c>
      <c r="E219" s="196" t="s">
        <v>19</v>
      </c>
      <c r="F219" s="197" t="s">
        <v>277</v>
      </c>
      <c r="G219" s="194"/>
      <c r="H219" s="196" t="s">
        <v>19</v>
      </c>
      <c r="I219" s="198"/>
      <c r="J219" s="194"/>
      <c r="K219" s="194"/>
      <c r="L219" s="199"/>
      <c r="M219" s="200"/>
      <c r="N219" s="201"/>
      <c r="O219" s="201"/>
      <c r="P219" s="201"/>
      <c r="Q219" s="201"/>
      <c r="R219" s="201"/>
      <c r="S219" s="201"/>
      <c r="T219" s="202"/>
      <c r="AT219" s="203" t="s">
        <v>140</v>
      </c>
      <c r="AU219" s="203" t="s">
        <v>85</v>
      </c>
      <c r="AV219" s="13" t="s">
        <v>83</v>
      </c>
      <c r="AW219" s="13" t="s">
        <v>37</v>
      </c>
      <c r="AX219" s="13" t="s">
        <v>75</v>
      </c>
      <c r="AY219" s="203" t="s">
        <v>128</v>
      </c>
    </row>
    <row r="220" spans="1:65" s="14" customFormat="1" ht="11.25">
      <c r="B220" s="204"/>
      <c r="C220" s="205"/>
      <c r="D220" s="195" t="s">
        <v>140</v>
      </c>
      <c r="E220" s="206" t="s">
        <v>19</v>
      </c>
      <c r="F220" s="207" t="s">
        <v>305</v>
      </c>
      <c r="G220" s="205"/>
      <c r="H220" s="208">
        <v>3.4</v>
      </c>
      <c r="I220" s="209"/>
      <c r="J220" s="205"/>
      <c r="K220" s="205"/>
      <c r="L220" s="210"/>
      <c r="M220" s="211"/>
      <c r="N220" s="212"/>
      <c r="O220" s="212"/>
      <c r="P220" s="212"/>
      <c r="Q220" s="212"/>
      <c r="R220" s="212"/>
      <c r="S220" s="212"/>
      <c r="T220" s="213"/>
      <c r="AT220" s="214" t="s">
        <v>140</v>
      </c>
      <c r="AU220" s="214" t="s">
        <v>85</v>
      </c>
      <c r="AV220" s="14" t="s">
        <v>85</v>
      </c>
      <c r="AW220" s="14" t="s">
        <v>37</v>
      </c>
      <c r="AX220" s="14" t="s">
        <v>75</v>
      </c>
      <c r="AY220" s="214" t="s">
        <v>128</v>
      </c>
    </row>
    <row r="221" spans="1:65" s="13" customFormat="1" ht="11.25">
      <c r="B221" s="193"/>
      <c r="C221" s="194"/>
      <c r="D221" s="195" t="s">
        <v>140</v>
      </c>
      <c r="E221" s="196" t="s">
        <v>19</v>
      </c>
      <c r="F221" s="197" t="s">
        <v>279</v>
      </c>
      <c r="G221" s="194"/>
      <c r="H221" s="196" t="s">
        <v>19</v>
      </c>
      <c r="I221" s="198"/>
      <c r="J221" s="194"/>
      <c r="K221" s="194"/>
      <c r="L221" s="199"/>
      <c r="M221" s="200"/>
      <c r="N221" s="201"/>
      <c r="O221" s="201"/>
      <c r="P221" s="201"/>
      <c r="Q221" s="201"/>
      <c r="R221" s="201"/>
      <c r="S221" s="201"/>
      <c r="T221" s="202"/>
      <c r="AT221" s="203" t="s">
        <v>140</v>
      </c>
      <c r="AU221" s="203" t="s">
        <v>85</v>
      </c>
      <c r="AV221" s="13" t="s">
        <v>83</v>
      </c>
      <c r="AW221" s="13" t="s">
        <v>37</v>
      </c>
      <c r="AX221" s="13" t="s">
        <v>75</v>
      </c>
      <c r="AY221" s="203" t="s">
        <v>128</v>
      </c>
    </row>
    <row r="222" spans="1:65" s="14" customFormat="1" ht="11.25">
      <c r="B222" s="204"/>
      <c r="C222" s="205"/>
      <c r="D222" s="195" t="s">
        <v>140</v>
      </c>
      <c r="E222" s="206" t="s">
        <v>19</v>
      </c>
      <c r="F222" s="207" t="s">
        <v>306</v>
      </c>
      <c r="G222" s="205"/>
      <c r="H222" s="208">
        <v>5.4</v>
      </c>
      <c r="I222" s="209"/>
      <c r="J222" s="205"/>
      <c r="K222" s="205"/>
      <c r="L222" s="210"/>
      <c r="M222" s="211"/>
      <c r="N222" s="212"/>
      <c r="O222" s="212"/>
      <c r="P222" s="212"/>
      <c r="Q222" s="212"/>
      <c r="R222" s="212"/>
      <c r="S222" s="212"/>
      <c r="T222" s="213"/>
      <c r="AT222" s="214" t="s">
        <v>140</v>
      </c>
      <c r="AU222" s="214" t="s">
        <v>85</v>
      </c>
      <c r="AV222" s="14" t="s">
        <v>85</v>
      </c>
      <c r="AW222" s="14" t="s">
        <v>37</v>
      </c>
      <c r="AX222" s="14" t="s">
        <v>75</v>
      </c>
      <c r="AY222" s="214" t="s">
        <v>128</v>
      </c>
    </row>
    <row r="223" spans="1:65" s="15" customFormat="1" ht="11.25">
      <c r="B223" s="215"/>
      <c r="C223" s="216"/>
      <c r="D223" s="195" t="s">
        <v>140</v>
      </c>
      <c r="E223" s="217" t="s">
        <v>19</v>
      </c>
      <c r="F223" s="218" t="s">
        <v>173</v>
      </c>
      <c r="G223" s="216"/>
      <c r="H223" s="219">
        <v>8.8000000000000007</v>
      </c>
      <c r="I223" s="220"/>
      <c r="J223" s="216"/>
      <c r="K223" s="216"/>
      <c r="L223" s="221"/>
      <c r="M223" s="222"/>
      <c r="N223" s="223"/>
      <c r="O223" s="223"/>
      <c r="P223" s="223"/>
      <c r="Q223" s="223"/>
      <c r="R223" s="223"/>
      <c r="S223" s="223"/>
      <c r="T223" s="224"/>
      <c r="AT223" s="225" t="s">
        <v>140</v>
      </c>
      <c r="AU223" s="225" t="s">
        <v>85</v>
      </c>
      <c r="AV223" s="15" t="s">
        <v>136</v>
      </c>
      <c r="AW223" s="15" t="s">
        <v>37</v>
      </c>
      <c r="AX223" s="15" t="s">
        <v>83</v>
      </c>
      <c r="AY223" s="225" t="s">
        <v>128</v>
      </c>
    </row>
    <row r="224" spans="1:65" s="2" customFormat="1" ht="33" customHeight="1">
      <c r="A224" s="36"/>
      <c r="B224" s="37"/>
      <c r="C224" s="227" t="s">
        <v>333</v>
      </c>
      <c r="D224" s="227" t="s">
        <v>261</v>
      </c>
      <c r="E224" s="228" t="s">
        <v>334</v>
      </c>
      <c r="F224" s="229" t="s">
        <v>335</v>
      </c>
      <c r="G224" s="230" t="s">
        <v>134</v>
      </c>
      <c r="H224" s="231">
        <v>9.68</v>
      </c>
      <c r="I224" s="232"/>
      <c r="J224" s="233">
        <f>ROUND(I224*H224,2)</f>
        <v>0</v>
      </c>
      <c r="K224" s="229" t="s">
        <v>135</v>
      </c>
      <c r="L224" s="234"/>
      <c r="M224" s="235" t="s">
        <v>19</v>
      </c>
      <c r="N224" s="236" t="s">
        <v>46</v>
      </c>
      <c r="O224" s="66"/>
      <c r="P224" s="184">
        <f>O224*H224</f>
        <v>0</v>
      </c>
      <c r="Q224" s="184">
        <v>2.1999999999999999E-2</v>
      </c>
      <c r="R224" s="184">
        <f>Q224*H224</f>
        <v>0.21295999999999998</v>
      </c>
      <c r="S224" s="184">
        <v>0</v>
      </c>
      <c r="T224" s="185">
        <f>S224*H224</f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186" t="s">
        <v>336</v>
      </c>
      <c r="AT224" s="186" t="s">
        <v>261</v>
      </c>
      <c r="AU224" s="186" t="s">
        <v>85</v>
      </c>
      <c r="AY224" s="19" t="s">
        <v>128</v>
      </c>
      <c r="BE224" s="187">
        <f>IF(N224="základní",J224,0)</f>
        <v>0</v>
      </c>
      <c r="BF224" s="187">
        <f>IF(N224="snížená",J224,0)</f>
        <v>0</v>
      </c>
      <c r="BG224" s="187">
        <f>IF(N224="zákl. přenesená",J224,0)</f>
        <v>0</v>
      </c>
      <c r="BH224" s="187">
        <f>IF(N224="sníž. přenesená",J224,0)</f>
        <v>0</v>
      </c>
      <c r="BI224" s="187">
        <f>IF(N224="nulová",J224,0)</f>
        <v>0</v>
      </c>
      <c r="BJ224" s="19" t="s">
        <v>83</v>
      </c>
      <c r="BK224" s="187">
        <f>ROUND(I224*H224,2)</f>
        <v>0</v>
      </c>
      <c r="BL224" s="19" t="s">
        <v>242</v>
      </c>
      <c r="BM224" s="186" t="s">
        <v>337</v>
      </c>
    </row>
    <row r="225" spans="1:65" s="14" customFormat="1" ht="11.25">
      <c r="B225" s="204"/>
      <c r="C225" s="205"/>
      <c r="D225" s="195" t="s">
        <v>140</v>
      </c>
      <c r="E225" s="205"/>
      <c r="F225" s="207" t="s">
        <v>338</v>
      </c>
      <c r="G225" s="205"/>
      <c r="H225" s="208">
        <v>9.68</v>
      </c>
      <c r="I225" s="209"/>
      <c r="J225" s="205"/>
      <c r="K225" s="205"/>
      <c r="L225" s="210"/>
      <c r="M225" s="211"/>
      <c r="N225" s="212"/>
      <c r="O225" s="212"/>
      <c r="P225" s="212"/>
      <c r="Q225" s="212"/>
      <c r="R225" s="212"/>
      <c r="S225" s="212"/>
      <c r="T225" s="213"/>
      <c r="AT225" s="214" t="s">
        <v>140</v>
      </c>
      <c r="AU225" s="214" t="s">
        <v>85</v>
      </c>
      <c r="AV225" s="14" t="s">
        <v>85</v>
      </c>
      <c r="AW225" s="14" t="s">
        <v>4</v>
      </c>
      <c r="AX225" s="14" t="s">
        <v>83</v>
      </c>
      <c r="AY225" s="214" t="s">
        <v>128</v>
      </c>
    </row>
    <row r="226" spans="1:65" s="2" customFormat="1" ht="37.9" customHeight="1">
      <c r="A226" s="36"/>
      <c r="B226" s="37"/>
      <c r="C226" s="175" t="s">
        <v>336</v>
      </c>
      <c r="D226" s="175" t="s">
        <v>131</v>
      </c>
      <c r="E226" s="176" t="s">
        <v>339</v>
      </c>
      <c r="F226" s="177" t="s">
        <v>340</v>
      </c>
      <c r="G226" s="178" t="s">
        <v>134</v>
      </c>
      <c r="H226" s="179">
        <v>3.4</v>
      </c>
      <c r="I226" s="180"/>
      <c r="J226" s="181">
        <f>ROUND(I226*H226,2)</f>
        <v>0</v>
      </c>
      <c r="K226" s="177" t="s">
        <v>135</v>
      </c>
      <c r="L226" s="41"/>
      <c r="M226" s="182" t="s">
        <v>19</v>
      </c>
      <c r="N226" s="183" t="s">
        <v>46</v>
      </c>
      <c r="O226" s="66"/>
      <c r="P226" s="184">
        <f>O226*H226</f>
        <v>0</v>
      </c>
      <c r="Q226" s="184">
        <v>0</v>
      </c>
      <c r="R226" s="184">
        <f>Q226*H226</f>
        <v>0</v>
      </c>
      <c r="S226" s="184">
        <v>0</v>
      </c>
      <c r="T226" s="185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186" t="s">
        <v>242</v>
      </c>
      <c r="AT226" s="186" t="s">
        <v>131</v>
      </c>
      <c r="AU226" s="186" t="s">
        <v>85</v>
      </c>
      <c r="AY226" s="19" t="s">
        <v>128</v>
      </c>
      <c r="BE226" s="187">
        <f>IF(N226="základní",J226,0)</f>
        <v>0</v>
      </c>
      <c r="BF226" s="187">
        <f>IF(N226="snížená",J226,0)</f>
        <v>0</v>
      </c>
      <c r="BG226" s="187">
        <f>IF(N226="zákl. přenesená",J226,0)</f>
        <v>0</v>
      </c>
      <c r="BH226" s="187">
        <f>IF(N226="sníž. přenesená",J226,0)</f>
        <v>0</v>
      </c>
      <c r="BI226" s="187">
        <f>IF(N226="nulová",J226,0)</f>
        <v>0</v>
      </c>
      <c r="BJ226" s="19" t="s">
        <v>83</v>
      </c>
      <c r="BK226" s="187">
        <f>ROUND(I226*H226,2)</f>
        <v>0</v>
      </c>
      <c r="BL226" s="19" t="s">
        <v>242</v>
      </c>
      <c r="BM226" s="186" t="s">
        <v>341</v>
      </c>
    </row>
    <row r="227" spans="1:65" s="2" customFormat="1" ht="11.25">
      <c r="A227" s="36"/>
      <c r="B227" s="37"/>
      <c r="C227" s="38"/>
      <c r="D227" s="188" t="s">
        <v>138</v>
      </c>
      <c r="E227" s="38"/>
      <c r="F227" s="189" t="s">
        <v>342</v>
      </c>
      <c r="G227" s="38"/>
      <c r="H227" s="38"/>
      <c r="I227" s="190"/>
      <c r="J227" s="38"/>
      <c r="K227" s="38"/>
      <c r="L227" s="41"/>
      <c r="M227" s="191"/>
      <c r="N227" s="192"/>
      <c r="O227" s="66"/>
      <c r="P227" s="66"/>
      <c r="Q227" s="66"/>
      <c r="R227" s="66"/>
      <c r="S227" s="66"/>
      <c r="T227" s="67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T227" s="19" t="s">
        <v>138</v>
      </c>
      <c r="AU227" s="19" t="s">
        <v>85</v>
      </c>
    </row>
    <row r="228" spans="1:65" s="13" customFormat="1" ht="11.25">
      <c r="B228" s="193"/>
      <c r="C228" s="194"/>
      <c r="D228" s="195" t="s">
        <v>140</v>
      </c>
      <c r="E228" s="196" t="s">
        <v>19</v>
      </c>
      <c r="F228" s="197" t="s">
        <v>277</v>
      </c>
      <c r="G228" s="194"/>
      <c r="H228" s="196" t="s">
        <v>19</v>
      </c>
      <c r="I228" s="198"/>
      <c r="J228" s="194"/>
      <c r="K228" s="194"/>
      <c r="L228" s="199"/>
      <c r="M228" s="200"/>
      <c r="N228" s="201"/>
      <c r="O228" s="201"/>
      <c r="P228" s="201"/>
      <c r="Q228" s="201"/>
      <c r="R228" s="201"/>
      <c r="S228" s="201"/>
      <c r="T228" s="202"/>
      <c r="AT228" s="203" t="s">
        <v>140</v>
      </c>
      <c r="AU228" s="203" t="s">
        <v>85</v>
      </c>
      <c r="AV228" s="13" t="s">
        <v>83</v>
      </c>
      <c r="AW228" s="13" t="s">
        <v>37</v>
      </c>
      <c r="AX228" s="13" t="s">
        <v>75</v>
      </c>
      <c r="AY228" s="203" t="s">
        <v>128</v>
      </c>
    </row>
    <row r="229" spans="1:65" s="14" customFormat="1" ht="11.25">
      <c r="B229" s="204"/>
      <c r="C229" s="205"/>
      <c r="D229" s="195" t="s">
        <v>140</v>
      </c>
      <c r="E229" s="206" t="s">
        <v>19</v>
      </c>
      <c r="F229" s="207" t="s">
        <v>305</v>
      </c>
      <c r="G229" s="205"/>
      <c r="H229" s="208">
        <v>3.4</v>
      </c>
      <c r="I229" s="209"/>
      <c r="J229" s="205"/>
      <c r="K229" s="205"/>
      <c r="L229" s="210"/>
      <c r="M229" s="211"/>
      <c r="N229" s="212"/>
      <c r="O229" s="212"/>
      <c r="P229" s="212"/>
      <c r="Q229" s="212"/>
      <c r="R229" s="212"/>
      <c r="S229" s="212"/>
      <c r="T229" s="213"/>
      <c r="AT229" s="214" t="s">
        <v>140</v>
      </c>
      <c r="AU229" s="214" t="s">
        <v>85</v>
      </c>
      <c r="AV229" s="14" t="s">
        <v>85</v>
      </c>
      <c r="AW229" s="14" t="s">
        <v>37</v>
      </c>
      <c r="AX229" s="14" t="s">
        <v>83</v>
      </c>
      <c r="AY229" s="214" t="s">
        <v>128</v>
      </c>
    </row>
    <row r="230" spans="1:65" s="2" customFormat="1" ht="33" customHeight="1">
      <c r="A230" s="36"/>
      <c r="B230" s="37"/>
      <c r="C230" s="175" t="s">
        <v>343</v>
      </c>
      <c r="D230" s="175" t="s">
        <v>131</v>
      </c>
      <c r="E230" s="176" t="s">
        <v>344</v>
      </c>
      <c r="F230" s="177" t="s">
        <v>345</v>
      </c>
      <c r="G230" s="178" t="s">
        <v>134</v>
      </c>
      <c r="H230" s="179">
        <v>9.5939999999999994</v>
      </c>
      <c r="I230" s="180"/>
      <c r="J230" s="181">
        <f>ROUND(I230*H230,2)</f>
        <v>0</v>
      </c>
      <c r="K230" s="177" t="s">
        <v>135</v>
      </c>
      <c r="L230" s="41"/>
      <c r="M230" s="182" t="s">
        <v>19</v>
      </c>
      <c r="N230" s="183" t="s">
        <v>46</v>
      </c>
      <c r="O230" s="66"/>
      <c r="P230" s="184">
        <f>O230*H230</f>
        <v>0</v>
      </c>
      <c r="Q230" s="184">
        <v>8.0999999999999996E-4</v>
      </c>
      <c r="R230" s="184">
        <f>Q230*H230</f>
        <v>7.7711399999999993E-3</v>
      </c>
      <c r="S230" s="184">
        <v>6.9999999999999999E-4</v>
      </c>
      <c r="T230" s="185">
        <f>S230*H230</f>
        <v>6.7157999999999992E-3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186" t="s">
        <v>242</v>
      </c>
      <c r="AT230" s="186" t="s">
        <v>131</v>
      </c>
      <c r="AU230" s="186" t="s">
        <v>85</v>
      </c>
      <c r="AY230" s="19" t="s">
        <v>128</v>
      </c>
      <c r="BE230" s="187">
        <f>IF(N230="základní",J230,0)</f>
        <v>0</v>
      </c>
      <c r="BF230" s="187">
        <f>IF(N230="snížená",J230,0)</f>
        <v>0</v>
      </c>
      <c r="BG230" s="187">
        <f>IF(N230="zákl. přenesená",J230,0)</f>
        <v>0</v>
      </c>
      <c r="BH230" s="187">
        <f>IF(N230="sníž. přenesená",J230,0)</f>
        <v>0</v>
      </c>
      <c r="BI230" s="187">
        <f>IF(N230="nulová",J230,0)</f>
        <v>0</v>
      </c>
      <c r="BJ230" s="19" t="s">
        <v>83</v>
      </c>
      <c r="BK230" s="187">
        <f>ROUND(I230*H230,2)</f>
        <v>0</v>
      </c>
      <c r="BL230" s="19" t="s">
        <v>242</v>
      </c>
      <c r="BM230" s="186" t="s">
        <v>346</v>
      </c>
    </row>
    <row r="231" spans="1:65" s="2" customFormat="1" ht="11.25">
      <c r="A231" s="36"/>
      <c r="B231" s="37"/>
      <c r="C231" s="38"/>
      <c r="D231" s="188" t="s">
        <v>138</v>
      </c>
      <c r="E231" s="38"/>
      <c r="F231" s="189" t="s">
        <v>347</v>
      </c>
      <c r="G231" s="38"/>
      <c r="H231" s="38"/>
      <c r="I231" s="190"/>
      <c r="J231" s="38"/>
      <c r="K231" s="38"/>
      <c r="L231" s="41"/>
      <c r="M231" s="191"/>
      <c r="N231" s="192"/>
      <c r="O231" s="66"/>
      <c r="P231" s="66"/>
      <c r="Q231" s="66"/>
      <c r="R231" s="66"/>
      <c r="S231" s="66"/>
      <c r="T231" s="67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T231" s="19" t="s">
        <v>138</v>
      </c>
      <c r="AU231" s="19" t="s">
        <v>85</v>
      </c>
    </row>
    <row r="232" spans="1:65" s="13" customFormat="1" ht="11.25">
      <c r="B232" s="193"/>
      <c r="C232" s="194"/>
      <c r="D232" s="195" t="s">
        <v>140</v>
      </c>
      <c r="E232" s="196" t="s">
        <v>19</v>
      </c>
      <c r="F232" s="197" t="s">
        <v>348</v>
      </c>
      <c r="G232" s="194"/>
      <c r="H232" s="196" t="s">
        <v>19</v>
      </c>
      <c r="I232" s="198"/>
      <c r="J232" s="194"/>
      <c r="K232" s="194"/>
      <c r="L232" s="199"/>
      <c r="M232" s="200"/>
      <c r="N232" s="201"/>
      <c r="O232" s="201"/>
      <c r="P232" s="201"/>
      <c r="Q232" s="201"/>
      <c r="R232" s="201"/>
      <c r="S232" s="201"/>
      <c r="T232" s="202"/>
      <c r="AT232" s="203" t="s">
        <v>140</v>
      </c>
      <c r="AU232" s="203" t="s">
        <v>85</v>
      </c>
      <c r="AV232" s="13" t="s">
        <v>83</v>
      </c>
      <c r="AW232" s="13" t="s">
        <v>37</v>
      </c>
      <c r="AX232" s="13" t="s">
        <v>75</v>
      </c>
      <c r="AY232" s="203" t="s">
        <v>128</v>
      </c>
    </row>
    <row r="233" spans="1:65" s="13" customFormat="1" ht="11.25">
      <c r="B233" s="193"/>
      <c r="C233" s="194"/>
      <c r="D233" s="195" t="s">
        <v>140</v>
      </c>
      <c r="E233" s="196" t="s">
        <v>19</v>
      </c>
      <c r="F233" s="197" t="s">
        <v>349</v>
      </c>
      <c r="G233" s="194"/>
      <c r="H233" s="196" t="s">
        <v>19</v>
      </c>
      <c r="I233" s="198"/>
      <c r="J233" s="194"/>
      <c r="K233" s="194"/>
      <c r="L233" s="199"/>
      <c r="M233" s="200"/>
      <c r="N233" s="201"/>
      <c r="O233" s="201"/>
      <c r="P233" s="201"/>
      <c r="Q233" s="201"/>
      <c r="R233" s="201"/>
      <c r="S233" s="201"/>
      <c r="T233" s="202"/>
      <c r="AT233" s="203" t="s">
        <v>140</v>
      </c>
      <c r="AU233" s="203" t="s">
        <v>85</v>
      </c>
      <c r="AV233" s="13" t="s">
        <v>83</v>
      </c>
      <c r="AW233" s="13" t="s">
        <v>37</v>
      </c>
      <c r="AX233" s="13" t="s">
        <v>75</v>
      </c>
      <c r="AY233" s="203" t="s">
        <v>128</v>
      </c>
    </row>
    <row r="234" spans="1:65" s="13" customFormat="1" ht="11.25">
      <c r="B234" s="193"/>
      <c r="C234" s="194"/>
      <c r="D234" s="195" t="s">
        <v>140</v>
      </c>
      <c r="E234" s="196" t="s">
        <v>19</v>
      </c>
      <c r="F234" s="197" t="s">
        <v>350</v>
      </c>
      <c r="G234" s="194"/>
      <c r="H234" s="196" t="s">
        <v>19</v>
      </c>
      <c r="I234" s="198"/>
      <c r="J234" s="194"/>
      <c r="K234" s="194"/>
      <c r="L234" s="199"/>
      <c r="M234" s="200"/>
      <c r="N234" s="201"/>
      <c r="O234" s="201"/>
      <c r="P234" s="201"/>
      <c r="Q234" s="201"/>
      <c r="R234" s="201"/>
      <c r="S234" s="201"/>
      <c r="T234" s="202"/>
      <c r="AT234" s="203" t="s">
        <v>140</v>
      </c>
      <c r="AU234" s="203" t="s">
        <v>85</v>
      </c>
      <c r="AV234" s="13" t="s">
        <v>83</v>
      </c>
      <c r="AW234" s="13" t="s">
        <v>37</v>
      </c>
      <c r="AX234" s="13" t="s">
        <v>75</v>
      </c>
      <c r="AY234" s="203" t="s">
        <v>128</v>
      </c>
    </row>
    <row r="235" spans="1:65" s="14" customFormat="1" ht="11.25">
      <c r="B235" s="204"/>
      <c r="C235" s="205"/>
      <c r="D235" s="195" t="s">
        <v>140</v>
      </c>
      <c r="E235" s="206" t="s">
        <v>19</v>
      </c>
      <c r="F235" s="207" t="s">
        <v>351</v>
      </c>
      <c r="G235" s="205"/>
      <c r="H235" s="208">
        <v>5.1040000000000001</v>
      </c>
      <c r="I235" s="209"/>
      <c r="J235" s="205"/>
      <c r="K235" s="205"/>
      <c r="L235" s="210"/>
      <c r="M235" s="211"/>
      <c r="N235" s="212"/>
      <c r="O235" s="212"/>
      <c r="P235" s="212"/>
      <c r="Q235" s="212"/>
      <c r="R235" s="212"/>
      <c r="S235" s="212"/>
      <c r="T235" s="213"/>
      <c r="AT235" s="214" t="s">
        <v>140</v>
      </c>
      <c r="AU235" s="214" t="s">
        <v>85</v>
      </c>
      <c r="AV235" s="14" t="s">
        <v>85</v>
      </c>
      <c r="AW235" s="14" t="s">
        <v>37</v>
      </c>
      <c r="AX235" s="14" t="s">
        <v>75</v>
      </c>
      <c r="AY235" s="214" t="s">
        <v>128</v>
      </c>
    </row>
    <row r="236" spans="1:65" s="14" customFormat="1" ht="11.25">
      <c r="B236" s="204"/>
      <c r="C236" s="205"/>
      <c r="D236" s="195" t="s">
        <v>140</v>
      </c>
      <c r="E236" s="206" t="s">
        <v>19</v>
      </c>
      <c r="F236" s="207" t="s">
        <v>352</v>
      </c>
      <c r="G236" s="205"/>
      <c r="H236" s="208">
        <v>-0.81</v>
      </c>
      <c r="I236" s="209"/>
      <c r="J236" s="205"/>
      <c r="K236" s="205"/>
      <c r="L236" s="210"/>
      <c r="M236" s="211"/>
      <c r="N236" s="212"/>
      <c r="O236" s="212"/>
      <c r="P236" s="212"/>
      <c r="Q236" s="212"/>
      <c r="R236" s="212"/>
      <c r="S236" s="212"/>
      <c r="T236" s="213"/>
      <c r="AT236" s="214" t="s">
        <v>140</v>
      </c>
      <c r="AU236" s="214" t="s">
        <v>85</v>
      </c>
      <c r="AV236" s="14" t="s">
        <v>85</v>
      </c>
      <c r="AW236" s="14" t="s">
        <v>37</v>
      </c>
      <c r="AX236" s="14" t="s">
        <v>75</v>
      </c>
      <c r="AY236" s="214" t="s">
        <v>128</v>
      </c>
    </row>
    <row r="237" spans="1:65" s="13" customFormat="1" ht="11.25">
      <c r="B237" s="193"/>
      <c r="C237" s="194"/>
      <c r="D237" s="195" t="s">
        <v>140</v>
      </c>
      <c r="E237" s="196" t="s">
        <v>19</v>
      </c>
      <c r="F237" s="197" t="s">
        <v>353</v>
      </c>
      <c r="G237" s="194"/>
      <c r="H237" s="196" t="s">
        <v>19</v>
      </c>
      <c r="I237" s="198"/>
      <c r="J237" s="194"/>
      <c r="K237" s="194"/>
      <c r="L237" s="199"/>
      <c r="M237" s="200"/>
      <c r="N237" s="201"/>
      <c r="O237" s="201"/>
      <c r="P237" s="201"/>
      <c r="Q237" s="201"/>
      <c r="R237" s="201"/>
      <c r="S237" s="201"/>
      <c r="T237" s="202"/>
      <c r="AT237" s="203" t="s">
        <v>140</v>
      </c>
      <c r="AU237" s="203" t="s">
        <v>85</v>
      </c>
      <c r="AV237" s="13" t="s">
        <v>83</v>
      </c>
      <c r="AW237" s="13" t="s">
        <v>37</v>
      </c>
      <c r="AX237" s="13" t="s">
        <v>75</v>
      </c>
      <c r="AY237" s="203" t="s">
        <v>128</v>
      </c>
    </row>
    <row r="238" spans="1:65" s="14" customFormat="1" ht="11.25">
      <c r="B238" s="204"/>
      <c r="C238" s="205"/>
      <c r="D238" s="195" t="s">
        <v>140</v>
      </c>
      <c r="E238" s="206" t="s">
        <v>19</v>
      </c>
      <c r="F238" s="207" t="s">
        <v>354</v>
      </c>
      <c r="G238" s="205"/>
      <c r="H238" s="208">
        <v>1.08</v>
      </c>
      <c r="I238" s="209"/>
      <c r="J238" s="205"/>
      <c r="K238" s="205"/>
      <c r="L238" s="210"/>
      <c r="M238" s="211"/>
      <c r="N238" s="212"/>
      <c r="O238" s="212"/>
      <c r="P238" s="212"/>
      <c r="Q238" s="212"/>
      <c r="R238" s="212"/>
      <c r="S238" s="212"/>
      <c r="T238" s="213"/>
      <c r="AT238" s="214" t="s">
        <v>140</v>
      </c>
      <c r="AU238" s="214" t="s">
        <v>85</v>
      </c>
      <c r="AV238" s="14" t="s">
        <v>85</v>
      </c>
      <c r="AW238" s="14" t="s">
        <v>37</v>
      </c>
      <c r="AX238" s="14" t="s">
        <v>75</v>
      </c>
      <c r="AY238" s="214" t="s">
        <v>128</v>
      </c>
    </row>
    <row r="239" spans="1:65" s="14" customFormat="1" ht="11.25">
      <c r="B239" s="204"/>
      <c r="C239" s="205"/>
      <c r="D239" s="195" t="s">
        <v>140</v>
      </c>
      <c r="E239" s="206" t="s">
        <v>19</v>
      </c>
      <c r="F239" s="207" t="s">
        <v>355</v>
      </c>
      <c r="G239" s="205"/>
      <c r="H239" s="208">
        <v>2.14</v>
      </c>
      <c r="I239" s="209"/>
      <c r="J239" s="205"/>
      <c r="K239" s="205"/>
      <c r="L239" s="210"/>
      <c r="M239" s="211"/>
      <c r="N239" s="212"/>
      <c r="O239" s="212"/>
      <c r="P239" s="212"/>
      <c r="Q239" s="212"/>
      <c r="R239" s="212"/>
      <c r="S239" s="212"/>
      <c r="T239" s="213"/>
      <c r="AT239" s="214" t="s">
        <v>140</v>
      </c>
      <c r="AU239" s="214" t="s">
        <v>85</v>
      </c>
      <c r="AV239" s="14" t="s">
        <v>85</v>
      </c>
      <c r="AW239" s="14" t="s">
        <v>37</v>
      </c>
      <c r="AX239" s="14" t="s">
        <v>75</v>
      </c>
      <c r="AY239" s="214" t="s">
        <v>128</v>
      </c>
    </row>
    <row r="240" spans="1:65" s="14" customFormat="1" ht="11.25">
      <c r="B240" s="204"/>
      <c r="C240" s="205"/>
      <c r="D240" s="195" t="s">
        <v>140</v>
      </c>
      <c r="E240" s="206" t="s">
        <v>19</v>
      </c>
      <c r="F240" s="207" t="s">
        <v>356</v>
      </c>
      <c r="G240" s="205"/>
      <c r="H240" s="208">
        <v>-0.48</v>
      </c>
      <c r="I240" s="209"/>
      <c r="J240" s="205"/>
      <c r="K240" s="205"/>
      <c r="L240" s="210"/>
      <c r="M240" s="211"/>
      <c r="N240" s="212"/>
      <c r="O240" s="212"/>
      <c r="P240" s="212"/>
      <c r="Q240" s="212"/>
      <c r="R240" s="212"/>
      <c r="S240" s="212"/>
      <c r="T240" s="213"/>
      <c r="AT240" s="214" t="s">
        <v>140</v>
      </c>
      <c r="AU240" s="214" t="s">
        <v>85</v>
      </c>
      <c r="AV240" s="14" t="s">
        <v>85</v>
      </c>
      <c r="AW240" s="14" t="s">
        <v>37</v>
      </c>
      <c r="AX240" s="14" t="s">
        <v>75</v>
      </c>
      <c r="AY240" s="214" t="s">
        <v>128</v>
      </c>
    </row>
    <row r="241" spans="1:65" s="13" customFormat="1" ht="11.25">
      <c r="B241" s="193"/>
      <c r="C241" s="194"/>
      <c r="D241" s="195" t="s">
        <v>140</v>
      </c>
      <c r="E241" s="196" t="s">
        <v>19</v>
      </c>
      <c r="F241" s="197" t="s">
        <v>357</v>
      </c>
      <c r="G241" s="194"/>
      <c r="H241" s="196" t="s">
        <v>19</v>
      </c>
      <c r="I241" s="198"/>
      <c r="J241" s="194"/>
      <c r="K241" s="194"/>
      <c r="L241" s="199"/>
      <c r="M241" s="200"/>
      <c r="N241" s="201"/>
      <c r="O241" s="201"/>
      <c r="P241" s="201"/>
      <c r="Q241" s="201"/>
      <c r="R241" s="201"/>
      <c r="S241" s="201"/>
      <c r="T241" s="202"/>
      <c r="AT241" s="203" t="s">
        <v>140</v>
      </c>
      <c r="AU241" s="203" t="s">
        <v>85</v>
      </c>
      <c r="AV241" s="13" t="s">
        <v>83</v>
      </c>
      <c r="AW241" s="13" t="s">
        <v>37</v>
      </c>
      <c r="AX241" s="13" t="s">
        <v>75</v>
      </c>
      <c r="AY241" s="203" t="s">
        <v>128</v>
      </c>
    </row>
    <row r="242" spans="1:65" s="14" customFormat="1" ht="11.25">
      <c r="B242" s="204"/>
      <c r="C242" s="205"/>
      <c r="D242" s="195" t="s">
        <v>140</v>
      </c>
      <c r="E242" s="206" t="s">
        <v>19</v>
      </c>
      <c r="F242" s="207" t="s">
        <v>358</v>
      </c>
      <c r="G242" s="205"/>
      <c r="H242" s="208">
        <v>1.78</v>
      </c>
      <c r="I242" s="209"/>
      <c r="J242" s="205"/>
      <c r="K242" s="205"/>
      <c r="L242" s="210"/>
      <c r="M242" s="211"/>
      <c r="N242" s="212"/>
      <c r="O242" s="212"/>
      <c r="P242" s="212"/>
      <c r="Q242" s="212"/>
      <c r="R242" s="212"/>
      <c r="S242" s="212"/>
      <c r="T242" s="213"/>
      <c r="AT242" s="214" t="s">
        <v>140</v>
      </c>
      <c r="AU242" s="214" t="s">
        <v>85</v>
      </c>
      <c r="AV242" s="14" t="s">
        <v>85</v>
      </c>
      <c r="AW242" s="14" t="s">
        <v>37</v>
      </c>
      <c r="AX242" s="14" t="s">
        <v>75</v>
      </c>
      <c r="AY242" s="214" t="s">
        <v>128</v>
      </c>
    </row>
    <row r="243" spans="1:65" s="14" customFormat="1" ht="11.25">
      <c r="B243" s="204"/>
      <c r="C243" s="205"/>
      <c r="D243" s="195" t="s">
        <v>140</v>
      </c>
      <c r="E243" s="206" t="s">
        <v>19</v>
      </c>
      <c r="F243" s="207" t="s">
        <v>356</v>
      </c>
      <c r="G243" s="205"/>
      <c r="H243" s="208">
        <v>-0.48</v>
      </c>
      <c r="I243" s="209"/>
      <c r="J243" s="205"/>
      <c r="K243" s="205"/>
      <c r="L243" s="210"/>
      <c r="M243" s="211"/>
      <c r="N243" s="212"/>
      <c r="O243" s="212"/>
      <c r="P243" s="212"/>
      <c r="Q243" s="212"/>
      <c r="R243" s="212"/>
      <c r="S243" s="212"/>
      <c r="T243" s="213"/>
      <c r="AT243" s="214" t="s">
        <v>140</v>
      </c>
      <c r="AU243" s="214" t="s">
        <v>85</v>
      </c>
      <c r="AV243" s="14" t="s">
        <v>85</v>
      </c>
      <c r="AW243" s="14" t="s">
        <v>37</v>
      </c>
      <c r="AX243" s="14" t="s">
        <v>75</v>
      </c>
      <c r="AY243" s="214" t="s">
        <v>128</v>
      </c>
    </row>
    <row r="244" spans="1:65" s="14" customFormat="1" ht="11.25">
      <c r="B244" s="204"/>
      <c r="C244" s="205"/>
      <c r="D244" s="195" t="s">
        <v>140</v>
      </c>
      <c r="E244" s="206" t="s">
        <v>19</v>
      </c>
      <c r="F244" s="207" t="s">
        <v>359</v>
      </c>
      <c r="G244" s="205"/>
      <c r="H244" s="208">
        <v>-0.18</v>
      </c>
      <c r="I244" s="209"/>
      <c r="J244" s="205"/>
      <c r="K244" s="205"/>
      <c r="L244" s="210"/>
      <c r="M244" s="211"/>
      <c r="N244" s="212"/>
      <c r="O244" s="212"/>
      <c r="P244" s="212"/>
      <c r="Q244" s="212"/>
      <c r="R244" s="212"/>
      <c r="S244" s="212"/>
      <c r="T244" s="213"/>
      <c r="AT244" s="214" t="s">
        <v>140</v>
      </c>
      <c r="AU244" s="214" t="s">
        <v>85</v>
      </c>
      <c r="AV244" s="14" t="s">
        <v>85</v>
      </c>
      <c r="AW244" s="14" t="s">
        <v>37</v>
      </c>
      <c r="AX244" s="14" t="s">
        <v>75</v>
      </c>
      <c r="AY244" s="214" t="s">
        <v>128</v>
      </c>
    </row>
    <row r="245" spans="1:65" s="13" customFormat="1" ht="11.25">
      <c r="B245" s="193"/>
      <c r="C245" s="194"/>
      <c r="D245" s="195" t="s">
        <v>140</v>
      </c>
      <c r="E245" s="196" t="s">
        <v>19</v>
      </c>
      <c r="F245" s="197" t="s">
        <v>360</v>
      </c>
      <c r="G245" s="194"/>
      <c r="H245" s="196" t="s">
        <v>19</v>
      </c>
      <c r="I245" s="198"/>
      <c r="J245" s="194"/>
      <c r="K245" s="194"/>
      <c r="L245" s="199"/>
      <c r="M245" s="200"/>
      <c r="N245" s="201"/>
      <c r="O245" s="201"/>
      <c r="P245" s="201"/>
      <c r="Q245" s="201"/>
      <c r="R245" s="201"/>
      <c r="S245" s="201"/>
      <c r="T245" s="202"/>
      <c r="AT245" s="203" t="s">
        <v>140</v>
      </c>
      <c r="AU245" s="203" t="s">
        <v>85</v>
      </c>
      <c r="AV245" s="13" t="s">
        <v>83</v>
      </c>
      <c r="AW245" s="13" t="s">
        <v>37</v>
      </c>
      <c r="AX245" s="13" t="s">
        <v>75</v>
      </c>
      <c r="AY245" s="203" t="s">
        <v>128</v>
      </c>
    </row>
    <row r="246" spans="1:65" s="14" customFormat="1" ht="11.25">
      <c r="B246" s="204"/>
      <c r="C246" s="205"/>
      <c r="D246" s="195" t="s">
        <v>140</v>
      </c>
      <c r="E246" s="206" t="s">
        <v>19</v>
      </c>
      <c r="F246" s="207" t="s">
        <v>361</v>
      </c>
      <c r="G246" s="205"/>
      <c r="H246" s="208">
        <v>1.98</v>
      </c>
      <c r="I246" s="209"/>
      <c r="J246" s="205"/>
      <c r="K246" s="205"/>
      <c r="L246" s="210"/>
      <c r="M246" s="211"/>
      <c r="N246" s="212"/>
      <c r="O246" s="212"/>
      <c r="P246" s="212"/>
      <c r="Q246" s="212"/>
      <c r="R246" s="212"/>
      <c r="S246" s="212"/>
      <c r="T246" s="213"/>
      <c r="AT246" s="214" t="s">
        <v>140</v>
      </c>
      <c r="AU246" s="214" t="s">
        <v>85</v>
      </c>
      <c r="AV246" s="14" t="s">
        <v>85</v>
      </c>
      <c r="AW246" s="14" t="s">
        <v>37</v>
      </c>
      <c r="AX246" s="14" t="s">
        <v>75</v>
      </c>
      <c r="AY246" s="214" t="s">
        <v>128</v>
      </c>
    </row>
    <row r="247" spans="1:65" s="14" customFormat="1" ht="11.25">
      <c r="B247" s="204"/>
      <c r="C247" s="205"/>
      <c r="D247" s="195" t="s">
        <v>140</v>
      </c>
      <c r="E247" s="206" t="s">
        <v>19</v>
      </c>
      <c r="F247" s="207" t="s">
        <v>362</v>
      </c>
      <c r="G247" s="205"/>
      <c r="H247" s="208">
        <v>-0.54</v>
      </c>
      <c r="I247" s="209"/>
      <c r="J247" s="205"/>
      <c r="K247" s="205"/>
      <c r="L247" s="210"/>
      <c r="M247" s="211"/>
      <c r="N247" s="212"/>
      <c r="O247" s="212"/>
      <c r="P247" s="212"/>
      <c r="Q247" s="212"/>
      <c r="R247" s="212"/>
      <c r="S247" s="212"/>
      <c r="T247" s="213"/>
      <c r="AT247" s="214" t="s">
        <v>140</v>
      </c>
      <c r="AU247" s="214" t="s">
        <v>85</v>
      </c>
      <c r="AV247" s="14" t="s">
        <v>85</v>
      </c>
      <c r="AW247" s="14" t="s">
        <v>37</v>
      </c>
      <c r="AX247" s="14" t="s">
        <v>75</v>
      </c>
      <c r="AY247" s="214" t="s">
        <v>128</v>
      </c>
    </row>
    <row r="248" spans="1:65" s="15" customFormat="1" ht="11.25">
      <c r="B248" s="215"/>
      <c r="C248" s="216"/>
      <c r="D248" s="195" t="s">
        <v>140</v>
      </c>
      <c r="E248" s="217" t="s">
        <v>19</v>
      </c>
      <c r="F248" s="218" t="s">
        <v>173</v>
      </c>
      <c r="G248" s="216"/>
      <c r="H248" s="219">
        <v>9.5939999999999994</v>
      </c>
      <c r="I248" s="220"/>
      <c r="J248" s="216"/>
      <c r="K248" s="216"/>
      <c r="L248" s="221"/>
      <c r="M248" s="222"/>
      <c r="N248" s="223"/>
      <c r="O248" s="223"/>
      <c r="P248" s="223"/>
      <c r="Q248" s="223"/>
      <c r="R248" s="223"/>
      <c r="S248" s="223"/>
      <c r="T248" s="224"/>
      <c r="AT248" s="225" t="s">
        <v>140</v>
      </c>
      <c r="AU248" s="225" t="s">
        <v>85</v>
      </c>
      <c r="AV248" s="15" t="s">
        <v>136</v>
      </c>
      <c r="AW248" s="15" t="s">
        <v>37</v>
      </c>
      <c r="AX248" s="15" t="s">
        <v>83</v>
      </c>
      <c r="AY248" s="225" t="s">
        <v>128</v>
      </c>
    </row>
    <row r="249" spans="1:65" s="2" customFormat="1" ht="33" customHeight="1">
      <c r="A249" s="36"/>
      <c r="B249" s="37"/>
      <c r="C249" s="175" t="s">
        <v>363</v>
      </c>
      <c r="D249" s="175" t="s">
        <v>131</v>
      </c>
      <c r="E249" s="176" t="s">
        <v>364</v>
      </c>
      <c r="F249" s="177" t="s">
        <v>365</v>
      </c>
      <c r="G249" s="178" t="s">
        <v>134</v>
      </c>
      <c r="H249" s="179">
        <v>9.5939999999999994</v>
      </c>
      <c r="I249" s="180"/>
      <c r="J249" s="181">
        <f>ROUND(I249*H249,2)</f>
        <v>0</v>
      </c>
      <c r="K249" s="177" t="s">
        <v>135</v>
      </c>
      <c r="L249" s="41"/>
      <c r="M249" s="182" t="s">
        <v>19</v>
      </c>
      <c r="N249" s="183" t="s">
        <v>46</v>
      </c>
      <c r="O249" s="66"/>
      <c r="P249" s="184">
        <f>O249*H249</f>
        <v>0</v>
      </c>
      <c r="Q249" s="184">
        <v>0</v>
      </c>
      <c r="R249" s="184">
        <f>Q249*H249</f>
        <v>0</v>
      </c>
      <c r="S249" s="184">
        <v>0</v>
      </c>
      <c r="T249" s="185">
        <f>S249*H249</f>
        <v>0</v>
      </c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R249" s="186" t="s">
        <v>242</v>
      </c>
      <c r="AT249" s="186" t="s">
        <v>131</v>
      </c>
      <c r="AU249" s="186" t="s">
        <v>85</v>
      </c>
      <c r="AY249" s="19" t="s">
        <v>128</v>
      </c>
      <c r="BE249" s="187">
        <f>IF(N249="základní",J249,0)</f>
        <v>0</v>
      </c>
      <c r="BF249" s="187">
        <f>IF(N249="snížená",J249,0)</f>
        <v>0</v>
      </c>
      <c r="BG249" s="187">
        <f>IF(N249="zákl. přenesená",J249,0)</f>
        <v>0</v>
      </c>
      <c r="BH249" s="187">
        <f>IF(N249="sníž. přenesená",J249,0)</f>
        <v>0</v>
      </c>
      <c r="BI249" s="187">
        <f>IF(N249="nulová",J249,0)</f>
        <v>0</v>
      </c>
      <c r="BJ249" s="19" t="s">
        <v>83</v>
      </c>
      <c r="BK249" s="187">
        <f>ROUND(I249*H249,2)</f>
        <v>0</v>
      </c>
      <c r="BL249" s="19" t="s">
        <v>242</v>
      </c>
      <c r="BM249" s="186" t="s">
        <v>366</v>
      </c>
    </row>
    <row r="250" spans="1:65" s="2" customFormat="1" ht="11.25">
      <c r="A250" s="36"/>
      <c r="B250" s="37"/>
      <c r="C250" s="38"/>
      <c r="D250" s="188" t="s">
        <v>138</v>
      </c>
      <c r="E250" s="38"/>
      <c r="F250" s="189" t="s">
        <v>367</v>
      </c>
      <c r="G250" s="38"/>
      <c r="H250" s="38"/>
      <c r="I250" s="190"/>
      <c r="J250" s="38"/>
      <c r="K250" s="38"/>
      <c r="L250" s="41"/>
      <c r="M250" s="191"/>
      <c r="N250" s="192"/>
      <c r="O250" s="66"/>
      <c r="P250" s="66"/>
      <c r="Q250" s="66"/>
      <c r="R250" s="66"/>
      <c r="S250" s="66"/>
      <c r="T250" s="67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T250" s="19" t="s">
        <v>138</v>
      </c>
      <c r="AU250" s="19" t="s">
        <v>85</v>
      </c>
    </row>
    <row r="251" spans="1:65" s="2" customFormat="1" ht="16.5" customHeight="1">
      <c r="A251" s="36"/>
      <c r="B251" s="37"/>
      <c r="C251" s="175" t="s">
        <v>368</v>
      </c>
      <c r="D251" s="175" t="s">
        <v>131</v>
      </c>
      <c r="E251" s="176" t="s">
        <v>369</v>
      </c>
      <c r="F251" s="177" t="s">
        <v>370</v>
      </c>
      <c r="G251" s="178" t="s">
        <v>165</v>
      </c>
      <c r="H251" s="179">
        <v>47.97</v>
      </c>
      <c r="I251" s="180"/>
      <c r="J251" s="181">
        <f>ROUND(I251*H251,2)</f>
        <v>0</v>
      </c>
      <c r="K251" s="177" t="s">
        <v>135</v>
      </c>
      <c r="L251" s="41"/>
      <c r="M251" s="182" t="s">
        <v>19</v>
      </c>
      <c r="N251" s="183" t="s">
        <v>46</v>
      </c>
      <c r="O251" s="66"/>
      <c r="P251" s="184">
        <f>O251*H251</f>
        <v>0</v>
      </c>
      <c r="Q251" s="184">
        <v>9.0000000000000006E-5</v>
      </c>
      <c r="R251" s="184">
        <f>Q251*H251</f>
        <v>4.3173000000000005E-3</v>
      </c>
      <c r="S251" s="184">
        <v>0</v>
      </c>
      <c r="T251" s="185">
        <f>S251*H251</f>
        <v>0</v>
      </c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R251" s="186" t="s">
        <v>242</v>
      </c>
      <c r="AT251" s="186" t="s">
        <v>131</v>
      </c>
      <c r="AU251" s="186" t="s">
        <v>85</v>
      </c>
      <c r="AY251" s="19" t="s">
        <v>128</v>
      </c>
      <c r="BE251" s="187">
        <f>IF(N251="základní",J251,0)</f>
        <v>0</v>
      </c>
      <c r="BF251" s="187">
        <f>IF(N251="snížená",J251,0)</f>
        <v>0</v>
      </c>
      <c r="BG251" s="187">
        <f>IF(N251="zákl. přenesená",J251,0)</f>
        <v>0</v>
      </c>
      <c r="BH251" s="187">
        <f>IF(N251="sníž. přenesená",J251,0)</f>
        <v>0</v>
      </c>
      <c r="BI251" s="187">
        <f>IF(N251="nulová",J251,0)</f>
        <v>0</v>
      </c>
      <c r="BJ251" s="19" t="s">
        <v>83</v>
      </c>
      <c r="BK251" s="187">
        <f>ROUND(I251*H251,2)</f>
        <v>0</v>
      </c>
      <c r="BL251" s="19" t="s">
        <v>242</v>
      </c>
      <c r="BM251" s="186" t="s">
        <v>371</v>
      </c>
    </row>
    <row r="252" spans="1:65" s="2" customFormat="1" ht="11.25">
      <c r="A252" s="36"/>
      <c r="B252" s="37"/>
      <c r="C252" s="38"/>
      <c r="D252" s="188" t="s">
        <v>138</v>
      </c>
      <c r="E252" s="38"/>
      <c r="F252" s="189" t="s">
        <v>372</v>
      </c>
      <c r="G252" s="38"/>
      <c r="H252" s="38"/>
      <c r="I252" s="190"/>
      <c r="J252" s="38"/>
      <c r="K252" s="38"/>
      <c r="L252" s="41"/>
      <c r="M252" s="191"/>
      <c r="N252" s="192"/>
      <c r="O252" s="66"/>
      <c r="P252" s="66"/>
      <c r="Q252" s="66"/>
      <c r="R252" s="66"/>
      <c r="S252" s="66"/>
      <c r="T252" s="67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T252" s="19" t="s">
        <v>138</v>
      </c>
      <c r="AU252" s="19" t="s">
        <v>85</v>
      </c>
    </row>
    <row r="253" spans="1:65" s="13" customFormat="1" ht="11.25">
      <c r="B253" s="193"/>
      <c r="C253" s="194"/>
      <c r="D253" s="195" t="s">
        <v>140</v>
      </c>
      <c r="E253" s="196" t="s">
        <v>19</v>
      </c>
      <c r="F253" s="197" t="s">
        <v>348</v>
      </c>
      <c r="G253" s="194"/>
      <c r="H253" s="196" t="s">
        <v>19</v>
      </c>
      <c r="I253" s="198"/>
      <c r="J253" s="194"/>
      <c r="K253" s="194"/>
      <c r="L253" s="199"/>
      <c r="M253" s="200"/>
      <c r="N253" s="201"/>
      <c r="O253" s="201"/>
      <c r="P253" s="201"/>
      <c r="Q253" s="201"/>
      <c r="R253" s="201"/>
      <c r="S253" s="201"/>
      <c r="T253" s="202"/>
      <c r="AT253" s="203" t="s">
        <v>140</v>
      </c>
      <c r="AU253" s="203" t="s">
        <v>85</v>
      </c>
      <c r="AV253" s="13" t="s">
        <v>83</v>
      </c>
      <c r="AW253" s="13" t="s">
        <v>37</v>
      </c>
      <c r="AX253" s="13" t="s">
        <v>75</v>
      </c>
      <c r="AY253" s="203" t="s">
        <v>128</v>
      </c>
    </row>
    <row r="254" spans="1:65" s="13" customFormat="1" ht="11.25">
      <c r="B254" s="193"/>
      <c r="C254" s="194"/>
      <c r="D254" s="195" t="s">
        <v>140</v>
      </c>
      <c r="E254" s="196" t="s">
        <v>19</v>
      </c>
      <c r="F254" s="197" t="s">
        <v>350</v>
      </c>
      <c r="G254" s="194"/>
      <c r="H254" s="196" t="s">
        <v>19</v>
      </c>
      <c r="I254" s="198"/>
      <c r="J254" s="194"/>
      <c r="K254" s="194"/>
      <c r="L254" s="199"/>
      <c r="M254" s="200"/>
      <c r="N254" s="201"/>
      <c r="O254" s="201"/>
      <c r="P254" s="201"/>
      <c r="Q254" s="201"/>
      <c r="R254" s="201"/>
      <c r="S254" s="201"/>
      <c r="T254" s="202"/>
      <c r="AT254" s="203" t="s">
        <v>140</v>
      </c>
      <c r="AU254" s="203" t="s">
        <v>85</v>
      </c>
      <c r="AV254" s="13" t="s">
        <v>83</v>
      </c>
      <c r="AW254" s="13" t="s">
        <v>37</v>
      </c>
      <c r="AX254" s="13" t="s">
        <v>75</v>
      </c>
      <c r="AY254" s="203" t="s">
        <v>128</v>
      </c>
    </row>
    <row r="255" spans="1:65" s="14" customFormat="1" ht="11.25">
      <c r="B255" s="204"/>
      <c r="C255" s="205"/>
      <c r="D255" s="195" t="s">
        <v>140</v>
      </c>
      <c r="E255" s="206" t="s">
        <v>19</v>
      </c>
      <c r="F255" s="207" t="s">
        <v>373</v>
      </c>
      <c r="G255" s="205"/>
      <c r="H255" s="208">
        <v>25.52</v>
      </c>
      <c r="I255" s="209"/>
      <c r="J255" s="205"/>
      <c r="K255" s="205"/>
      <c r="L255" s="210"/>
      <c r="M255" s="211"/>
      <c r="N255" s="212"/>
      <c r="O255" s="212"/>
      <c r="P255" s="212"/>
      <c r="Q255" s="212"/>
      <c r="R255" s="212"/>
      <c r="S255" s="212"/>
      <c r="T255" s="213"/>
      <c r="AT255" s="214" t="s">
        <v>140</v>
      </c>
      <c r="AU255" s="214" t="s">
        <v>85</v>
      </c>
      <c r="AV255" s="14" t="s">
        <v>85</v>
      </c>
      <c r="AW255" s="14" t="s">
        <v>37</v>
      </c>
      <c r="AX255" s="14" t="s">
        <v>75</v>
      </c>
      <c r="AY255" s="214" t="s">
        <v>128</v>
      </c>
    </row>
    <row r="256" spans="1:65" s="14" customFormat="1" ht="11.25">
      <c r="B256" s="204"/>
      <c r="C256" s="205"/>
      <c r="D256" s="195" t="s">
        <v>140</v>
      </c>
      <c r="E256" s="206" t="s">
        <v>19</v>
      </c>
      <c r="F256" s="207" t="s">
        <v>374</v>
      </c>
      <c r="G256" s="205"/>
      <c r="H256" s="208">
        <v>-4.05</v>
      </c>
      <c r="I256" s="209"/>
      <c r="J256" s="205"/>
      <c r="K256" s="205"/>
      <c r="L256" s="210"/>
      <c r="M256" s="211"/>
      <c r="N256" s="212"/>
      <c r="O256" s="212"/>
      <c r="P256" s="212"/>
      <c r="Q256" s="212"/>
      <c r="R256" s="212"/>
      <c r="S256" s="212"/>
      <c r="T256" s="213"/>
      <c r="AT256" s="214" t="s">
        <v>140</v>
      </c>
      <c r="AU256" s="214" t="s">
        <v>85</v>
      </c>
      <c r="AV256" s="14" t="s">
        <v>85</v>
      </c>
      <c r="AW256" s="14" t="s">
        <v>37</v>
      </c>
      <c r="AX256" s="14" t="s">
        <v>75</v>
      </c>
      <c r="AY256" s="214" t="s">
        <v>128</v>
      </c>
    </row>
    <row r="257" spans="1:65" s="13" customFormat="1" ht="11.25">
      <c r="B257" s="193"/>
      <c r="C257" s="194"/>
      <c r="D257" s="195" t="s">
        <v>140</v>
      </c>
      <c r="E257" s="196" t="s">
        <v>19</v>
      </c>
      <c r="F257" s="197" t="s">
        <v>353</v>
      </c>
      <c r="G257" s="194"/>
      <c r="H257" s="196" t="s">
        <v>19</v>
      </c>
      <c r="I257" s="198"/>
      <c r="J257" s="194"/>
      <c r="K257" s="194"/>
      <c r="L257" s="199"/>
      <c r="M257" s="200"/>
      <c r="N257" s="201"/>
      <c r="O257" s="201"/>
      <c r="P257" s="201"/>
      <c r="Q257" s="201"/>
      <c r="R257" s="201"/>
      <c r="S257" s="201"/>
      <c r="T257" s="202"/>
      <c r="AT257" s="203" t="s">
        <v>140</v>
      </c>
      <c r="AU257" s="203" t="s">
        <v>85</v>
      </c>
      <c r="AV257" s="13" t="s">
        <v>83</v>
      </c>
      <c r="AW257" s="13" t="s">
        <v>37</v>
      </c>
      <c r="AX257" s="13" t="s">
        <v>75</v>
      </c>
      <c r="AY257" s="203" t="s">
        <v>128</v>
      </c>
    </row>
    <row r="258" spans="1:65" s="14" customFormat="1" ht="11.25">
      <c r="B258" s="204"/>
      <c r="C258" s="205"/>
      <c r="D258" s="195" t="s">
        <v>140</v>
      </c>
      <c r="E258" s="206" t="s">
        <v>19</v>
      </c>
      <c r="F258" s="207" t="s">
        <v>375</v>
      </c>
      <c r="G258" s="205"/>
      <c r="H258" s="208">
        <v>5.4</v>
      </c>
      <c r="I258" s="209"/>
      <c r="J258" s="205"/>
      <c r="K258" s="205"/>
      <c r="L258" s="210"/>
      <c r="M258" s="211"/>
      <c r="N258" s="212"/>
      <c r="O258" s="212"/>
      <c r="P258" s="212"/>
      <c r="Q258" s="212"/>
      <c r="R258" s="212"/>
      <c r="S258" s="212"/>
      <c r="T258" s="213"/>
      <c r="AT258" s="214" t="s">
        <v>140</v>
      </c>
      <c r="AU258" s="214" t="s">
        <v>85</v>
      </c>
      <c r="AV258" s="14" t="s">
        <v>85</v>
      </c>
      <c r="AW258" s="14" t="s">
        <v>37</v>
      </c>
      <c r="AX258" s="14" t="s">
        <v>75</v>
      </c>
      <c r="AY258" s="214" t="s">
        <v>128</v>
      </c>
    </row>
    <row r="259" spans="1:65" s="14" customFormat="1" ht="11.25">
      <c r="B259" s="204"/>
      <c r="C259" s="205"/>
      <c r="D259" s="195" t="s">
        <v>140</v>
      </c>
      <c r="E259" s="206" t="s">
        <v>19</v>
      </c>
      <c r="F259" s="207" t="s">
        <v>376</v>
      </c>
      <c r="G259" s="205"/>
      <c r="H259" s="208">
        <v>10.7</v>
      </c>
      <c r="I259" s="209"/>
      <c r="J259" s="205"/>
      <c r="K259" s="205"/>
      <c r="L259" s="210"/>
      <c r="M259" s="211"/>
      <c r="N259" s="212"/>
      <c r="O259" s="212"/>
      <c r="P259" s="212"/>
      <c r="Q259" s="212"/>
      <c r="R259" s="212"/>
      <c r="S259" s="212"/>
      <c r="T259" s="213"/>
      <c r="AT259" s="214" t="s">
        <v>140</v>
      </c>
      <c r="AU259" s="214" t="s">
        <v>85</v>
      </c>
      <c r="AV259" s="14" t="s">
        <v>85</v>
      </c>
      <c r="AW259" s="14" t="s">
        <v>37</v>
      </c>
      <c r="AX259" s="14" t="s">
        <v>75</v>
      </c>
      <c r="AY259" s="214" t="s">
        <v>128</v>
      </c>
    </row>
    <row r="260" spans="1:65" s="14" customFormat="1" ht="11.25">
      <c r="B260" s="204"/>
      <c r="C260" s="205"/>
      <c r="D260" s="195" t="s">
        <v>140</v>
      </c>
      <c r="E260" s="206" t="s">
        <v>19</v>
      </c>
      <c r="F260" s="207" t="s">
        <v>377</v>
      </c>
      <c r="G260" s="205"/>
      <c r="H260" s="208">
        <v>-2.4</v>
      </c>
      <c r="I260" s="209"/>
      <c r="J260" s="205"/>
      <c r="K260" s="205"/>
      <c r="L260" s="210"/>
      <c r="M260" s="211"/>
      <c r="N260" s="212"/>
      <c r="O260" s="212"/>
      <c r="P260" s="212"/>
      <c r="Q260" s="212"/>
      <c r="R260" s="212"/>
      <c r="S260" s="212"/>
      <c r="T260" s="213"/>
      <c r="AT260" s="214" t="s">
        <v>140</v>
      </c>
      <c r="AU260" s="214" t="s">
        <v>85</v>
      </c>
      <c r="AV260" s="14" t="s">
        <v>85</v>
      </c>
      <c r="AW260" s="14" t="s">
        <v>37</v>
      </c>
      <c r="AX260" s="14" t="s">
        <v>75</v>
      </c>
      <c r="AY260" s="214" t="s">
        <v>128</v>
      </c>
    </row>
    <row r="261" spans="1:65" s="13" customFormat="1" ht="11.25">
      <c r="B261" s="193"/>
      <c r="C261" s="194"/>
      <c r="D261" s="195" t="s">
        <v>140</v>
      </c>
      <c r="E261" s="196" t="s">
        <v>19</v>
      </c>
      <c r="F261" s="197" t="s">
        <v>357</v>
      </c>
      <c r="G261" s="194"/>
      <c r="H261" s="196" t="s">
        <v>19</v>
      </c>
      <c r="I261" s="198"/>
      <c r="J261" s="194"/>
      <c r="K261" s="194"/>
      <c r="L261" s="199"/>
      <c r="M261" s="200"/>
      <c r="N261" s="201"/>
      <c r="O261" s="201"/>
      <c r="P261" s="201"/>
      <c r="Q261" s="201"/>
      <c r="R261" s="201"/>
      <c r="S261" s="201"/>
      <c r="T261" s="202"/>
      <c r="AT261" s="203" t="s">
        <v>140</v>
      </c>
      <c r="AU261" s="203" t="s">
        <v>85</v>
      </c>
      <c r="AV261" s="13" t="s">
        <v>83</v>
      </c>
      <c r="AW261" s="13" t="s">
        <v>37</v>
      </c>
      <c r="AX261" s="13" t="s">
        <v>75</v>
      </c>
      <c r="AY261" s="203" t="s">
        <v>128</v>
      </c>
    </row>
    <row r="262" spans="1:65" s="14" customFormat="1" ht="11.25">
      <c r="B262" s="204"/>
      <c r="C262" s="205"/>
      <c r="D262" s="195" t="s">
        <v>140</v>
      </c>
      <c r="E262" s="206" t="s">
        <v>19</v>
      </c>
      <c r="F262" s="207" t="s">
        <v>378</v>
      </c>
      <c r="G262" s="205"/>
      <c r="H262" s="208">
        <v>8.9</v>
      </c>
      <c r="I262" s="209"/>
      <c r="J262" s="205"/>
      <c r="K262" s="205"/>
      <c r="L262" s="210"/>
      <c r="M262" s="211"/>
      <c r="N262" s="212"/>
      <c r="O262" s="212"/>
      <c r="P262" s="212"/>
      <c r="Q262" s="212"/>
      <c r="R262" s="212"/>
      <c r="S262" s="212"/>
      <c r="T262" s="213"/>
      <c r="AT262" s="214" t="s">
        <v>140</v>
      </c>
      <c r="AU262" s="214" t="s">
        <v>85</v>
      </c>
      <c r="AV262" s="14" t="s">
        <v>85</v>
      </c>
      <c r="AW262" s="14" t="s">
        <v>37</v>
      </c>
      <c r="AX262" s="14" t="s">
        <v>75</v>
      </c>
      <c r="AY262" s="214" t="s">
        <v>128</v>
      </c>
    </row>
    <row r="263" spans="1:65" s="14" customFormat="1" ht="11.25">
      <c r="B263" s="204"/>
      <c r="C263" s="205"/>
      <c r="D263" s="195" t="s">
        <v>140</v>
      </c>
      <c r="E263" s="206" t="s">
        <v>19</v>
      </c>
      <c r="F263" s="207" t="s">
        <v>377</v>
      </c>
      <c r="G263" s="205"/>
      <c r="H263" s="208">
        <v>-2.4</v>
      </c>
      <c r="I263" s="209"/>
      <c r="J263" s="205"/>
      <c r="K263" s="205"/>
      <c r="L263" s="210"/>
      <c r="M263" s="211"/>
      <c r="N263" s="212"/>
      <c r="O263" s="212"/>
      <c r="P263" s="212"/>
      <c r="Q263" s="212"/>
      <c r="R263" s="212"/>
      <c r="S263" s="212"/>
      <c r="T263" s="213"/>
      <c r="AT263" s="214" t="s">
        <v>140</v>
      </c>
      <c r="AU263" s="214" t="s">
        <v>85</v>
      </c>
      <c r="AV263" s="14" t="s">
        <v>85</v>
      </c>
      <c r="AW263" s="14" t="s">
        <v>37</v>
      </c>
      <c r="AX263" s="14" t="s">
        <v>75</v>
      </c>
      <c r="AY263" s="214" t="s">
        <v>128</v>
      </c>
    </row>
    <row r="264" spans="1:65" s="14" customFormat="1" ht="11.25">
      <c r="B264" s="204"/>
      <c r="C264" s="205"/>
      <c r="D264" s="195" t="s">
        <v>140</v>
      </c>
      <c r="E264" s="206" t="s">
        <v>19</v>
      </c>
      <c r="F264" s="207" t="s">
        <v>379</v>
      </c>
      <c r="G264" s="205"/>
      <c r="H264" s="208">
        <v>-0.9</v>
      </c>
      <c r="I264" s="209"/>
      <c r="J264" s="205"/>
      <c r="K264" s="205"/>
      <c r="L264" s="210"/>
      <c r="M264" s="211"/>
      <c r="N264" s="212"/>
      <c r="O264" s="212"/>
      <c r="P264" s="212"/>
      <c r="Q264" s="212"/>
      <c r="R264" s="212"/>
      <c r="S264" s="212"/>
      <c r="T264" s="213"/>
      <c r="AT264" s="214" t="s">
        <v>140</v>
      </c>
      <c r="AU264" s="214" t="s">
        <v>85</v>
      </c>
      <c r="AV264" s="14" t="s">
        <v>85</v>
      </c>
      <c r="AW264" s="14" t="s">
        <v>37</v>
      </c>
      <c r="AX264" s="14" t="s">
        <v>75</v>
      </c>
      <c r="AY264" s="214" t="s">
        <v>128</v>
      </c>
    </row>
    <row r="265" spans="1:65" s="13" customFormat="1" ht="11.25">
      <c r="B265" s="193"/>
      <c r="C265" s="194"/>
      <c r="D265" s="195" t="s">
        <v>140</v>
      </c>
      <c r="E265" s="196" t="s">
        <v>19</v>
      </c>
      <c r="F265" s="197" t="s">
        <v>360</v>
      </c>
      <c r="G265" s="194"/>
      <c r="H265" s="196" t="s">
        <v>19</v>
      </c>
      <c r="I265" s="198"/>
      <c r="J265" s="194"/>
      <c r="K265" s="194"/>
      <c r="L265" s="199"/>
      <c r="M265" s="200"/>
      <c r="N265" s="201"/>
      <c r="O265" s="201"/>
      <c r="P265" s="201"/>
      <c r="Q265" s="201"/>
      <c r="R265" s="201"/>
      <c r="S265" s="201"/>
      <c r="T265" s="202"/>
      <c r="AT265" s="203" t="s">
        <v>140</v>
      </c>
      <c r="AU265" s="203" t="s">
        <v>85</v>
      </c>
      <c r="AV265" s="13" t="s">
        <v>83</v>
      </c>
      <c r="AW265" s="13" t="s">
        <v>37</v>
      </c>
      <c r="AX265" s="13" t="s">
        <v>75</v>
      </c>
      <c r="AY265" s="203" t="s">
        <v>128</v>
      </c>
    </row>
    <row r="266" spans="1:65" s="14" customFormat="1" ht="11.25">
      <c r="B266" s="204"/>
      <c r="C266" s="205"/>
      <c r="D266" s="195" t="s">
        <v>140</v>
      </c>
      <c r="E266" s="206" t="s">
        <v>19</v>
      </c>
      <c r="F266" s="207" t="s">
        <v>380</v>
      </c>
      <c r="G266" s="205"/>
      <c r="H266" s="208">
        <v>9.9</v>
      </c>
      <c r="I266" s="209"/>
      <c r="J266" s="205"/>
      <c r="K266" s="205"/>
      <c r="L266" s="210"/>
      <c r="M266" s="211"/>
      <c r="N266" s="212"/>
      <c r="O266" s="212"/>
      <c r="P266" s="212"/>
      <c r="Q266" s="212"/>
      <c r="R266" s="212"/>
      <c r="S266" s="212"/>
      <c r="T266" s="213"/>
      <c r="AT266" s="214" t="s">
        <v>140</v>
      </c>
      <c r="AU266" s="214" t="s">
        <v>85</v>
      </c>
      <c r="AV266" s="14" t="s">
        <v>85</v>
      </c>
      <c r="AW266" s="14" t="s">
        <v>37</v>
      </c>
      <c r="AX266" s="14" t="s">
        <v>75</v>
      </c>
      <c r="AY266" s="214" t="s">
        <v>128</v>
      </c>
    </row>
    <row r="267" spans="1:65" s="14" customFormat="1" ht="11.25">
      <c r="B267" s="204"/>
      <c r="C267" s="205"/>
      <c r="D267" s="195" t="s">
        <v>140</v>
      </c>
      <c r="E267" s="206" t="s">
        <v>19</v>
      </c>
      <c r="F267" s="207" t="s">
        <v>381</v>
      </c>
      <c r="G267" s="205"/>
      <c r="H267" s="208">
        <v>-2.7</v>
      </c>
      <c r="I267" s="209"/>
      <c r="J267" s="205"/>
      <c r="K267" s="205"/>
      <c r="L267" s="210"/>
      <c r="M267" s="211"/>
      <c r="N267" s="212"/>
      <c r="O267" s="212"/>
      <c r="P267" s="212"/>
      <c r="Q267" s="212"/>
      <c r="R267" s="212"/>
      <c r="S267" s="212"/>
      <c r="T267" s="213"/>
      <c r="AT267" s="214" t="s">
        <v>140</v>
      </c>
      <c r="AU267" s="214" t="s">
        <v>85</v>
      </c>
      <c r="AV267" s="14" t="s">
        <v>85</v>
      </c>
      <c r="AW267" s="14" t="s">
        <v>37</v>
      </c>
      <c r="AX267" s="14" t="s">
        <v>75</v>
      </c>
      <c r="AY267" s="214" t="s">
        <v>128</v>
      </c>
    </row>
    <row r="268" spans="1:65" s="15" customFormat="1" ht="11.25">
      <c r="B268" s="215"/>
      <c r="C268" s="216"/>
      <c r="D268" s="195" t="s">
        <v>140</v>
      </c>
      <c r="E268" s="217" t="s">
        <v>19</v>
      </c>
      <c r="F268" s="218" t="s">
        <v>173</v>
      </c>
      <c r="G268" s="216"/>
      <c r="H268" s="219">
        <v>47.97</v>
      </c>
      <c r="I268" s="220"/>
      <c r="J268" s="216"/>
      <c r="K268" s="216"/>
      <c r="L268" s="221"/>
      <c r="M268" s="222"/>
      <c r="N268" s="223"/>
      <c r="O268" s="223"/>
      <c r="P268" s="223"/>
      <c r="Q268" s="223"/>
      <c r="R268" s="223"/>
      <c r="S268" s="223"/>
      <c r="T268" s="224"/>
      <c r="AT268" s="225" t="s">
        <v>140</v>
      </c>
      <c r="AU268" s="225" t="s">
        <v>85</v>
      </c>
      <c r="AV268" s="15" t="s">
        <v>136</v>
      </c>
      <c r="AW268" s="15" t="s">
        <v>37</v>
      </c>
      <c r="AX268" s="15" t="s">
        <v>83</v>
      </c>
      <c r="AY268" s="225" t="s">
        <v>128</v>
      </c>
    </row>
    <row r="269" spans="1:65" s="2" customFormat="1" ht="24.2" customHeight="1">
      <c r="A269" s="36"/>
      <c r="B269" s="37"/>
      <c r="C269" s="175" t="s">
        <v>382</v>
      </c>
      <c r="D269" s="175" t="s">
        <v>131</v>
      </c>
      <c r="E269" s="176" t="s">
        <v>383</v>
      </c>
      <c r="F269" s="177" t="s">
        <v>384</v>
      </c>
      <c r="G269" s="178" t="s">
        <v>134</v>
      </c>
      <c r="H269" s="179">
        <v>8.8000000000000007</v>
      </c>
      <c r="I269" s="180"/>
      <c r="J269" s="181">
        <f>ROUND(I269*H269,2)</f>
        <v>0</v>
      </c>
      <c r="K269" s="177" t="s">
        <v>135</v>
      </c>
      <c r="L269" s="41"/>
      <c r="M269" s="182" t="s">
        <v>19</v>
      </c>
      <c r="N269" s="183" t="s">
        <v>46</v>
      </c>
      <c r="O269" s="66"/>
      <c r="P269" s="184">
        <f>O269*H269</f>
        <v>0</v>
      </c>
      <c r="Q269" s="184">
        <v>5.0000000000000002E-5</v>
      </c>
      <c r="R269" s="184">
        <f>Q269*H269</f>
        <v>4.4000000000000007E-4</v>
      </c>
      <c r="S269" s="184">
        <v>0</v>
      </c>
      <c r="T269" s="185">
        <f>S269*H269</f>
        <v>0</v>
      </c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R269" s="186" t="s">
        <v>242</v>
      </c>
      <c r="AT269" s="186" t="s">
        <v>131</v>
      </c>
      <c r="AU269" s="186" t="s">
        <v>85</v>
      </c>
      <c r="AY269" s="19" t="s">
        <v>128</v>
      </c>
      <c r="BE269" s="187">
        <f>IF(N269="základní",J269,0)</f>
        <v>0</v>
      </c>
      <c r="BF269" s="187">
        <f>IF(N269="snížená",J269,0)</f>
        <v>0</v>
      </c>
      <c r="BG269" s="187">
        <f>IF(N269="zákl. přenesená",J269,0)</f>
        <v>0</v>
      </c>
      <c r="BH269" s="187">
        <f>IF(N269="sníž. přenesená",J269,0)</f>
        <v>0</v>
      </c>
      <c r="BI269" s="187">
        <f>IF(N269="nulová",J269,0)</f>
        <v>0</v>
      </c>
      <c r="BJ269" s="19" t="s">
        <v>83</v>
      </c>
      <c r="BK269" s="187">
        <f>ROUND(I269*H269,2)</f>
        <v>0</v>
      </c>
      <c r="BL269" s="19" t="s">
        <v>242</v>
      </c>
      <c r="BM269" s="186" t="s">
        <v>385</v>
      </c>
    </row>
    <row r="270" spans="1:65" s="2" customFormat="1" ht="11.25">
      <c r="A270" s="36"/>
      <c r="B270" s="37"/>
      <c r="C270" s="38"/>
      <c r="D270" s="188" t="s">
        <v>138</v>
      </c>
      <c r="E270" s="38"/>
      <c r="F270" s="189" t="s">
        <v>386</v>
      </c>
      <c r="G270" s="38"/>
      <c r="H270" s="38"/>
      <c r="I270" s="190"/>
      <c r="J270" s="38"/>
      <c r="K270" s="38"/>
      <c r="L270" s="41"/>
      <c r="M270" s="191"/>
      <c r="N270" s="192"/>
      <c r="O270" s="66"/>
      <c r="P270" s="66"/>
      <c r="Q270" s="66"/>
      <c r="R270" s="66"/>
      <c r="S270" s="66"/>
      <c r="T270" s="67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T270" s="19" t="s">
        <v>138</v>
      </c>
      <c r="AU270" s="19" t="s">
        <v>85</v>
      </c>
    </row>
    <row r="271" spans="1:65" s="2" customFormat="1" ht="49.15" customHeight="1">
      <c r="A271" s="36"/>
      <c r="B271" s="37"/>
      <c r="C271" s="175" t="s">
        <v>387</v>
      </c>
      <c r="D271" s="175" t="s">
        <v>131</v>
      </c>
      <c r="E271" s="176" t="s">
        <v>388</v>
      </c>
      <c r="F271" s="177" t="s">
        <v>389</v>
      </c>
      <c r="G271" s="178" t="s">
        <v>211</v>
      </c>
      <c r="H271" s="179">
        <v>0.28899999999999998</v>
      </c>
      <c r="I271" s="180"/>
      <c r="J271" s="181">
        <f>ROUND(I271*H271,2)</f>
        <v>0</v>
      </c>
      <c r="K271" s="177" t="s">
        <v>135</v>
      </c>
      <c r="L271" s="41"/>
      <c r="M271" s="182" t="s">
        <v>19</v>
      </c>
      <c r="N271" s="183" t="s">
        <v>46</v>
      </c>
      <c r="O271" s="66"/>
      <c r="P271" s="184">
        <f>O271*H271</f>
        <v>0</v>
      </c>
      <c r="Q271" s="184">
        <v>0</v>
      </c>
      <c r="R271" s="184">
        <f>Q271*H271</f>
        <v>0</v>
      </c>
      <c r="S271" s="184">
        <v>0</v>
      </c>
      <c r="T271" s="185">
        <f>S271*H271</f>
        <v>0</v>
      </c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R271" s="186" t="s">
        <v>242</v>
      </c>
      <c r="AT271" s="186" t="s">
        <v>131</v>
      </c>
      <c r="AU271" s="186" t="s">
        <v>85</v>
      </c>
      <c r="AY271" s="19" t="s">
        <v>128</v>
      </c>
      <c r="BE271" s="187">
        <f>IF(N271="základní",J271,0)</f>
        <v>0</v>
      </c>
      <c r="BF271" s="187">
        <f>IF(N271="snížená",J271,0)</f>
        <v>0</v>
      </c>
      <c r="BG271" s="187">
        <f>IF(N271="zákl. přenesená",J271,0)</f>
        <v>0</v>
      </c>
      <c r="BH271" s="187">
        <f>IF(N271="sníž. přenesená",J271,0)</f>
        <v>0</v>
      </c>
      <c r="BI271" s="187">
        <f>IF(N271="nulová",J271,0)</f>
        <v>0</v>
      </c>
      <c r="BJ271" s="19" t="s">
        <v>83</v>
      </c>
      <c r="BK271" s="187">
        <f>ROUND(I271*H271,2)</f>
        <v>0</v>
      </c>
      <c r="BL271" s="19" t="s">
        <v>242</v>
      </c>
      <c r="BM271" s="186" t="s">
        <v>390</v>
      </c>
    </row>
    <row r="272" spans="1:65" s="2" customFormat="1" ht="11.25">
      <c r="A272" s="36"/>
      <c r="B272" s="37"/>
      <c r="C272" s="38"/>
      <c r="D272" s="188" t="s">
        <v>138</v>
      </c>
      <c r="E272" s="38"/>
      <c r="F272" s="189" t="s">
        <v>391</v>
      </c>
      <c r="G272" s="38"/>
      <c r="H272" s="38"/>
      <c r="I272" s="190"/>
      <c r="J272" s="38"/>
      <c r="K272" s="38"/>
      <c r="L272" s="41"/>
      <c r="M272" s="191"/>
      <c r="N272" s="192"/>
      <c r="O272" s="66"/>
      <c r="P272" s="66"/>
      <c r="Q272" s="66"/>
      <c r="R272" s="66"/>
      <c r="S272" s="66"/>
      <c r="T272" s="67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T272" s="19" t="s">
        <v>138</v>
      </c>
      <c r="AU272" s="19" t="s">
        <v>85</v>
      </c>
    </row>
    <row r="273" spans="1:65" s="12" customFormat="1" ht="22.9" customHeight="1">
      <c r="B273" s="159"/>
      <c r="C273" s="160"/>
      <c r="D273" s="161" t="s">
        <v>74</v>
      </c>
      <c r="E273" s="173" t="s">
        <v>392</v>
      </c>
      <c r="F273" s="173" t="s">
        <v>393</v>
      </c>
      <c r="G273" s="160"/>
      <c r="H273" s="160"/>
      <c r="I273" s="163"/>
      <c r="J273" s="174">
        <f>BK273</f>
        <v>0</v>
      </c>
      <c r="K273" s="160"/>
      <c r="L273" s="165"/>
      <c r="M273" s="166"/>
      <c r="N273" s="167"/>
      <c r="O273" s="167"/>
      <c r="P273" s="168">
        <f>SUM(P274:P341)</f>
        <v>0</v>
      </c>
      <c r="Q273" s="167"/>
      <c r="R273" s="168">
        <f>SUM(R274:R341)</f>
        <v>0.5846074</v>
      </c>
      <c r="S273" s="167"/>
      <c r="T273" s="169">
        <f>SUM(T274:T341)</f>
        <v>0.62233599999999989</v>
      </c>
      <c r="AR273" s="170" t="s">
        <v>85</v>
      </c>
      <c r="AT273" s="171" t="s">
        <v>74</v>
      </c>
      <c r="AU273" s="171" t="s">
        <v>83</v>
      </c>
      <c r="AY273" s="170" t="s">
        <v>128</v>
      </c>
      <c r="BK273" s="172">
        <f>SUM(BK274:BK341)</f>
        <v>0</v>
      </c>
    </row>
    <row r="274" spans="1:65" s="2" customFormat="1" ht="21.75" customHeight="1">
      <c r="A274" s="36"/>
      <c r="B274" s="37"/>
      <c r="C274" s="175" t="s">
        <v>394</v>
      </c>
      <c r="D274" s="175" t="s">
        <v>131</v>
      </c>
      <c r="E274" s="176" t="s">
        <v>395</v>
      </c>
      <c r="F274" s="177" t="s">
        <v>396</v>
      </c>
      <c r="G274" s="178" t="s">
        <v>134</v>
      </c>
      <c r="H274" s="179">
        <v>22.88</v>
      </c>
      <c r="I274" s="180"/>
      <c r="J274" s="181">
        <f>ROUND(I274*H274,2)</f>
        <v>0</v>
      </c>
      <c r="K274" s="177" t="s">
        <v>135</v>
      </c>
      <c r="L274" s="41"/>
      <c r="M274" s="182" t="s">
        <v>19</v>
      </c>
      <c r="N274" s="183" t="s">
        <v>46</v>
      </c>
      <c r="O274" s="66"/>
      <c r="P274" s="184">
        <f>O274*H274</f>
        <v>0</v>
      </c>
      <c r="Q274" s="184">
        <v>0</v>
      </c>
      <c r="R274" s="184">
        <f>Q274*H274</f>
        <v>0</v>
      </c>
      <c r="S274" s="184">
        <v>2.7199999999999998E-2</v>
      </c>
      <c r="T274" s="185">
        <f>S274*H274</f>
        <v>0.62233599999999989</v>
      </c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R274" s="186" t="s">
        <v>242</v>
      </c>
      <c r="AT274" s="186" t="s">
        <v>131</v>
      </c>
      <c r="AU274" s="186" t="s">
        <v>85</v>
      </c>
      <c r="AY274" s="19" t="s">
        <v>128</v>
      </c>
      <c r="BE274" s="187">
        <f>IF(N274="základní",J274,0)</f>
        <v>0</v>
      </c>
      <c r="BF274" s="187">
        <f>IF(N274="snížená",J274,0)</f>
        <v>0</v>
      </c>
      <c r="BG274" s="187">
        <f>IF(N274="zákl. přenesená",J274,0)</f>
        <v>0</v>
      </c>
      <c r="BH274" s="187">
        <f>IF(N274="sníž. přenesená",J274,0)</f>
        <v>0</v>
      </c>
      <c r="BI274" s="187">
        <f>IF(N274="nulová",J274,0)</f>
        <v>0</v>
      </c>
      <c r="BJ274" s="19" t="s">
        <v>83</v>
      </c>
      <c r="BK274" s="187">
        <f>ROUND(I274*H274,2)</f>
        <v>0</v>
      </c>
      <c r="BL274" s="19" t="s">
        <v>242</v>
      </c>
      <c r="BM274" s="186" t="s">
        <v>397</v>
      </c>
    </row>
    <row r="275" spans="1:65" s="2" customFormat="1" ht="11.25">
      <c r="A275" s="36"/>
      <c r="B275" s="37"/>
      <c r="C275" s="38"/>
      <c r="D275" s="188" t="s">
        <v>138</v>
      </c>
      <c r="E275" s="38"/>
      <c r="F275" s="189" t="s">
        <v>398</v>
      </c>
      <c r="G275" s="38"/>
      <c r="H275" s="38"/>
      <c r="I275" s="190"/>
      <c r="J275" s="38"/>
      <c r="K275" s="38"/>
      <c r="L275" s="41"/>
      <c r="M275" s="191"/>
      <c r="N275" s="192"/>
      <c r="O275" s="66"/>
      <c r="P275" s="66"/>
      <c r="Q275" s="66"/>
      <c r="R275" s="66"/>
      <c r="S275" s="66"/>
      <c r="T275" s="67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T275" s="19" t="s">
        <v>138</v>
      </c>
      <c r="AU275" s="19" t="s">
        <v>85</v>
      </c>
    </row>
    <row r="276" spans="1:65" s="13" customFormat="1" ht="11.25">
      <c r="B276" s="193"/>
      <c r="C276" s="194"/>
      <c r="D276" s="195" t="s">
        <v>140</v>
      </c>
      <c r="E276" s="196" t="s">
        <v>19</v>
      </c>
      <c r="F276" s="197" t="s">
        <v>277</v>
      </c>
      <c r="G276" s="194"/>
      <c r="H276" s="196" t="s">
        <v>19</v>
      </c>
      <c r="I276" s="198"/>
      <c r="J276" s="194"/>
      <c r="K276" s="194"/>
      <c r="L276" s="199"/>
      <c r="M276" s="200"/>
      <c r="N276" s="201"/>
      <c r="O276" s="201"/>
      <c r="P276" s="201"/>
      <c r="Q276" s="201"/>
      <c r="R276" s="201"/>
      <c r="S276" s="201"/>
      <c r="T276" s="202"/>
      <c r="AT276" s="203" t="s">
        <v>140</v>
      </c>
      <c r="AU276" s="203" t="s">
        <v>85</v>
      </c>
      <c r="AV276" s="13" t="s">
        <v>83</v>
      </c>
      <c r="AW276" s="13" t="s">
        <v>37</v>
      </c>
      <c r="AX276" s="13" t="s">
        <v>75</v>
      </c>
      <c r="AY276" s="203" t="s">
        <v>128</v>
      </c>
    </row>
    <row r="277" spans="1:65" s="14" customFormat="1" ht="11.25">
      <c r="B277" s="204"/>
      <c r="C277" s="205"/>
      <c r="D277" s="195" t="s">
        <v>140</v>
      </c>
      <c r="E277" s="206" t="s">
        <v>19</v>
      </c>
      <c r="F277" s="207" t="s">
        <v>399</v>
      </c>
      <c r="G277" s="205"/>
      <c r="H277" s="208">
        <v>3.96</v>
      </c>
      <c r="I277" s="209"/>
      <c r="J277" s="205"/>
      <c r="K277" s="205"/>
      <c r="L277" s="210"/>
      <c r="M277" s="211"/>
      <c r="N277" s="212"/>
      <c r="O277" s="212"/>
      <c r="P277" s="212"/>
      <c r="Q277" s="212"/>
      <c r="R277" s="212"/>
      <c r="S277" s="212"/>
      <c r="T277" s="213"/>
      <c r="AT277" s="214" t="s">
        <v>140</v>
      </c>
      <c r="AU277" s="214" t="s">
        <v>85</v>
      </c>
      <c r="AV277" s="14" t="s">
        <v>85</v>
      </c>
      <c r="AW277" s="14" t="s">
        <v>37</v>
      </c>
      <c r="AX277" s="14" t="s">
        <v>75</v>
      </c>
      <c r="AY277" s="214" t="s">
        <v>128</v>
      </c>
    </row>
    <row r="278" spans="1:65" s="13" customFormat="1" ht="11.25">
      <c r="B278" s="193"/>
      <c r="C278" s="194"/>
      <c r="D278" s="195" t="s">
        <v>140</v>
      </c>
      <c r="E278" s="196" t="s">
        <v>19</v>
      </c>
      <c r="F278" s="197" t="s">
        <v>279</v>
      </c>
      <c r="G278" s="194"/>
      <c r="H278" s="196" t="s">
        <v>19</v>
      </c>
      <c r="I278" s="198"/>
      <c r="J278" s="194"/>
      <c r="K278" s="194"/>
      <c r="L278" s="199"/>
      <c r="M278" s="200"/>
      <c r="N278" s="201"/>
      <c r="O278" s="201"/>
      <c r="P278" s="201"/>
      <c r="Q278" s="201"/>
      <c r="R278" s="201"/>
      <c r="S278" s="201"/>
      <c r="T278" s="202"/>
      <c r="AT278" s="203" t="s">
        <v>140</v>
      </c>
      <c r="AU278" s="203" t="s">
        <v>85</v>
      </c>
      <c r="AV278" s="13" t="s">
        <v>83</v>
      </c>
      <c r="AW278" s="13" t="s">
        <v>37</v>
      </c>
      <c r="AX278" s="13" t="s">
        <v>75</v>
      </c>
      <c r="AY278" s="203" t="s">
        <v>128</v>
      </c>
    </row>
    <row r="279" spans="1:65" s="14" customFormat="1" ht="11.25">
      <c r="B279" s="204"/>
      <c r="C279" s="205"/>
      <c r="D279" s="195" t="s">
        <v>140</v>
      </c>
      <c r="E279" s="206" t="s">
        <v>19</v>
      </c>
      <c r="F279" s="207" t="s">
        <v>400</v>
      </c>
      <c r="G279" s="205"/>
      <c r="H279" s="208">
        <v>18.920000000000002</v>
      </c>
      <c r="I279" s="209"/>
      <c r="J279" s="205"/>
      <c r="K279" s="205"/>
      <c r="L279" s="210"/>
      <c r="M279" s="211"/>
      <c r="N279" s="212"/>
      <c r="O279" s="212"/>
      <c r="P279" s="212"/>
      <c r="Q279" s="212"/>
      <c r="R279" s="212"/>
      <c r="S279" s="212"/>
      <c r="T279" s="213"/>
      <c r="AT279" s="214" t="s">
        <v>140</v>
      </c>
      <c r="AU279" s="214" t="s">
        <v>85</v>
      </c>
      <c r="AV279" s="14" t="s">
        <v>85</v>
      </c>
      <c r="AW279" s="14" t="s">
        <v>37</v>
      </c>
      <c r="AX279" s="14" t="s">
        <v>75</v>
      </c>
      <c r="AY279" s="214" t="s">
        <v>128</v>
      </c>
    </row>
    <row r="280" spans="1:65" s="15" customFormat="1" ht="11.25">
      <c r="B280" s="215"/>
      <c r="C280" s="216"/>
      <c r="D280" s="195" t="s">
        <v>140</v>
      </c>
      <c r="E280" s="217" t="s">
        <v>19</v>
      </c>
      <c r="F280" s="218" t="s">
        <v>173</v>
      </c>
      <c r="G280" s="216"/>
      <c r="H280" s="219">
        <v>22.88</v>
      </c>
      <c r="I280" s="220"/>
      <c r="J280" s="216"/>
      <c r="K280" s="216"/>
      <c r="L280" s="221"/>
      <c r="M280" s="222"/>
      <c r="N280" s="223"/>
      <c r="O280" s="223"/>
      <c r="P280" s="223"/>
      <c r="Q280" s="223"/>
      <c r="R280" s="223"/>
      <c r="S280" s="223"/>
      <c r="T280" s="224"/>
      <c r="AT280" s="225" t="s">
        <v>140</v>
      </c>
      <c r="AU280" s="225" t="s">
        <v>85</v>
      </c>
      <c r="AV280" s="15" t="s">
        <v>136</v>
      </c>
      <c r="AW280" s="15" t="s">
        <v>37</v>
      </c>
      <c r="AX280" s="15" t="s">
        <v>83</v>
      </c>
      <c r="AY280" s="225" t="s">
        <v>128</v>
      </c>
    </row>
    <row r="281" spans="1:65" s="2" customFormat="1" ht="24.2" customHeight="1">
      <c r="A281" s="36"/>
      <c r="B281" s="37"/>
      <c r="C281" s="175" t="s">
        <v>401</v>
      </c>
      <c r="D281" s="175" t="s">
        <v>131</v>
      </c>
      <c r="E281" s="176" t="s">
        <v>402</v>
      </c>
      <c r="F281" s="177" t="s">
        <v>403</v>
      </c>
      <c r="G281" s="178" t="s">
        <v>134</v>
      </c>
      <c r="H281" s="179">
        <v>22.88</v>
      </c>
      <c r="I281" s="180"/>
      <c r="J281" s="181">
        <f>ROUND(I281*H281,2)</f>
        <v>0</v>
      </c>
      <c r="K281" s="177" t="s">
        <v>135</v>
      </c>
      <c r="L281" s="41"/>
      <c r="M281" s="182" t="s">
        <v>19</v>
      </c>
      <c r="N281" s="183" t="s">
        <v>46</v>
      </c>
      <c r="O281" s="66"/>
      <c r="P281" s="184">
        <f>O281*H281</f>
        <v>0</v>
      </c>
      <c r="Q281" s="184">
        <v>0</v>
      </c>
      <c r="R281" s="184">
        <f>Q281*H281</f>
        <v>0</v>
      </c>
      <c r="S281" s="184">
        <v>0</v>
      </c>
      <c r="T281" s="185">
        <f>S281*H281</f>
        <v>0</v>
      </c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R281" s="186" t="s">
        <v>242</v>
      </c>
      <c r="AT281" s="186" t="s">
        <v>131</v>
      </c>
      <c r="AU281" s="186" t="s">
        <v>85</v>
      </c>
      <c r="AY281" s="19" t="s">
        <v>128</v>
      </c>
      <c r="BE281" s="187">
        <f>IF(N281="základní",J281,0)</f>
        <v>0</v>
      </c>
      <c r="BF281" s="187">
        <f>IF(N281="snížená",J281,0)</f>
        <v>0</v>
      </c>
      <c r="BG281" s="187">
        <f>IF(N281="zákl. přenesená",J281,0)</f>
        <v>0</v>
      </c>
      <c r="BH281" s="187">
        <f>IF(N281="sníž. přenesená",J281,0)</f>
        <v>0</v>
      </c>
      <c r="BI281" s="187">
        <f>IF(N281="nulová",J281,0)</f>
        <v>0</v>
      </c>
      <c r="BJ281" s="19" t="s">
        <v>83</v>
      </c>
      <c r="BK281" s="187">
        <f>ROUND(I281*H281,2)</f>
        <v>0</v>
      </c>
      <c r="BL281" s="19" t="s">
        <v>242</v>
      </c>
      <c r="BM281" s="186" t="s">
        <v>404</v>
      </c>
    </row>
    <row r="282" spans="1:65" s="2" customFormat="1" ht="11.25">
      <c r="A282" s="36"/>
      <c r="B282" s="37"/>
      <c r="C282" s="38"/>
      <c r="D282" s="188" t="s">
        <v>138</v>
      </c>
      <c r="E282" s="38"/>
      <c r="F282" s="189" t="s">
        <v>405</v>
      </c>
      <c r="G282" s="38"/>
      <c r="H282" s="38"/>
      <c r="I282" s="190"/>
      <c r="J282" s="38"/>
      <c r="K282" s="38"/>
      <c r="L282" s="41"/>
      <c r="M282" s="191"/>
      <c r="N282" s="192"/>
      <c r="O282" s="66"/>
      <c r="P282" s="66"/>
      <c r="Q282" s="66"/>
      <c r="R282" s="66"/>
      <c r="S282" s="66"/>
      <c r="T282" s="67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T282" s="19" t="s">
        <v>138</v>
      </c>
      <c r="AU282" s="19" t="s">
        <v>85</v>
      </c>
    </row>
    <row r="283" spans="1:65" s="2" customFormat="1" ht="24.2" customHeight="1">
      <c r="A283" s="36"/>
      <c r="B283" s="37"/>
      <c r="C283" s="175" t="s">
        <v>406</v>
      </c>
      <c r="D283" s="175" t="s">
        <v>131</v>
      </c>
      <c r="E283" s="176" t="s">
        <v>407</v>
      </c>
      <c r="F283" s="177" t="s">
        <v>408</v>
      </c>
      <c r="G283" s="178" t="s">
        <v>134</v>
      </c>
      <c r="H283" s="179">
        <v>22.88</v>
      </c>
      <c r="I283" s="180"/>
      <c r="J283" s="181">
        <f>ROUND(I283*H283,2)</f>
        <v>0</v>
      </c>
      <c r="K283" s="177" t="s">
        <v>135</v>
      </c>
      <c r="L283" s="41"/>
      <c r="M283" s="182" t="s">
        <v>19</v>
      </c>
      <c r="N283" s="183" t="s">
        <v>46</v>
      </c>
      <c r="O283" s="66"/>
      <c r="P283" s="184">
        <f>O283*H283</f>
        <v>0</v>
      </c>
      <c r="Q283" s="184">
        <v>2.9999999999999997E-4</v>
      </c>
      <c r="R283" s="184">
        <f>Q283*H283</f>
        <v>6.8639999999999994E-3</v>
      </c>
      <c r="S283" s="184">
        <v>0</v>
      </c>
      <c r="T283" s="185">
        <f>S283*H283</f>
        <v>0</v>
      </c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R283" s="186" t="s">
        <v>242</v>
      </c>
      <c r="AT283" s="186" t="s">
        <v>131</v>
      </c>
      <c r="AU283" s="186" t="s">
        <v>85</v>
      </c>
      <c r="AY283" s="19" t="s">
        <v>128</v>
      </c>
      <c r="BE283" s="187">
        <f>IF(N283="základní",J283,0)</f>
        <v>0</v>
      </c>
      <c r="BF283" s="187">
        <f>IF(N283="snížená",J283,0)</f>
        <v>0</v>
      </c>
      <c r="BG283" s="187">
        <f>IF(N283="zákl. přenesená",J283,0)</f>
        <v>0</v>
      </c>
      <c r="BH283" s="187">
        <f>IF(N283="sníž. přenesená",J283,0)</f>
        <v>0</v>
      </c>
      <c r="BI283" s="187">
        <f>IF(N283="nulová",J283,0)</f>
        <v>0</v>
      </c>
      <c r="BJ283" s="19" t="s">
        <v>83</v>
      </c>
      <c r="BK283" s="187">
        <f>ROUND(I283*H283,2)</f>
        <v>0</v>
      </c>
      <c r="BL283" s="19" t="s">
        <v>242</v>
      </c>
      <c r="BM283" s="186" t="s">
        <v>409</v>
      </c>
    </row>
    <row r="284" spans="1:65" s="2" customFormat="1" ht="11.25">
      <c r="A284" s="36"/>
      <c r="B284" s="37"/>
      <c r="C284" s="38"/>
      <c r="D284" s="188" t="s">
        <v>138</v>
      </c>
      <c r="E284" s="38"/>
      <c r="F284" s="189" t="s">
        <v>410</v>
      </c>
      <c r="G284" s="38"/>
      <c r="H284" s="38"/>
      <c r="I284" s="190"/>
      <c r="J284" s="38"/>
      <c r="K284" s="38"/>
      <c r="L284" s="41"/>
      <c r="M284" s="191"/>
      <c r="N284" s="192"/>
      <c r="O284" s="66"/>
      <c r="P284" s="66"/>
      <c r="Q284" s="66"/>
      <c r="R284" s="66"/>
      <c r="S284" s="66"/>
      <c r="T284" s="67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T284" s="19" t="s">
        <v>138</v>
      </c>
      <c r="AU284" s="19" t="s">
        <v>85</v>
      </c>
    </row>
    <row r="285" spans="1:65" s="2" customFormat="1" ht="24.2" customHeight="1">
      <c r="A285" s="36"/>
      <c r="B285" s="37"/>
      <c r="C285" s="175" t="s">
        <v>411</v>
      </c>
      <c r="D285" s="175" t="s">
        <v>131</v>
      </c>
      <c r="E285" s="176" t="s">
        <v>412</v>
      </c>
      <c r="F285" s="177" t="s">
        <v>413</v>
      </c>
      <c r="G285" s="178" t="s">
        <v>134</v>
      </c>
      <c r="H285" s="179">
        <v>19.190000000000001</v>
      </c>
      <c r="I285" s="180"/>
      <c r="J285" s="181">
        <f>ROUND(I285*H285,2)</f>
        <v>0</v>
      </c>
      <c r="K285" s="177" t="s">
        <v>135</v>
      </c>
      <c r="L285" s="41"/>
      <c r="M285" s="182" t="s">
        <v>19</v>
      </c>
      <c r="N285" s="183" t="s">
        <v>46</v>
      </c>
      <c r="O285" s="66"/>
      <c r="P285" s="184">
        <f>O285*H285</f>
        <v>0</v>
      </c>
      <c r="Q285" s="184">
        <v>1.5E-3</v>
      </c>
      <c r="R285" s="184">
        <f>Q285*H285</f>
        <v>2.8785000000000002E-2</v>
      </c>
      <c r="S285" s="184">
        <v>0</v>
      </c>
      <c r="T285" s="185">
        <f>S285*H285</f>
        <v>0</v>
      </c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R285" s="186" t="s">
        <v>242</v>
      </c>
      <c r="AT285" s="186" t="s">
        <v>131</v>
      </c>
      <c r="AU285" s="186" t="s">
        <v>85</v>
      </c>
      <c r="AY285" s="19" t="s">
        <v>128</v>
      </c>
      <c r="BE285" s="187">
        <f>IF(N285="základní",J285,0)</f>
        <v>0</v>
      </c>
      <c r="BF285" s="187">
        <f>IF(N285="snížená",J285,0)</f>
        <v>0</v>
      </c>
      <c r="BG285" s="187">
        <f>IF(N285="zákl. přenesená",J285,0)</f>
        <v>0</v>
      </c>
      <c r="BH285" s="187">
        <f>IF(N285="sníž. přenesená",J285,0)</f>
        <v>0</v>
      </c>
      <c r="BI285" s="187">
        <f>IF(N285="nulová",J285,0)</f>
        <v>0</v>
      </c>
      <c r="BJ285" s="19" t="s">
        <v>83</v>
      </c>
      <c r="BK285" s="187">
        <f>ROUND(I285*H285,2)</f>
        <v>0</v>
      </c>
      <c r="BL285" s="19" t="s">
        <v>242</v>
      </c>
      <c r="BM285" s="186" t="s">
        <v>414</v>
      </c>
    </row>
    <row r="286" spans="1:65" s="2" customFormat="1" ht="11.25">
      <c r="A286" s="36"/>
      <c r="B286" s="37"/>
      <c r="C286" s="38"/>
      <c r="D286" s="188" t="s">
        <v>138</v>
      </c>
      <c r="E286" s="38"/>
      <c r="F286" s="189" t="s">
        <v>415</v>
      </c>
      <c r="G286" s="38"/>
      <c r="H286" s="38"/>
      <c r="I286" s="190"/>
      <c r="J286" s="38"/>
      <c r="K286" s="38"/>
      <c r="L286" s="41"/>
      <c r="M286" s="191"/>
      <c r="N286" s="192"/>
      <c r="O286" s="66"/>
      <c r="P286" s="66"/>
      <c r="Q286" s="66"/>
      <c r="R286" s="66"/>
      <c r="S286" s="66"/>
      <c r="T286" s="67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T286" s="19" t="s">
        <v>138</v>
      </c>
      <c r="AU286" s="19" t="s">
        <v>85</v>
      </c>
    </row>
    <row r="287" spans="1:65" s="13" customFormat="1" ht="11.25">
      <c r="B287" s="193"/>
      <c r="C287" s="194"/>
      <c r="D287" s="195" t="s">
        <v>140</v>
      </c>
      <c r="E287" s="196" t="s">
        <v>19</v>
      </c>
      <c r="F287" s="197" t="s">
        <v>277</v>
      </c>
      <c r="G287" s="194"/>
      <c r="H287" s="196" t="s">
        <v>19</v>
      </c>
      <c r="I287" s="198"/>
      <c r="J287" s="194"/>
      <c r="K287" s="194"/>
      <c r="L287" s="199"/>
      <c r="M287" s="200"/>
      <c r="N287" s="201"/>
      <c r="O287" s="201"/>
      <c r="P287" s="201"/>
      <c r="Q287" s="201"/>
      <c r="R287" s="201"/>
      <c r="S287" s="201"/>
      <c r="T287" s="202"/>
      <c r="AT287" s="203" t="s">
        <v>140</v>
      </c>
      <c r="AU287" s="203" t="s">
        <v>85</v>
      </c>
      <c r="AV287" s="13" t="s">
        <v>83</v>
      </c>
      <c r="AW287" s="13" t="s">
        <v>37</v>
      </c>
      <c r="AX287" s="13" t="s">
        <v>75</v>
      </c>
      <c r="AY287" s="203" t="s">
        <v>128</v>
      </c>
    </row>
    <row r="288" spans="1:65" s="14" customFormat="1" ht="11.25">
      <c r="B288" s="204"/>
      <c r="C288" s="205"/>
      <c r="D288" s="195" t="s">
        <v>140</v>
      </c>
      <c r="E288" s="206" t="s">
        <v>19</v>
      </c>
      <c r="F288" s="207" t="s">
        <v>416</v>
      </c>
      <c r="G288" s="205"/>
      <c r="H288" s="208">
        <v>0.27</v>
      </c>
      <c r="I288" s="209"/>
      <c r="J288" s="205"/>
      <c r="K288" s="205"/>
      <c r="L288" s="210"/>
      <c r="M288" s="211"/>
      <c r="N288" s="212"/>
      <c r="O288" s="212"/>
      <c r="P288" s="212"/>
      <c r="Q288" s="212"/>
      <c r="R288" s="212"/>
      <c r="S288" s="212"/>
      <c r="T288" s="213"/>
      <c r="AT288" s="214" t="s">
        <v>140</v>
      </c>
      <c r="AU288" s="214" t="s">
        <v>85</v>
      </c>
      <c r="AV288" s="14" t="s">
        <v>85</v>
      </c>
      <c r="AW288" s="14" t="s">
        <v>37</v>
      </c>
      <c r="AX288" s="14" t="s">
        <v>75</v>
      </c>
      <c r="AY288" s="214" t="s">
        <v>128</v>
      </c>
    </row>
    <row r="289" spans="1:65" s="13" customFormat="1" ht="11.25">
      <c r="B289" s="193"/>
      <c r="C289" s="194"/>
      <c r="D289" s="195" t="s">
        <v>140</v>
      </c>
      <c r="E289" s="196" t="s">
        <v>19</v>
      </c>
      <c r="F289" s="197" t="s">
        <v>279</v>
      </c>
      <c r="G289" s="194"/>
      <c r="H289" s="196" t="s">
        <v>19</v>
      </c>
      <c r="I289" s="198"/>
      <c r="J289" s="194"/>
      <c r="K289" s="194"/>
      <c r="L289" s="199"/>
      <c r="M289" s="200"/>
      <c r="N289" s="201"/>
      <c r="O289" s="201"/>
      <c r="P289" s="201"/>
      <c r="Q289" s="201"/>
      <c r="R289" s="201"/>
      <c r="S289" s="201"/>
      <c r="T289" s="202"/>
      <c r="AT289" s="203" t="s">
        <v>140</v>
      </c>
      <c r="AU289" s="203" t="s">
        <v>85</v>
      </c>
      <c r="AV289" s="13" t="s">
        <v>83</v>
      </c>
      <c r="AW289" s="13" t="s">
        <v>37</v>
      </c>
      <c r="AX289" s="13" t="s">
        <v>75</v>
      </c>
      <c r="AY289" s="203" t="s">
        <v>128</v>
      </c>
    </row>
    <row r="290" spans="1:65" s="14" customFormat="1" ht="11.25">
      <c r="B290" s="204"/>
      <c r="C290" s="205"/>
      <c r="D290" s="195" t="s">
        <v>140</v>
      </c>
      <c r="E290" s="206" t="s">
        <v>19</v>
      </c>
      <c r="F290" s="207" t="s">
        <v>400</v>
      </c>
      <c r="G290" s="205"/>
      <c r="H290" s="208">
        <v>18.920000000000002</v>
      </c>
      <c r="I290" s="209"/>
      <c r="J290" s="205"/>
      <c r="K290" s="205"/>
      <c r="L290" s="210"/>
      <c r="M290" s="211"/>
      <c r="N290" s="212"/>
      <c r="O290" s="212"/>
      <c r="P290" s="212"/>
      <c r="Q290" s="212"/>
      <c r="R290" s="212"/>
      <c r="S290" s="212"/>
      <c r="T290" s="213"/>
      <c r="AT290" s="214" t="s">
        <v>140</v>
      </c>
      <c r="AU290" s="214" t="s">
        <v>85</v>
      </c>
      <c r="AV290" s="14" t="s">
        <v>85</v>
      </c>
      <c r="AW290" s="14" t="s">
        <v>37</v>
      </c>
      <c r="AX290" s="14" t="s">
        <v>75</v>
      </c>
      <c r="AY290" s="214" t="s">
        <v>128</v>
      </c>
    </row>
    <row r="291" spans="1:65" s="15" customFormat="1" ht="11.25">
      <c r="B291" s="215"/>
      <c r="C291" s="216"/>
      <c r="D291" s="195" t="s">
        <v>140</v>
      </c>
      <c r="E291" s="217" t="s">
        <v>19</v>
      </c>
      <c r="F291" s="218" t="s">
        <v>173</v>
      </c>
      <c r="G291" s="216"/>
      <c r="H291" s="219">
        <v>19.190000000000001</v>
      </c>
      <c r="I291" s="220"/>
      <c r="J291" s="216"/>
      <c r="K291" s="216"/>
      <c r="L291" s="221"/>
      <c r="M291" s="222"/>
      <c r="N291" s="223"/>
      <c r="O291" s="223"/>
      <c r="P291" s="223"/>
      <c r="Q291" s="223"/>
      <c r="R291" s="223"/>
      <c r="S291" s="223"/>
      <c r="T291" s="224"/>
      <c r="AT291" s="225" t="s">
        <v>140</v>
      </c>
      <c r="AU291" s="225" t="s">
        <v>85</v>
      </c>
      <c r="AV291" s="15" t="s">
        <v>136</v>
      </c>
      <c r="AW291" s="15" t="s">
        <v>37</v>
      </c>
      <c r="AX291" s="15" t="s">
        <v>83</v>
      </c>
      <c r="AY291" s="225" t="s">
        <v>128</v>
      </c>
    </row>
    <row r="292" spans="1:65" s="2" customFormat="1" ht="24.2" customHeight="1">
      <c r="A292" s="36"/>
      <c r="B292" s="37"/>
      <c r="C292" s="175" t="s">
        <v>417</v>
      </c>
      <c r="D292" s="175" t="s">
        <v>131</v>
      </c>
      <c r="E292" s="176" t="s">
        <v>418</v>
      </c>
      <c r="F292" s="177" t="s">
        <v>419</v>
      </c>
      <c r="G292" s="178" t="s">
        <v>165</v>
      </c>
      <c r="H292" s="179">
        <v>8.8000000000000007</v>
      </c>
      <c r="I292" s="180"/>
      <c r="J292" s="181">
        <f>ROUND(I292*H292,2)</f>
        <v>0</v>
      </c>
      <c r="K292" s="177" t="s">
        <v>135</v>
      </c>
      <c r="L292" s="41"/>
      <c r="M292" s="182" t="s">
        <v>19</v>
      </c>
      <c r="N292" s="183" t="s">
        <v>46</v>
      </c>
      <c r="O292" s="66"/>
      <c r="P292" s="184">
        <f>O292*H292</f>
        <v>0</v>
      </c>
      <c r="Q292" s="184">
        <v>2.7999999999999998E-4</v>
      </c>
      <c r="R292" s="184">
        <f>Q292*H292</f>
        <v>2.464E-3</v>
      </c>
      <c r="S292" s="184">
        <v>0</v>
      </c>
      <c r="T292" s="185">
        <f>S292*H292</f>
        <v>0</v>
      </c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R292" s="186" t="s">
        <v>242</v>
      </c>
      <c r="AT292" s="186" t="s">
        <v>131</v>
      </c>
      <c r="AU292" s="186" t="s">
        <v>85</v>
      </c>
      <c r="AY292" s="19" t="s">
        <v>128</v>
      </c>
      <c r="BE292" s="187">
        <f>IF(N292="základní",J292,0)</f>
        <v>0</v>
      </c>
      <c r="BF292" s="187">
        <f>IF(N292="snížená",J292,0)</f>
        <v>0</v>
      </c>
      <c r="BG292" s="187">
        <f>IF(N292="zákl. přenesená",J292,0)</f>
        <v>0</v>
      </c>
      <c r="BH292" s="187">
        <f>IF(N292="sníž. přenesená",J292,0)</f>
        <v>0</v>
      </c>
      <c r="BI292" s="187">
        <f>IF(N292="nulová",J292,0)</f>
        <v>0</v>
      </c>
      <c r="BJ292" s="19" t="s">
        <v>83</v>
      </c>
      <c r="BK292" s="187">
        <f>ROUND(I292*H292,2)</f>
        <v>0</v>
      </c>
      <c r="BL292" s="19" t="s">
        <v>242</v>
      </c>
      <c r="BM292" s="186" t="s">
        <v>420</v>
      </c>
    </row>
    <row r="293" spans="1:65" s="2" customFormat="1" ht="11.25">
      <c r="A293" s="36"/>
      <c r="B293" s="37"/>
      <c r="C293" s="38"/>
      <c r="D293" s="188" t="s">
        <v>138</v>
      </c>
      <c r="E293" s="38"/>
      <c r="F293" s="189" t="s">
        <v>421</v>
      </c>
      <c r="G293" s="38"/>
      <c r="H293" s="38"/>
      <c r="I293" s="190"/>
      <c r="J293" s="38"/>
      <c r="K293" s="38"/>
      <c r="L293" s="41"/>
      <c r="M293" s="191"/>
      <c r="N293" s="192"/>
      <c r="O293" s="66"/>
      <c r="P293" s="66"/>
      <c r="Q293" s="66"/>
      <c r="R293" s="66"/>
      <c r="S293" s="66"/>
      <c r="T293" s="67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T293" s="19" t="s">
        <v>138</v>
      </c>
      <c r="AU293" s="19" t="s">
        <v>85</v>
      </c>
    </row>
    <row r="294" spans="1:65" s="13" customFormat="1" ht="11.25">
      <c r="B294" s="193"/>
      <c r="C294" s="194"/>
      <c r="D294" s="195" t="s">
        <v>140</v>
      </c>
      <c r="E294" s="196" t="s">
        <v>19</v>
      </c>
      <c r="F294" s="197" t="s">
        <v>279</v>
      </c>
      <c r="G294" s="194"/>
      <c r="H294" s="196" t="s">
        <v>19</v>
      </c>
      <c r="I294" s="198"/>
      <c r="J294" s="194"/>
      <c r="K294" s="194"/>
      <c r="L294" s="199"/>
      <c r="M294" s="200"/>
      <c r="N294" s="201"/>
      <c r="O294" s="201"/>
      <c r="P294" s="201"/>
      <c r="Q294" s="201"/>
      <c r="R294" s="201"/>
      <c r="S294" s="201"/>
      <c r="T294" s="202"/>
      <c r="AT294" s="203" t="s">
        <v>140</v>
      </c>
      <c r="AU294" s="203" t="s">
        <v>85</v>
      </c>
      <c r="AV294" s="13" t="s">
        <v>83</v>
      </c>
      <c r="AW294" s="13" t="s">
        <v>37</v>
      </c>
      <c r="AX294" s="13" t="s">
        <v>75</v>
      </c>
      <c r="AY294" s="203" t="s">
        <v>128</v>
      </c>
    </row>
    <row r="295" spans="1:65" s="13" customFormat="1" ht="11.25">
      <c r="B295" s="193"/>
      <c r="C295" s="194"/>
      <c r="D295" s="195" t="s">
        <v>140</v>
      </c>
      <c r="E295" s="196" t="s">
        <v>19</v>
      </c>
      <c r="F295" s="197" t="s">
        <v>422</v>
      </c>
      <c r="G295" s="194"/>
      <c r="H295" s="196" t="s">
        <v>19</v>
      </c>
      <c r="I295" s="198"/>
      <c r="J295" s="194"/>
      <c r="K295" s="194"/>
      <c r="L295" s="199"/>
      <c r="M295" s="200"/>
      <c r="N295" s="201"/>
      <c r="O295" s="201"/>
      <c r="P295" s="201"/>
      <c r="Q295" s="201"/>
      <c r="R295" s="201"/>
      <c r="S295" s="201"/>
      <c r="T295" s="202"/>
      <c r="AT295" s="203" t="s">
        <v>140</v>
      </c>
      <c r="AU295" s="203" t="s">
        <v>85</v>
      </c>
      <c r="AV295" s="13" t="s">
        <v>83</v>
      </c>
      <c r="AW295" s="13" t="s">
        <v>37</v>
      </c>
      <c r="AX295" s="13" t="s">
        <v>75</v>
      </c>
      <c r="AY295" s="203" t="s">
        <v>128</v>
      </c>
    </row>
    <row r="296" spans="1:65" s="14" customFormat="1" ht="11.25">
      <c r="B296" s="204"/>
      <c r="C296" s="205"/>
      <c r="D296" s="195" t="s">
        <v>140</v>
      </c>
      <c r="E296" s="206" t="s">
        <v>19</v>
      </c>
      <c r="F296" s="207" t="s">
        <v>423</v>
      </c>
      <c r="G296" s="205"/>
      <c r="H296" s="208">
        <v>8.8000000000000007</v>
      </c>
      <c r="I296" s="209"/>
      <c r="J296" s="205"/>
      <c r="K296" s="205"/>
      <c r="L296" s="210"/>
      <c r="M296" s="211"/>
      <c r="N296" s="212"/>
      <c r="O296" s="212"/>
      <c r="P296" s="212"/>
      <c r="Q296" s="212"/>
      <c r="R296" s="212"/>
      <c r="S296" s="212"/>
      <c r="T296" s="213"/>
      <c r="AT296" s="214" t="s">
        <v>140</v>
      </c>
      <c r="AU296" s="214" t="s">
        <v>85</v>
      </c>
      <c r="AV296" s="14" t="s">
        <v>85</v>
      </c>
      <c r="AW296" s="14" t="s">
        <v>37</v>
      </c>
      <c r="AX296" s="14" t="s">
        <v>83</v>
      </c>
      <c r="AY296" s="214" t="s">
        <v>128</v>
      </c>
    </row>
    <row r="297" spans="1:65" s="2" customFormat="1" ht="24.2" customHeight="1">
      <c r="A297" s="36"/>
      <c r="B297" s="37"/>
      <c r="C297" s="175" t="s">
        <v>424</v>
      </c>
      <c r="D297" s="175" t="s">
        <v>131</v>
      </c>
      <c r="E297" s="176" t="s">
        <v>425</v>
      </c>
      <c r="F297" s="177" t="s">
        <v>426</v>
      </c>
      <c r="G297" s="178" t="s">
        <v>165</v>
      </c>
      <c r="H297" s="179">
        <v>11.6</v>
      </c>
      <c r="I297" s="180"/>
      <c r="J297" s="181">
        <f>ROUND(I297*H297,2)</f>
        <v>0</v>
      </c>
      <c r="K297" s="177" t="s">
        <v>135</v>
      </c>
      <c r="L297" s="41"/>
      <c r="M297" s="182" t="s">
        <v>19</v>
      </c>
      <c r="N297" s="183" t="s">
        <v>46</v>
      </c>
      <c r="O297" s="66"/>
      <c r="P297" s="184">
        <f>O297*H297</f>
        <v>0</v>
      </c>
      <c r="Q297" s="184">
        <v>1.42E-3</v>
      </c>
      <c r="R297" s="184">
        <f>Q297*H297</f>
        <v>1.6472000000000001E-2</v>
      </c>
      <c r="S297" s="184">
        <v>0</v>
      </c>
      <c r="T297" s="185">
        <f>S297*H297</f>
        <v>0</v>
      </c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R297" s="186" t="s">
        <v>242</v>
      </c>
      <c r="AT297" s="186" t="s">
        <v>131</v>
      </c>
      <c r="AU297" s="186" t="s">
        <v>85</v>
      </c>
      <c r="AY297" s="19" t="s">
        <v>128</v>
      </c>
      <c r="BE297" s="187">
        <f>IF(N297="základní",J297,0)</f>
        <v>0</v>
      </c>
      <c r="BF297" s="187">
        <f>IF(N297="snížená",J297,0)</f>
        <v>0</v>
      </c>
      <c r="BG297" s="187">
        <f>IF(N297="zákl. přenesená",J297,0)</f>
        <v>0</v>
      </c>
      <c r="BH297" s="187">
        <f>IF(N297="sníž. přenesená",J297,0)</f>
        <v>0</v>
      </c>
      <c r="BI297" s="187">
        <f>IF(N297="nulová",J297,0)</f>
        <v>0</v>
      </c>
      <c r="BJ297" s="19" t="s">
        <v>83</v>
      </c>
      <c r="BK297" s="187">
        <f>ROUND(I297*H297,2)</f>
        <v>0</v>
      </c>
      <c r="BL297" s="19" t="s">
        <v>242</v>
      </c>
      <c r="BM297" s="186" t="s">
        <v>427</v>
      </c>
    </row>
    <row r="298" spans="1:65" s="2" customFormat="1" ht="11.25">
      <c r="A298" s="36"/>
      <c r="B298" s="37"/>
      <c r="C298" s="38"/>
      <c r="D298" s="188" t="s">
        <v>138</v>
      </c>
      <c r="E298" s="38"/>
      <c r="F298" s="189" t="s">
        <v>428</v>
      </c>
      <c r="G298" s="38"/>
      <c r="H298" s="38"/>
      <c r="I298" s="190"/>
      <c r="J298" s="38"/>
      <c r="K298" s="38"/>
      <c r="L298" s="41"/>
      <c r="M298" s="191"/>
      <c r="N298" s="192"/>
      <c r="O298" s="66"/>
      <c r="P298" s="66"/>
      <c r="Q298" s="66"/>
      <c r="R298" s="66"/>
      <c r="S298" s="66"/>
      <c r="T298" s="67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T298" s="19" t="s">
        <v>138</v>
      </c>
      <c r="AU298" s="19" t="s">
        <v>85</v>
      </c>
    </row>
    <row r="299" spans="1:65" s="13" customFormat="1" ht="11.25">
      <c r="B299" s="193"/>
      <c r="C299" s="194"/>
      <c r="D299" s="195" t="s">
        <v>140</v>
      </c>
      <c r="E299" s="196" t="s">
        <v>19</v>
      </c>
      <c r="F299" s="197" t="s">
        <v>277</v>
      </c>
      <c r="G299" s="194"/>
      <c r="H299" s="196" t="s">
        <v>19</v>
      </c>
      <c r="I299" s="198"/>
      <c r="J299" s="194"/>
      <c r="K299" s="194"/>
      <c r="L299" s="199"/>
      <c r="M299" s="200"/>
      <c r="N299" s="201"/>
      <c r="O299" s="201"/>
      <c r="P299" s="201"/>
      <c r="Q299" s="201"/>
      <c r="R299" s="201"/>
      <c r="S299" s="201"/>
      <c r="T299" s="202"/>
      <c r="AT299" s="203" t="s">
        <v>140</v>
      </c>
      <c r="AU299" s="203" t="s">
        <v>85</v>
      </c>
      <c r="AV299" s="13" t="s">
        <v>83</v>
      </c>
      <c r="AW299" s="13" t="s">
        <v>37</v>
      </c>
      <c r="AX299" s="13" t="s">
        <v>75</v>
      </c>
      <c r="AY299" s="203" t="s">
        <v>128</v>
      </c>
    </row>
    <row r="300" spans="1:65" s="13" customFormat="1" ht="11.25">
      <c r="B300" s="193"/>
      <c r="C300" s="194"/>
      <c r="D300" s="195" t="s">
        <v>140</v>
      </c>
      <c r="E300" s="196" t="s">
        <v>19</v>
      </c>
      <c r="F300" s="197" t="s">
        <v>429</v>
      </c>
      <c r="G300" s="194"/>
      <c r="H300" s="196" t="s">
        <v>19</v>
      </c>
      <c r="I300" s="198"/>
      <c r="J300" s="194"/>
      <c r="K300" s="194"/>
      <c r="L300" s="199"/>
      <c r="M300" s="200"/>
      <c r="N300" s="201"/>
      <c r="O300" s="201"/>
      <c r="P300" s="201"/>
      <c r="Q300" s="201"/>
      <c r="R300" s="201"/>
      <c r="S300" s="201"/>
      <c r="T300" s="202"/>
      <c r="AT300" s="203" t="s">
        <v>140</v>
      </c>
      <c r="AU300" s="203" t="s">
        <v>85</v>
      </c>
      <c r="AV300" s="13" t="s">
        <v>83</v>
      </c>
      <c r="AW300" s="13" t="s">
        <v>37</v>
      </c>
      <c r="AX300" s="13" t="s">
        <v>75</v>
      </c>
      <c r="AY300" s="203" t="s">
        <v>128</v>
      </c>
    </row>
    <row r="301" spans="1:65" s="14" customFormat="1" ht="11.25">
      <c r="B301" s="204"/>
      <c r="C301" s="205"/>
      <c r="D301" s="195" t="s">
        <v>140</v>
      </c>
      <c r="E301" s="206" t="s">
        <v>19</v>
      </c>
      <c r="F301" s="207" t="s">
        <v>430</v>
      </c>
      <c r="G301" s="205"/>
      <c r="H301" s="208">
        <v>1.8</v>
      </c>
      <c r="I301" s="209"/>
      <c r="J301" s="205"/>
      <c r="K301" s="205"/>
      <c r="L301" s="210"/>
      <c r="M301" s="211"/>
      <c r="N301" s="212"/>
      <c r="O301" s="212"/>
      <c r="P301" s="212"/>
      <c r="Q301" s="212"/>
      <c r="R301" s="212"/>
      <c r="S301" s="212"/>
      <c r="T301" s="213"/>
      <c r="AT301" s="214" t="s">
        <v>140</v>
      </c>
      <c r="AU301" s="214" t="s">
        <v>85</v>
      </c>
      <c r="AV301" s="14" t="s">
        <v>85</v>
      </c>
      <c r="AW301" s="14" t="s">
        <v>37</v>
      </c>
      <c r="AX301" s="14" t="s">
        <v>75</v>
      </c>
      <c r="AY301" s="214" t="s">
        <v>128</v>
      </c>
    </row>
    <row r="302" spans="1:65" s="13" customFormat="1" ht="11.25">
      <c r="B302" s="193"/>
      <c r="C302" s="194"/>
      <c r="D302" s="195" t="s">
        <v>140</v>
      </c>
      <c r="E302" s="196" t="s">
        <v>19</v>
      </c>
      <c r="F302" s="197" t="s">
        <v>279</v>
      </c>
      <c r="G302" s="194"/>
      <c r="H302" s="196" t="s">
        <v>19</v>
      </c>
      <c r="I302" s="198"/>
      <c r="J302" s="194"/>
      <c r="K302" s="194"/>
      <c r="L302" s="199"/>
      <c r="M302" s="200"/>
      <c r="N302" s="201"/>
      <c r="O302" s="201"/>
      <c r="P302" s="201"/>
      <c r="Q302" s="201"/>
      <c r="R302" s="201"/>
      <c r="S302" s="201"/>
      <c r="T302" s="202"/>
      <c r="AT302" s="203" t="s">
        <v>140</v>
      </c>
      <c r="AU302" s="203" t="s">
        <v>85</v>
      </c>
      <c r="AV302" s="13" t="s">
        <v>83</v>
      </c>
      <c r="AW302" s="13" t="s">
        <v>37</v>
      </c>
      <c r="AX302" s="13" t="s">
        <v>75</v>
      </c>
      <c r="AY302" s="203" t="s">
        <v>128</v>
      </c>
    </row>
    <row r="303" spans="1:65" s="13" customFormat="1" ht="11.25">
      <c r="B303" s="193"/>
      <c r="C303" s="194"/>
      <c r="D303" s="195" t="s">
        <v>140</v>
      </c>
      <c r="E303" s="196" t="s">
        <v>19</v>
      </c>
      <c r="F303" s="197" t="s">
        <v>429</v>
      </c>
      <c r="G303" s="194"/>
      <c r="H303" s="196" t="s">
        <v>19</v>
      </c>
      <c r="I303" s="198"/>
      <c r="J303" s="194"/>
      <c r="K303" s="194"/>
      <c r="L303" s="199"/>
      <c r="M303" s="200"/>
      <c r="N303" s="201"/>
      <c r="O303" s="201"/>
      <c r="P303" s="201"/>
      <c r="Q303" s="201"/>
      <c r="R303" s="201"/>
      <c r="S303" s="201"/>
      <c r="T303" s="202"/>
      <c r="AT303" s="203" t="s">
        <v>140</v>
      </c>
      <c r="AU303" s="203" t="s">
        <v>85</v>
      </c>
      <c r="AV303" s="13" t="s">
        <v>83</v>
      </c>
      <c r="AW303" s="13" t="s">
        <v>37</v>
      </c>
      <c r="AX303" s="13" t="s">
        <v>75</v>
      </c>
      <c r="AY303" s="203" t="s">
        <v>128</v>
      </c>
    </row>
    <row r="304" spans="1:65" s="14" customFormat="1" ht="11.25">
      <c r="B304" s="204"/>
      <c r="C304" s="205"/>
      <c r="D304" s="195" t="s">
        <v>140</v>
      </c>
      <c r="E304" s="206" t="s">
        <v>19</v>
      </c>
      <c r="F304" s="207" t="s">
        <v>431</v>
      </c>
      <c r="G304" s="205"/>
      <c r="H304" s="208">
        <v>9.8000000000000007</v>
      </c>
      <c r="I304" s="209"/>
      <c r="J304" s="205"/>
      <c r="K304" s="205"/>
      <c r="L304" s="210"/>
      <c r="M304" s="211"/>
      <c r="N304" s="212"/>
      <c r="O304" s="212"/>
      <c r="P304" s="212"/>
      <c r="Q304" s="212"/>
      <c r="R304" s="212"/>
      <c r="S304" s="212"/>
      <c r="T304" s="213"/>
      <c r="AT304" s="214" t="s">
        <v>140</v>
      </c>
      <c r="AU304" s="214" t="s">
        <v>85</v>
      </c>
      <c r="AV304" s="14" t="s">
        <v>85</v>
      </c>
      <c r="AW304" s="14" t="s">
        <v>37</v>
      </c>
      <c r="AX304" s="14" t="s">
        <v>75</v>
      </c>
      <c r="AY304" s="214" t="s">
        <v>128</v>
      </c>
    </row>
    <row r="305" spans="1:65" s="15" customFormat="1" ht="11.25">
      <c r="B305" s="215"/>
      <c r="C305" s="216"/>
      <c r="D305" s="195" t="s">
        <v>140</v>
      </c>
      <c r="E305" s="217" t="s">
        <v>19</v>
      </c>
      <c r="F305" s="218" t="s">
        <v>173</v>
      </c>
      <c r="G305" s="216"/>
      <c r="H305" s="219">
        <v>11.6</v>
      </c>
      <c r="I305" s="220"/>
      <c r="J305" s="216"/>
      <c r="K305" s="216"/>
      <c r="L305" s="221"/>
      <c r="M305" s="222"/>
      <c r="N305" s="223"/>
      <c r="O305" s="223"/>
      <c r="P305" s="223"/>
      <c r="Q305" s="223"/>
      <c r="R305" s="223"/>
      <c r="S305" s="223"/>
      <c r="T305" s="224"/>
      <c r="AT305" s="225" t="s">
        <v>140</v>
      </c>
      <c r="AU305" s="225" t="s">
        <v>85</v>
      </c>
      <c r="AV305" s="15" t="s">
        <v>136</v>
      </c>
      <c r="AW305" s="15" t="s">
        <v>37</v>
      </c>
      <c r="AX305" s="15" t="s">
        <v>83</v>
      </c>
      <c r="AY305" s="225" t="s">
        <v>128</v>
      </c>
    </row>
    <row r="306" spans="1:65" s="2" customFormat="1" ht="24.2" customHeight="1">
      <c r="A306" s="36"/>
      <c r="B306" s="37"/>
      <c r="C306" s="175" t="s">
        <v>432</v>
      </c>
      <c r="D306" s="175" t="s">
        <v>131</v>
      </c>
      <c r="E306" s="176" t="s">
        <v>433</v>
      </c>
      <c r="F306" s="177" t="s">
        <v>434</v>
      </c>
      <c r="G306" s="178" t="s">
        <v>245</v>
      </c>
      <c r="H306" s="179">
        <v>6</v>
      </c>
      <c r="I306" s="180"/>
      <c r="J306" s="181">
        <f>ROUND(I306*H306,2)</f>
        <v>0</v>
      </c>
      <c r="K306" s="177" t="s">
        <v>135</v>
      </c>
      <c r="L306" s="41"/>
      <c r="M306" s="182" t="s">
        <v>19</v>
      </c>
      <c r="N306" s="183" t="s">
        <v>46</v>
      </c>
      <c r="O306" s="66"/>
      <c r="P306" s="184">
        <f>O306*H306</f>
        <v>0</v>
      </c>
      <c r="Q306" s="184">
        <v>2.1000000000000001E-4</v>
      </c>
      <c r="R306" s="184">
        <f>Q306*H306</f>
        <v>1.2600000000000001E-3</v>
      </c>
      <c r="S306" s="184">
        <v>0</v>
      </c>
      <c r="T306" s="185">
        <f>S306*H306</f>
        <v>0</v>
      </c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R306" s="186" t="s">
        <v>242</v>
      </c>
      <c r="AT306" s="186" t="s">
        <v>131</v>
      </c>
      <c r="AU306" s="186" t="s">
        <v>85</v>
      </c>
      <c r="AY306" s="19" t="s">
        <v>128</v>
      </c>
      <c r="BE306" s="187">
        <f>IF(N306="základní",J306,0)</f>
        <v>0</v>
      </c>
      <c r="BF306" s="187">
        <f>IF(N306="snížená",J306,0)</f>
        <v>0</v>
      </c>
      <c r="BG306" s="187">
        <f>IF(N306="zákl. přenesená",J306,0)</f>
        <v>0</v>
      </c>
      <c r="BH306" s="187">
        <f>IF(N306="sníž. přenesená",J306,0)</f>
        <v>0</v>
      </c>
      <c r="BI306" s="187">
        <f>IF(N306="nulová",J306,0)</f>
        <v>0</v>
      </c>
      <c r="BJ306" s="19" t="s">
        <v>83</v>
      </c>
      <c r="BK306" s="187">
        <f>ROUND(I306*H306,2)</f>
        <v>0</v>
      </c>
      <c r="BL306" s="19" t="s">
        <v>242</v>
      </c>
      <c r="BM306" s="186" t="s">
        <v>435</v>
      </c>
    </row>
    <row r="307" spans="1:65" s="2" customFormat="1" ht="11.25">
      <c r="A307" s="36"/>
      <c r="B307" s="37"/>
      <c r="C307" s="38"/>
      <c r="D307" s="188" t="s">
        <v>138</v>
      </c>
      <c r="E307" s="38"/>
      <c r="F307" s="189" t="s">
        <v>436</v>
      </c>
      <c r="G307" s="38"/>
      <c r="H307" s="38"/>
      <c r="I307" s="190"/>
      <c r="J307" s="38"/>
      <c r="K307" s="38"/>
      <c r="L307" s="41"/>
      <c r="M307" s="191"/>
      <c r="N307" s="192"/>
      <c r="O307" s="66"/>
      <c r="P307" s="66"/>
      <c r="Q307" s="66"/>
      <c r="R307" s="66"/>
      <c r="S307" s="66"/>
      <c r="T307" s="67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T307" s="19" t="s">
        <v>138</v>
      </c>
      <c r="AU307" s="19" t="s">
        <v>85</v>
      </c>
    </row>
    <row r="308" spans="1:65" s="13" customFormat="1" ht="11.25">
      <c r="B308" s="193"/>
      <c r="C308" s="194"/>
      <c r="D308" s="195" t="s">
        <v>140</v>
      </c>
      <c r="E308" s="196" t="s">
        <v>19</v>
      </c>
      <c r="F308" s="197" t="s">
        <v>437</v>
      </c>
      <c r="G308" s="194"/>
      <c r="H308" s="196" t="s">
        <v>19</v>
      </c>
      <c r="I308" s="198"/>
      <c r="J308" s="194"/>
      <c r="K308" s="194"/>
      <c r="L308" s="199"/>
      <c r="M308" s="200"/>
      <c r="N308" s="201"/>
      <c r="O308" s="201"/>
      <c r="P308" s="201"/>
      <c r="Q308" s="201"/>
      <c r="R308" s="201"/>
      <c r="S308" s="201"/>
      <c r="T308" s="202"/>
      <c r="AT308" s="203" t="s">
        <v>140</v>
      </c>
      <c r="AU308" s="203" t="s">
        <v>85</v>
      </c>
      <c r="AV308" s="13" t="s">
        <v>83</v>
      </c>
      <c r="AW308" s="13" t="s">
        <v>37</v>
      </c>
      <c r="AX308" s="13" t="s">
        <v>75</v>
      </c>
      <c r="AY308" s="203" t="s">
        <v>128</v>
      </c>
    </row>
    <row r="309" spans="1:65" s="14" customFormat="1" ht="11.25">
      <c r="B309" s="204"/>
      <c r="C309" s="205"/>
      <c r="D309" s="195" t="s">
        <v>140</v>
      </c>
      <c r="E309" s="206" t="s">
        <v>19</v>
      </c>
      <c r="F309" s="207" t="s">
        <v>129</v>
      </c>
      <c r="G309" s="205"/>
      <c r="H309" s="208">
        <v>6</v>
      </c>
      <c r="I309" s="209"/>
      <c r="J309" s="205"/>
      <c r="K309" s="205"/>
      <c r="L309" s="210"/>
      <c r="M309" s="211"/>
      <c r="N309" s="212"/>
      <c r="O309" s="212"/>
      <c r="P309" s="212"/>
      <c r="Q309" s="212"/>
      <c r="R309" s="212"/>
      <c r="S309" s="212"/>
      <c r="T309" s="213"/>
      <c r="AT309" s="214" t="s">
        <v>140</v>
      </c>
      <c r="AU309" s="214" t="s">
        <v>85</v>
      </c>
      <c r="AV309" s="14" t="s">
        <v>85</v>
      </c>
      <c r="AW309" s="14" t="s">
        <v>37</v>
      </c>
      <c r="AX309" s="14" t="s">
        <v>83</v>
      </c>
      <c r="AY309" s="214" t="s">
        <v>128</v>
      </c>
    </row>
    <row r="310" spans="1:65" s="2" customFormat="1" ht="37.9" customHeight="1">
      <c r="A310" s="36"/>
      <c r="B310" s="37"/>
      <c r="C310" s="175" t="s">
        <v>438</v>
      </c>
      <c r="D310" s="175" t="s">
        <v>131</v>
      </c>
      <c r="E310" s="176" t="s">
        <v>439</v>
      </c>
      <c r="F310" s="177" t="s">
        <v>440</v>
      </c>
      <c r="G310" s="178" t="s">
        <v>134</v>
      </c>
      <c r="H310" s="179">
        <v>22.88</v>
      </c>
      <c r="I310" s="180"/>
      <c r="J310" s="181">
        <f>ROUND(I310*H310,2)</f>
        <v>0</v>
      </c>
      <c r="K310" s="177" t="s">
        <v>135</v>
      </c>
      <c r="L310" s="41"/>
      <c r="M310" s="182" t="s">
        <v>19</v>
      </c>
      <c r="N310" s="183" t="s">
        <v>46</v>
      </c>
      <c r="O310" s="66"/>
      <c r="P310" s="184">
        <f>O310*H310</f>
        <v>0</v>
      </c>
      <c r="Q310" s="184">
        <v>5.3800000000000002E-3</v>
      </c>
      <c r="R310" s="184">
        <f>Q310*H310</f>
        <v>0.12309440000000001</v>
      </c>
      <c r="S310" s="184">
        <v>0</v>
      </c>
      <c r="T310" s="185">
        <f>S310*H310</f>
        <v>0</v>
      </c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R310" s="186" t="s">
        <v>242</v>
      </c>
      <c r="AT310" s="186" t="s">
        <v>131</v>
      </c>
      <c r="AU310" s="186" t="s">
        <v>85</v>
      </c>
      <c r="AY310" s="19" t="s">
        <v>128</v>
      </c>
      <c r="BE310" s="187">
        <f>IF(N310="základní",J310,0)</f>
        <v>0</v>
      </c>
      <c r="BF310" s="187">
        <f>IF(N310="snížená",J310,0)</f>
        <v>0</v>
      </c>
      <c r="BG310" s="187">
        <f>IF(N310="zákl. přenesená",J310,0)</f>
        <v>0</v>
      </c>
      <c r="BH310" s="187">
        <f>IF(N310="sníž. přenesená",J310,0)</f>
        <v>0</v>
      </c>
      <c r="BI310" s="187">
        <f>IF(N310="nulová",J310,0)</f>
        <v>0</v>
      </c>
      <c r="BJ310" s="19" t="s">
        <v>83</v>
      </c>
      <c r="BK310" s="187">
        <f>ROUND(I310*H310,2)</f>
        <v>0</v>
      </c>
      <c r="BL310" s="19" t="s">
        <v>242</v>
      </c>
      <c r="BM310" s="186" t="s">
        <v>441</v>
      </c>
    </row>
    <row r="311" spans="1:65" s="2" customFormat="1" ht="11.25">
      <c r="A311" s="36"/>
      <c r="B311" s="37"/>
      <c r="C311" s="38"/>
      <c r="D311" s="188" t="s">
        <v>138</v>
      </c>
      <c r="E311" s="38"/>
      <c r="F311" s="189" t="s">
        <v>442</v>
      </c>
      <c r="G311" s="38"/>
      <c r="H311" s="38"/>
      <c r="I311" s="190"/>
      <c r="J311" s="38"/>
      <c r="K311" s="38"/>
      <c r="L311" s="41"/>
      <c r="M311" s="191"/>
      <c r="N311" s="192"/>
      <c r="O311" s="66"/>
      <c r="P311" s="66"/>
      <c r="Q311" s="66"/>
      <c r="R311" s="66"/>
      <c r="S311" s="66"/>
      <c r="T311" s="67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T311" s="19" t="s">
        <v>138</v>
      </c>
      <c r="AU311" s="19" t="s">
        <v>85</v>
      </c>
    </row>
    <row r="312" spans="1:65" s="13" customFormat="1" ht="11.25">
      <c r="B312" s="193"/>
      <c r="C312" s="194"/>
      <c r="D312" s="195" t="s">
        <v>140</v>
      </c>
      <c r="E312" s="196" t="s">
        <v>19</v>
      </c>
      <c r="F312" s="197" t="s">
        <v>277</v>
      </c>
      <c r="G312" s="194"/>
      <c r="H312" s="196" t="s">
        <v>19</v>
      </c>
      <c r="I312" s="198"/>
      <c r="J312" s="194"/>
      <c r="K312" s="194"/>
      <c r="L312" s="199"/>
      <c r="M312" s="200"/>
      <c r="N312" s="201"/>
      <c r="O312" s="201"/>
      <c r="P312" s="201"/>
      <c r="Q312" s="201"/>
      <c r="R312" s="201"/>
      <c r="S312" s="201"/>
      <c r="T312" s="202"/>
      <c r="AT312" s="203" t="s">
        <v>140</v>
      </c>
      <c r="AU312" s="203" t="s">
        <v>85</v>
      </c>
      <c r="AV312" s="13" t="s">
        <v>83</v>
      </c>
      <c r="AW312" s="13" t="s">
        <v>37</v>
      </c>
      <c r="AX312" s="13" t="s">
        <v>75</v>
      </c>
      <c r="AY312" s="203" t="s">
        <v>128</v>
      </c>
    </row>
    <row r="313" spans="1:65" s="14" customFormat="1" ht="11.25">
      <c r="B313" s="204"/>
      <c r="C313" s="205"/>
      <c r="D313" s="195" t="s">
        <v>140</v>
      </c>
      <c r="E313" s="206" t="s">
        <v>19</v>
      </c>
      <c r="F313" s="207" t="s">
        <v>399</v>
      </c>
      <c r="G313" s="205"/>
      <c r="H313" s="208">
        <v>3.96</v>
      </c>
      <c r="I313" s="209"/>
      <c r="J313" s="205"/>
      <c r="K313" s="205"/>
      <c r="L313" s="210"/>
      <c r="M313" s="211"/>
      <c r="N313" s="212"/>
      <c r="O313" s="212"/>
      <c r="P313" s="212"/>
      <c r="Q313" s="212"/>
      <c r="R313" s="212"/>
      <c r="S313" s="212"/>
      <c r="T313" s="213"/>
      <c r="AT313" s="214" t="s">
        <v>140</v>
      </c>
      <c r="AU313" s="214" t="s">
        <v>85</v>
      </c>
      <c r="AV313" s="14" t="s">
        <v>85</v>
      </c>
      <c r="AW313" s="14" t="s">
        <v>37</v>
      </c>
      <c r="AX313" s="14" t="s">
        <v>75</v>
      </c>
      <c r="AY313" s="214" t="s">
        <v>128</v>
      </c>
    </row>
    <row r="314" spans="1:65" s="13" customFormat="1" ht="11.25">
      <c r="B314" s="193"/>
      <c r="C314" s="194"/>
      <c r="D314" s="195" t="s">
        <v>140</v>
      </c>
      <c r="E314" s="196" t="s">
        <v>19</v>
      </c>
      <c r="F314" s="197" t="s">
        <v>279</v>
      </c>
      <c r="G314" s="194"/>
      <c r="H314" s="196" t="s">
        <v>19</v>
      </c>
      <c r="I314" s="198"/>
      <c r="J314" s="194"/>
      <c r="K314" s="194"/>
      <c r="L314" s="199"/>
      <c r="M314" s="200"/>
      <c r="N314" s="201"/>
      <c r="O314" s="201"/>
      <c r="P314" s="201"/>
      <c r="Q314" s="201"/>
      <c r="R314" s="201"/>
      <c r="S314" s="201"/>
      <c r="T314" s="202"/>
      <c r="AT314" s="203" t="s">
        <v>140</v>
      </c>
      <c r="AU314" s="203" t="s">
        <v>85</v>
      </c>
      <c r="AV314" s="13" t="s">
        <v>83</v>
      </c>
      <c r="AW314" s="13" t="s">
        <v>37</v>
      </c>
      <c r="AX314" s="13" t="s">
        <v>75</v>
      </c>
      <c r="AY314" s="203" t="s">
        <v>128</v>
      </c>
    </row>
    <row r="315" spans="1:65" s="14" customFormat="1" ht="11.25">
      <c r="B315" s="204"/>
      <c r="C315" s="205"/>
      <c r="D315" s="195" t="s">
        <v>140</v>
      </c>
      <c r="E315" s="206" t="s">
        <v>19</v>
      </c>
      <c r="F315" s="207" t="s">
        <v>400</v>
      </c>
      <c r="G315" s="205"/>
      <c r="H315" s="208">
        <v>18.920000000000002</v>
      </c>
      <c r="I315" s="209"/>
      <c r="J315" s="205"/>
      <c r="K315" s="205"/>
      <c r="L315" s="210"/>
      <c r="M315" s="211"/>
      <c r="N315" s="212"/>
      <c r="O315" s="212"/>
      <c r="P315" s="212"/>
      <c r="Q315" s="212"/>
      <c r="R315" s="212"/>
      <c r="S315" s="212"/>
      <c r="T315" s="213"/>
      <c r="AT315" s="214" t="s">
        <v>140</v>
      </c>
      <c r="AU315" s="214" t="s">
        <v>85</v>
      </c>
      <c r="AV315" s="14" t="s">
        <v>85</v>
      </c>
      <c r="AW315" s="14" t="s">
        <v>37</v>
      </c>
      <c r="AX315" s="14" t="s">
        <v>75</v>
      </c>
      <c r="AY315" s="214" t="s">
        <v>128</v>
      </c>
    </row>
    <row r="316" spans="1:65" s="15" customFormat="1" ht="11.25">
      <c r="B316" s="215"/>
      <c r="C316" s="216"/>
      <c r="D316" s="195" t="s">
        <v>140</v>
      </c>
      <c r="E316" s="217" t="s">
        <v>19</v>
      </c>
      <c r="F316" s="218" t="s">
        <v>173</v>
      </c>
      <c r="G316" s="216"/>
      <c r="H316" s="219">
        <v>22.88</v>
      </c>
      <c r="I316" s="220"/>
      <c r="J316" s="216"/>
      <c r="K316" s="216"/>
      <c r="L316" s="221"/>
      <c r="M316" s="222"/>
      <c r="N316" s="223"/>
      <c r="O316" s="223"/>
      <c r="P316" s="223"/>
      <c r="Q316" s="223"/>
      <c r="R316" s="223"/>
      <c r="S316" s="223"/>
      <c r="T316" s="224"/>
      <c r="AT316" s="225" t="s">
        <v>140</v>
      </c>
      <c r="AU316" s="225" t="s">
        <v>85</v>
      </c>
      <c r="AV316" s="15" t="s">
        <v>136</v>
      </c>
      <c r="AW316" s="15" t="s">
        <v>37</v>
      </c>
      <c r="AX316" s="15" t="s">
        <v>83</v>
      </c>
      <c r="AY316" s="225" t="s">
        <v>128</v>
      </c>
    </row>
    <row r="317" spans="1:65" s="2" customFormat="1" ht="24.2" customHeight="1">
      <c r="A317" s="36"/>
      <c r="B317" s="37"/>
      <c r="C317" s="227" t="s">
        <v>443</v>
      </c>
      <c r="D317" s="227" t="s">
        <v>261</v>
      </c>
      <c r="E317" s="228" t="s">
        <v>444</v>
      </c>
      <c r="F317" s="229" t="s">
        <v>445</v>
      </c>
      <c r="G317" s="230" t="s">
        <v>134</v>
      </c>
      <c r="H317" s="231">
        <v>25.167999999999999</v>
      </c>
      <c r="I317" s="232"/>
      <c r="J317" s="233">
        <f>ROUND(I317*H317,2)</f>
        <v>0</v>
      </c>
      <c r="K317" s="229" t="s">
        <v>135</v>
      </c>
      <c r="L317" s="234"/>
      <c r="M317" s="235" t="s">
        <v>19</v>
      </c>
      <c r="N317" s="236" t="s">
        <v>46</v>
      </c>
      <c r="O317" s="66"/>
      <c r="P317" s="184">
        <f>O317*H317</f>
        <v>0</v>
      </c>
      <c r="Q317" s="184">
        <v>1.6E-2</v>
      </c>
      <c r="R317" s="184">
        <f>Q317*H317</f>
        <v>0.40268799999999999</v>
      </c>
      <c r="S317" s="184">
        <v>0</v>
      </c>
      <c r="T317" s="185">
        <f>S317*H317</f>
        <v>0</v>
      </c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R317" s="186" t="s">
        <v>336</v>
      </c>
      <c r="AT317" s="186" t="s">
        <v>261</v>
      </c>
      <c r="AU317" s="186" t="s">
        <v>85</v>
      </c>
      <c r="AY317" s="19" t="s">
        <v>128</v>
      </c>
      <c r="BE317" s="187">
        <f>IF(N317="základní",J317,0)</f>
        <v>0</v>
      </c>
      <c r="BF317" s="187">
        <f>IF(N317="snížená",J317,0)</f>
        <v>0</v>
      </c>
      <c r="BG317" s="187">
        <f>IF(N317="zákl. přenesená",J317,0)</f>
        <v>0</v>
      </c>
      <c r="BH317" s="187">
        <f>IF(N317="sníž. přenesená",J317,0)</f>
        <v>0</v>
      </c>
      <c r="BI317" s="187">
        <f>IF(N317="nulová",J317,0)</f>
        <v>0</v>
      </c>
      <c r="BJ317" s="19" t="s">
        <v>83</v>
      </c>
      <c r="BK317" s="187">
        <f>ROUND(I317*H317,2)</f>
        <v>0</v>
      </c>
      <c r="BL317" s="19" t="s">
        <v>242</v>
      </c>
      <c r="BM317" s="186" t="s">
        <v>446</v>
      </c>
    </row>
    <row r="318" spans="1:65" s="14" customFormat="1" ht="11.25">
      <c r="B318" s="204"/>
      <c r="C318" s="205"/>
      <c r="D318" s="195" t="s">
        <v>140</v>
      </c>
      <c r="E318" s="205"/>
      <c r="F318" s="207" t="s">
        <v>447</v>
      </c>
      <c r="G318" s="205"/>
      <c r="H318" s="208">
        <v>25.167999999999999</v>
      </c>
      <c r="I318" s="209"/>
      <c r="J318" s="205"/>
      <c r="K318" s="205"/>
      <c r="L318" s="210"/>
      <c r="M318" s="211"/>
      <c r="N318" s="212"/>
      <c r="O318" s="212"/>
      <c r="P318" s="212"/>
      <c r="Q318" s="212"/>
      <c r="R318" s="212"/>
      <c r="S318" s="212"/>
      <c r="T318" s="213"/>
      <c r="AT318" s="214" t="s">
        <v>140</v>
      </c>
      <c r="AU318" s="214" t="s">
        <v>85</v>
      </c>
      <c r="AV318" s="14" t="s">
        <v>85</v>
      </c>
      <c r="AW318" s="14" t="s">
        <v>4</v>
      </c>
      <c r="AX318" s="14" t="s">
        <v>83</v>
      </c>
      <c r="AY318" s="214" t="s">
        <v>128</v>
      </c>
    </row>
    <row r="319" spans="1:65" s="2" customFormat="1" ht="37.9" customHeight="1">
      <c r="A319" s="36"/>
      <c r="B319" s="37"/>
      <c r="C319" s="175" t="s">
        <v>448</v>
      </c>
      <c r="D319" s="175" t="s">
        <v>131</v>
      </c>
      <c r="E319" s="176" t="s">
        <v>449</v>
      </c>
      <c r="F319" s="177" t="s">
        <v>450</v>
      </c>
      <c r="G319" s="178" t="s">
        <v>134</v>
      </c>
      <c r="H319" s="179">
        <v>3.96</v>
      </c>
      <c r="I319" s="180"/>
      <c r="J319" s="181">
        <f>ROUND(I319*H319,2)</f>
        <v>0</v>
      </c>
      <c r="K319" s="177" t="s">
        <v>135</v>
      </c>
      <c r="L319" s="41"/>
      <c r="M319" s="182" t="s">
        <v>19</v>
      </c>
      <c r="N319" s="183" t="s">
        <v>46</v>
      </c>
      <c r="O319" s="66"/>
      <c r="P319" s="184">
        <f>O319*H319</f>
        <v>0</v>
      </c>
      <c r="Q319" s="184">
        <v>0</v>
      </c>
      <c r="R319" s="184">
        <f>Q319*H319</f>
        <v>0</v>
      </c>
      <c r="S319" s="184">
        <v>0</v>
      </c>
      <c r="T319" s="185">
        <f>S319*H319</f>
        <v>0</v>
      </c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R319" s="186" t="s">
        <v>242</v>
      </c>
      <c r="AT319" s="186" t="s">
        <v>131</v>
      </c>
      <c r="AU319" s="186" t="s">
        <v>85</v>
      </c>
      <c r="AY319" s="19" t="s">
        <v>128</v>
      </c>
      <c r="BE319" s="187">
        <f>IF(N319="základní",J319,0)</f>
        <v>0</v>
      </c>
      <c r="BF319" s="187">
        <f>IF(N319="snížená",J319,0)</f>
        <v>0</v>
      </c>
      <c r="BG319" s="187">
        <f>IF(N319="zákl. přenesená",J319,0)</f>
        <v>0</v>
      </c>
      <c r="BH319" s="187">
        <f>IF(N319="sníž. přenesená",J319,0)</f>
        <v>0</v>
      </c>
      <c r="BI319" s="187">
        <f>IF(N319="nulová",J319,0)</f>
        <v>0</v>
      </c>
      <c r="BJ319" s="19" t="s">
        <v>83</v>
      </c>
      <c r="BK319" s="187">
        <f>ROUND(I319*H319,2)</f>
        <v>0</v>
      </c>
      <c r="BL319" s="19" t="s">
        <v>242</v>
      </c>
      <c r="BM319" s="186" t="s">
        <v>451</v>
      </c>
    </row>
    <row r="320" spans="1:65" s="2" customFormat="1" ht="11.25">
      <c r="A320" s="36"/>
      <c r="B320" s="37"/>
      <c r="C320" s="38"/>
      <c r="D320" s="188" t="s">
        <v>138</v>
      </c>
      <c r="E320" s="38"/>
      <c r="F320" s="189" t="s">
        <v>452</v>
      </c>
      <c r="G320" s="38"/>
      <c r="H320" s="38"/>
      <c r="I320" s="190"/>
      <c r="J320" s="38"/>
      <c r="K320" s="38"/>
      <c r="L320" s="41"/>
      <c r="M320" s="191"/>
      <c r="N320" s="192"/>
      <c r="O320" s="66"/>
      <c r="P320" s="66"/>
      <c r="Q320" s="66"/>
      <c r="R320" s="66"/>
      <c r="S320" s="66"/>
      <c r="T320" s="67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T320" s="19" t="s">
        <v>138</v>
      </c>
      <c r="AU320" s="19" t="s">
        <v>85</v>
      </c>
    </row>
    <row r="321" spans="1:65" s="13" customFormat="1" ht="11.25">
      <c r="B321" s="193"/>
      <c r="C321" s="194"/>
      <c r="D321" s="195" t="s">
        <v>140</v>
      </c>
      <c r="E321" s="196" t="s">
        <v>19</v>
      </c>
      <c r="F321" s="197" t="s">
        <v>277</v>
      </c>
      <c r="G321" s="194"/>
      <c r="H321" s="196" t="s">
        <v>19</v>
      </c>
      <c r="I321" s="198"/>
      <c r="J321" s="194"/>
      <c r="K321" s="194"/>
      <c r="L321" s="199"/>
      <c r="M321" s="200"/>
      <c r="N321" s="201"/>
      <c r="O321" s="201"/>
      <c r="P321" s="201"/>
      <c r="Q321" s="201"/>
      <c r="R321" s="201"/>
      <c r="S321" s="201"/>
      <c r="T321" s="202"/>
      <c r="AT321" s="203" t="s">
        <v>140</v>
      </c>
      <c r="AU321" s="203" t="s">
        <v>85</v>
      </c>
      <c r="AV321" s="13" t="s">
        <v>83</v>
      </c>
      <c r="AW321" s="13" t="s">
        <v>37</v>
      </c>
      <c r="AX321" s="13" t="s">
        <v>75</v>
      </c>
      <c r="AY321" s="203" t="s">
        <v>128</v>
      </c>
    </row>
    <row r="322" spans="1:65" s="14" customFormat="1" ht="11.25">
      <c r="B322" s="204"/>
      <c r="C322" s="205"/>
      <c r="D322" s="195" t="s">
        <v>140</v>
      </c>
      <c r="E322" s="206" t="s">
        <v>19</v>
      </c>
      <c r="F322" s="207" t="s">
        <v>399</v>
      </c>
      <c r="G322" s="205"/>
      <c r="H322" s="208">
        <v>3.96</v>
      </c>
      <c r="I322" s="209"/>
      <c r="J322" s="205"/>
      <c r="K322" s="205"/>
      <c r="L322" s="210"/>
      <c r="M322" s="211"/>
      <c r="N322" s="212"/>
      <c r="O322" s="212"/>
      <c r="P322" s="212"/>
      <c r="Q322" s="212"/>
      <c r="R322" s="212"/>
      <c r="S322" s="212"/>
      <c r="T322" s="213"/>
      <c r="AT322" s="214" t="s">
        <v>140</v>
      </c>
      <c r="AU322" s="214" t="s">
        <v>85</v>
      </c>
      <c r="AV322" s="14" t="s">
        <v>85</v>
      </c>
      <c r="AW322" s="14" t="s">
        <v>37</v>
      </c>
      <c r="AX322" s="14" t="s">
        <v>83</v>
      </c>
      <c r="AY322" s="214" t="s">
        <v>128</v>
      </c>
    </row>
    <row r="323" spans="1:65" s="2" customFormat="1" ht="24.2" customHeight="1">
      <c r="A323" s="36"/>
      <c r="B323" s="37"/>
      <c r="C323" s="175" t="s">
        <v>453</v>
      </c>
      <c r="D323" s="175" t="s">
        <v>131</v>
      </c>
      <c r="E323" s="176" t="s">
        <v>454</v>
      </c>
      <c r="F323" s="177" t="s">
        <v>455</v>
      </c>
      <c r="G323" s="178" t="s">
        <v>245</v>
      </c>
      <c r="H323" s="179">
        <v>6</v>
      </c>
      <c r="I323" s="180"/>
      <c r="J323" s="181">
        <f>ROUND(I323*H323,2)</f>
        <v>0</v>
      </c>
      <c r="K323" s="177" t="s">
        <v>135</v>
      </c>
      <c r="L323" s="41"/>
      <c r="M323" s="182" t="s">
        <v>19</v>
      </c>
      <c r="N323" s="183" t="s">
        <v>46</v>
      </c>
      <c r="O323" s="66"/>
      <c r="P323" s="184">
        <f>O323*H323</f>
        <v>0</v>
      </c>
      <c r="Q323" s="184">
        <v>0</v>
      </c>
      <c r="R323" s="184">
        <f>Q323*H323</f>
        <v>0</v>
      </c>
      <c r="S323" s="184">
        <v>0</v>
      </c>
      <c r="T323" s="185">
        <f>S323*H323</f>
        <v>0</v>
      </c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R323" s="186" t="s">
        <v>242</v>
      </c>
      <c r="AT323" s="186" t="s">
        <v>131</v>
      </c>
      <c r="AU323" s="186" t="s">
        <v>85</v>
      </c>
      <c r="AY323" s="19" t="s">
        <v>128</v>
      </c>
      <c r="BE323" s="187">
        <f>IF(N323="základní",J323,0)</f>
        <v>0</v>
      </c>
      <c r="BF323" s="187">
        <f>IF(N323="snížená",J323,0)</f>
        <v>0</v>
      </c>
      <c r="BG323" s="187">
        <f>IF(N323="zákl. přenesená",J323,0)</f>
        <v>0</v>
      </c>
      <c r="BH323" s="187">
        <f>IF(N323="sníž. přenesená",J323,0)</f>
        <v>0</v>
      </c>
      <c r="BI323" s="187">
        <f>IF(N323="nulová",J323,0)</f>
        <v>0</v>
      </c>
      <c r="BJ323" s="19" t="s">
        <v>83</v>
      </c>
      <c r="BK323" s="187">
        <f>ROUND(I323*H323,2)</f>
        <v>0</v>
      </c>
      <c r="BL323" s="19" t="s">
        <v>242</v>
      </c>
      <c r="BM323" s="186" t="s">
        <v>456</v>
      </c>
    </row>
    <row r="324" spans="1:65" s="2" customFormat="1" ht="11.25">
      <c r="A324" s="36"/>
      <c r="B324" s="37"/>
      <c r="C324" s="38"/>
      <c r="D324" s="188" t="s">
        <v>138</v>
      </c>
      <c r="E324" s="38"/>
      <c r="F324" s="189" t="s">
        <v>457</v>
      </c>
      <c r="G324" s="38"/>
      <c r="H324" s="38"/>
      <c r="I324" s="190"/>
      <c r="J324" s="38"/>
      <c r="K324" s="38"/>
      <c r="L324" s="41"/>
      <c r="M324" s="191"/>
      <c r="N324" s="192"/>
      <c r="O324" s="66"/>
      <c r="P324" s="66"/>
      <c r="Q324" s="66"/>
      <c r="R324" s="66"/>
      <c r="S324" s="66"/>
      <c r="T324" s="67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T324" s="19" t="s">
        <v>138</v>
      </c>
      <c r="AU324" s="19" t="s">
        <v>85</v>
      </c>
    </row>
    <row r="325" spans="1:65" s="13" customFormat="1" ht="11.25">
      <c r="B325" s="193"/>
      <c r="C325" s="194"/>
      <c r="D325" s="195" t="s">
        <v>140</v>
      </c>
      <c r="E325" s="196" t="s">
        <v>19</v>
      </c>
      <c r="F325" s="197" t="s">
        <v>437</v>
      </c>
      <c r="G325" s="194"/>
      <c r="H325" s="196" t="s">
        <v>19</v>
      </c>
      <c r="I325" s="198"/>
      <c r="J325" s="194"/>
      <c r="K325" s="194"/>
      <c r="L325" s="199"/>
      <c r="M325" s="200"/>
      <c r="N325" s="201"/>
      <c r="O325" s="201"/>
      <c r="P325" s="201"/>
      <c r="Q325" s="201"/>
      <c r="R325" s="201"/>
      <c r="S325" s="201"/>
      <c r="T325" s="202"/>
      <c r="AT325" s="203" t="s">
        <v>140</v>
      </c>
      <c r="AU325" s="203" t="s">
        <v>85</v>
      </c>
      <c r="AV325" s="13" t="s">
        <v>83</v>
      </c>
      <c r="AW325" s="13" t="s">
        <v>37</v>
      </c>
      <c r="AX325" s="13" t="s">
        <v>75</v>
      </c>
      <c r="AY325" s="203" t="s">
        <v>128</v>
      </c>
    </row>
    <row r="326" spans="1:65" s="14" customFormat="1" ht="11.25">
      <c r="B326" s="204"/>
      <c r="C326" s="205"/>
      <c r="D326" s="195" t="s">
        <v>140</v>
      </c>
      <c r="E326" s="206" t="s">
        <v>19</v>
      </c>
      <c r="F326" s="207" t="s">
        <v>129</v>
      </c>
      <c r="G326" s="205"/>
      <c r="H326" s="208">
        <v>6</v>
      </c>
      <c r="I326" s="209"/>
      <c r="J326" s="205"/>
      <c r="K326" s="205"/>
      <c r="L326" s="210"/>
      <c r="M326" s="211"/>
      <c r="N326" s="212"/>
      <c r="O326" s="212"/>
      <c r="P326" s="212"/>
      <c r="Q326" s="212"/>
      <c r="R326" s="212"/>
      <c r="S326" s="212"/>
      <c r="T326" s="213"/>
      <c r="AT326" s="214" t="s">
        <v>140</v>
      </c>
      <c r="AU326" s="214" t="s">
        <v>85</v>
      </c>
      <c r="AV326" s="14" t="s">
        <v>85</v>
      </c>
      <c r="AW326" s="14" t="s">
        <v>37</v>
      </c>
      <c r="AX326" s="14" t="s">
        <v>83</v>
      </c>
      <c r="AY326" s="214" t="s">
        <v>128</v>
      </c>
    </row>
    <row r="327" spans="1:65" s="2" customFormat="1" ht="24.2" customHeight="1">
      <c r="A327" s="36"/>
      <c r="B327" s="37"/>
      <c r="C327" s="175" t="s">
        <v>458</v>
      </c>
      <c r="D327" s="175" t="s">
        <v>131</v>
      </c>
      <c r="E327" s="176" t="s">
        <v>459</v>
      </c>
      <c r="F327" s="177" t="s">
        <v>460</v>
      </c>
      <c r="G327" s="178" t="s">
        <v>165</v>
      </c>
      <c r="H327" s="179">
        <v>20.399999999999999</v>
      </c>
      <c r="I327" s="180"/>
      <c r="J327" s="181">
        <f>ROUND(I327*H327,2)</f>
        <v>0</v>
      </c>
      <c r="K327" s="177" t="s">
        <v>135</v>
      </c>
      <c r="L327" s="41"/>
      <c r="M327" s="182" t="s">
        <v>19</v>
      </c>
      <c r="N327" s="183" t="s">
        <v>46</v>
      </c>
      <c r="O327" s="66"/>
      <c r="P327" s="184">
        <f>O327*H327</f>
        <v>0</v>
      </c>
      <c r="Q327" s="184">
        <v>9.0000000000000006E-5</v>
      </c>
      <c r="R327" s="184">
        <f>Q327*H327</f>
        <v>1.836E-3</v>
      </c>
      <c r="S327" s="184">
        <v>0</v>
      </c>
      <c r="T327" s="185">
        <f>S327*H327</f>
        <v>0</v>
      </c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R327" s="186" t="s">
        <v>242</v>
      </c>
      <c r="AT327" s="186" t="s">
        <v>131</v>
      </c>
      <c r="AU327" s="186" t="s">
        <v>85</v>
      </c>
      <c r="AY327" s="19" t="s">
        <v>128</v>
      </c>
      <c r="BE327" s="187">
        <f>IF(N327="základní",J327,0)</f>
        <v>0</v>
      </c>
      <c r="BF327" s="187">
        <f>IF(N327="snížená",J327,0)</f>
        <v>0</v>
      </c>
      <c r="BG327" s="187">
        <f>IF(N327="zákl. přenesená",J327,0)</f>
        <v>0</v>
      </c>
      <c r="BH327" s="187">
        <f>IF(N327="sníž. přenesená",J327,0)</f>
        <v>0</v>
      </c>
      <c r="BI327" s="187">
        <f>IF(N327="nulová",J327,0)</f>
        <v>0</v>
      </c>
      <c r="BJ327" s="19" t="s">
        <v>83</v>
      </c>
      <c r="BK327" s="187">
        <f>ROUND(I327*H327,2)</f>
        <v>0</v>
      </c>
      <c r="BL327" s="19" t="s">
        <v>242</v>
      </c>
      <c r="BM327" s="186" t="s">
        <v>461</v>
      </c>
    </row>
    <row r="328" spans="1:65" s="2" customFormat="1" ht="11.25">
      <c r="A328" s="36"/>
      <c r="B328" s="37"/>
      <c r="C328" s="38"/>
      <c r="D328" s="188" t="s">
        <v>138</v>
      </c>
      <c r="E328" s="38"/>
      <c r="F328" s="189" t="s">
        <v>462</v>
      </c>
      <c r="G328" s="38"/>
      <c r="H328" s="38"/>
      <c r="I328" s="190"/>
      <c r="J328" s="38"/>
      <c r="K328" s="38"/>
      <c r="L328" s="41"/>
      <c r="M328" s="191"/>
      <c r="N328" s="192"/>
      <c r="O328" s="66"/>
      <c r="P328" s="66"/>
      <c r="Q328" s="66"/>
      <c r="R328" s="66"/>
      <c r="S328" s="66"/>
      <c r="T328" s="67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T328" s="19" t="s">
        <v>138</v>
      </c>
      <c r="AU328" s="19" t="s">
        <v>85</v>
      </c>
    </row>
    <row r="329" spans="1:65" s="13" customFormat="1" ht="11.25">
      <c r="B329" s="193"/>
      <c r="C329" s="194"/>
      <c r="D329" s="195" t="s">
        <v>140</v>
      </c>
      <c r="E329" s="196" t="s">
        <v>19</v>
      </c>
      <c r="F329" s="197" t="s">
        <v>277</v>
      </c>
      <c r="G329" s="194"/>
      <c r="H329" s="196" t="s">
        <v>19</v>
      </c>
      <c r="I329" s="198"/>
      <c r="J329" s="194"/>
      <c r="K329" s="194"/>
      <c r="L329" s="199"/>
      <c r="M329" s="200"/>
      <c r="N329" s="201"/>
      <c r="O329" s="201"/>
      <c r="P329" s="201"/>
      <c r="Q329" s="201"/>
      <c r="R329" s="201"/>
      <c r="S329" s="201"/>
      <c r="T329" s="202"/>
      <c r="AT329" s="203" t="s">
        <v>140</v>
      </c>
      <c r="AU329" s="203" t="s">
        <v>85</v>
      </c>
      <c r="AV329" s="13" t="s">
        <v>83</v>
      </c>
      <c r="AW329" s="13" t="s">
        <v>37</v>
      </c>
      <c r="AX329" s="13" t="s">
        <v>75</v>
      </c>
      <c r="AY329" s="203" t="s">
        <v>128</v>
      </c>
    </row>
    <row r="330" spans="1:65" s="13" customFormat="1" ht="11.25">
      <c r="B330" s="193"/>
      <c r="C330" s="194"/>
      <c r="D330" s="195" t="s">
        <v>140</v>
      </c>
      <c r="E330" s="196" t="s">
        <v>19</v>
      </c>
      <c r="F330" s="197" t="s">
        <v>429</v>
      </c>
      <c r="G330" s="194"/>
      <c r="H330" s="196" t="s">
        <v>19</v>
      </c>
      <c r="I330" s="198"/>
      <c r="J330" s="194"/>
      <c r="K330" s="194"/>
      <c r="L330" s="199"/>
      <c r="M330" s="200"/>
      <c r="N330" s="201"/>
      <c r="O330" s="201"/>
      <c r="P330" s="201"/>
      <c r="Q330" s="201"/>
      <c r="R330" s="201"/>
      <c r="S330" s="201"/>
      <c r="T330" s="202"/>
      <c r="AT330" s="203" t="s">
        <v>140</v>
      </c>
      <c r="AU330" s="203" t="s">
        <v>85</v>
      </c>
      <c r="AV330" s="13" t="s">
        <v>83</v>
      </c>
      <c r="AW330" s="13" t="s">
        <v>37</v>
      </c>
      <c r="AX330" s="13" t="s">
        <v>75</v>
      </c>
      <c r="AY330" s="203" t="s">
        <v>128</v>
      </c>
    </row>
    <row r="331" spans="1:65" s="14" customFormat="1" ht="11.25">
      <c r="B331" s="204"/>
      <c r="C331" s="205"/>
      <c r="D331" s="195" t="s">
        <v>140</v>
      </c>
      <c r="E331" s="206" t="s">
        <v>19</v>
      </c>
      <c r="F331" s="207" t="s">
        <v>430</v>
      </c>
      <c r="G331" s="205"/>
      <c r="H331" s="208">
        <v>1.8</v>
      </c>
      <c r="I331" s="209"/>
      <c r="J331" s="205"/>
      <c r="K331" s="205"/>
      <c r="L331" s="210"/>
      <c r="M331" s="211"/>
      <c r="N331" s="212"/>
      <c r="O331" s="212"/>
      <c r="P331" s="212"/>
      <c r="Q331" s="212"/>
      <c r="R331" s="212"/>
      <c r="S331" s="212"/>
      <c r="T331" s="213"/>
      <c r="AT331" s="214" t="s">
        <v>140</v>
      </c>
      <c r="AU331" s="214" t="s">
        <v>85</v>
      </c>
      <c r="AV331" s="14" t="s">
        <v>85</v>
      </c>
      <c r="AW331" s="14" t="s">
        <v>37</v>
      </c>
      <c r="AX331" s="14" t="s">
        <v>75</v>
      </c>
      <c r="AY331" s="214" t="s">
        <v>128</v>
      </c>
    </row>
    <row r="332" spans="1:65" s="13" customFormat="1" ht="11.25">
      <c r="B332" s="193"/>
      <c r="C332" s="194"/>
      <c r="D332" s="195" t="s">
        <v>140</v>
      </c>
      <c r="E332" s="196" t="s">
        <v>19</v>
      </c>
      <c r="F332" s="197" t="s">
        <v>279</v>
      </c>
      <c r="G332" s="194"/>
      <c r="H332" s="196" t="s">
        <v>19</v>
      </c>
      <c r="I332" s="198"/>
      <c r="J332" s="194"/>
      <c r="K332" s="194"/>
      <c r="L332" s="199"/>
      <c r="M332" s="200"/>
      <c r="N332" s="201"/>
      <c r="O332" s="201"/>
      <c r="P332" s="201"/>
      <c r="Q332" s="201"/>
      <c r="R332" s="201"/>
      <c r="S332" s="201"/>
      <c r="T332" s="202"/>
      <c r="AT332" s="203" t="s">
        <v>140</v>
      </c>
      <c r="AU332" s="203" t="s">
        <v>85</v>
      </c>
      <c r="AV332" s="13" t="s">
        <v>83</v>
      </c>
      <c r="AW332" s="13" t="s">
        <v>37</v>
      </c>
      <c r="AX332" s="13" t="s">
        <v>75</v>
      </c>
      <c r="AY332" s="203" t="s">
        <v>128</v>
      </c>
    </row>
    <row r="333" spans="1:65" s="13" customFormat="1" ht="11.25">
      <c r="B333" s="193"/>
      <c r="C333" s="194"/>
      <c r="D333" s="195" t="s">
        <v>140</v>
      </c>
      <c r="E333" s="196" t="s">
        <v>19</v>
      </c>
      <c r="F333" s="197" t="s">
        <v>429</v>
      </c>
      <c r="G333" s="194"/>
      <c r="H333" s="196" t="s">
        <v>19</v>
      </c>
      <c r="I333" s="198"/>
      <c r="J333" s="194"/>
      <c r="K333" s="194"/>
      <c r="L333" s="199"/>
      <c r="M333" s="200"/>
      <c r="N333" s="201"/>
      <c r="O333" s="201"/>
      <c r="P333" s="201"/>
      <c r="Q333" s="201"/>
      <c r="R333" s="201"/>
      <c r="S333" s="201"/>
      <c r="T333" s="202"/>
      <c r="AT333" s="203" t="s">
        <v>140</v>
      </c>
      <c r="AU333" s="203" t="s">
        <v>85</v>
      </c>
      <c r="AV333" s="13" t="s">
        <v>83</v>
      </c>
      <c r="AW333" s="13" t="s">
        <v>37</v>
      </c>
      <c r="AX333" s="13" t="s">
        <v>75</v>
      </c>
      <c r="AY333" s="203" t="s">
        <v>128</v>
      </c>
    </row>
    <row r="334" spans="1:65" s="14" customFormat="1" ht="11.25">
      <c r="B334" s="204"/>
      <c r="C334" s="205"/>
      <c r="D334" s="195" t="s">
        <v>140</v>
      </c>
      <c r="E334" s="206" t="s">
        <v>19</v>
      </c>
      <c r="F334" s="207" t="s">
        <v>431</v>
      </c>
      <c r="G334" s="205"/>
      <c r="H334" s="208">
        <v>9.8000000000000007</v>
      </c>
      <c r="I334" s="209"/>
      <c r="J334" s="205"/>
      <c r="K334" s="205"/>
      <c r="L334" s="210"/>
      <c r="M334" s="211"/>
      <c r="N334" s="212"/>
      <c r="O334" s="212"/>
      <c r="P334" s="212"/>
      <c r="Q334" s="212"/>
      <c r="R334" s="212"/>
      <c r="S334" s="212"/>
      <c r="T334" s="213"/>
      <c r="AT334" s="214" t="s">
        <v>140</v>
      </c>
      <c r="AU334" s="214" t="s">
        <v>85</v>
      </c>
      <c r="AV334" s="14" t="s">
        <v>85</v>
      </c>
      <c r="AW334" s="14" t="s">
        <v>37</v>
      </c>
      <c r="AX334" s="14" t="s">
        <v>75</v>
      </c>
      <c r="AY334" s="214" t="s">
        <v>128</v>
      </c>
    </row>
    <row r="335" spans="1:65" s="13" customFormat="1" ht="11.25">
      <c r="B335" s="193"/>
      <c r="C335" s="194"/>
      <c r="D335" s="195" t="s">
        <v>140</v>
      </c>
      <c r="E335" s="196" t="s">
        <v>19</v>
      </c>
      <c r="F335" s="197" t="s">
        <v>422</v>
      </c>
      <c r="G335" s="194"/>
      <c r="H335" s="196" t="s">
        <v>19</v>
      </c>
      <c r="I335" s="198"/>
      <c r="J335" s="194"/>
      <c r="K335" s="194"/>
      <c r="L335" s="199"/>
      <c r="M335" s="200"/>
      <c r="N335" s="201"/>
      <c r="O335" s="201"/>
      <c r="P335" s="201"/>
      <c r="Q335" s="201"/>
      <c r="R335" s="201"/>
      <c r="S335" s="201"/>
      <c r="T335" s="202"/>
      <c r="AT335" s="203" t="s">
        <v>140</v>
      </c>
      <c r="AU335" s="203" t="s">
        <v>85</v>
      </c>
      <c r="AV335" s="13" t="s">
        <v>83</v>
      </c>
      <c r="AW335" s="13" t="s">
        <v>37</v>
      </c>
      <c r="AX335" s="13" t="s">
        <v>75</v>
      </c>
      <c r="AY335" s="203" t="s">
        <v>128</v>
      </c>
    </row>
    <row r="336" spans="1:65" s="14" customFormat="1" ht="11.25">
      <c r="B336" s="204"/>
      <c r="C336" s="205"/>
      <c r="D336" s="195" t="s">
        <v>140</v>
      </c>
      <c r="E336" s="206" t="s">
        <v>19</v>
      </c>
      <c r="F336" s="207" t="s">
        <v>423</v>
      </c>
      <c r="G336" s="205"/>
      <c r="H336" s="208">
        <v>8.8000000000000007</v>
      </c>
      <c r="I336" s="209"/>
      <c r="J336" s="205"/>
      <c r="K336" s="205"/>
      <c r="L336" s="210"/>
      <c r="M336" s="211"/>
      <c r="N336" s="212"/>
      <c r="O336" s="212"/>
      <c r="P336" s="212"/>
      <c r="Q336" s="212"/>
      <c r="R336" s="212"/>
      <c r="S336" s="212"/>
      <c r="T336" s="213"/>
      <c r="AT336" s="214" t="s">
        <v>140</v>
      </c>
      <c r="AU336" s="214" t="s">
        <v>85</v>
      </c>
      <c r="AV336" s="14" t="s">
        <v>85</v>
      </c>
      <c r="AW336" s="14" t="s">
        <v>37</v>
      </c>
      <c r="AX336" s="14" t="s">
        <v>75</v>
      </c>
      <c r="AY336" s="214" t="s">
        <v>128</v>
      </c>
    </row>
    <row r="337" spans="1:65" s="15" customFormat="1" ht="11.25">
      <c r="B337" s="215"/>
      <c r="C337" s="216"/>
      <c r="D337" s="195" t="s">
        <v>140</v>
      </c>
      <c r="E337" s="217" t="s">
        <v>19</v>
      </c>
      <c r="F337" s="218" t="s">
        <v>173</v>
      </c>
      <c r="G337" s="216"/>
      <c r="H337" s="219">
        <v>20.399999999999999</v>
      </c>
      <c r="I337" s="220"/>
      <c r="J337" s="216"/>
      <c r="K337" s="216"/>
      <c r="L337" s="221"/>
      <c r="M337" s="222"/>
      <c r="N337" s="223"/>
      <c r="O337" s="223"/>
      <c r="P337" s="223"/>
      <c r="Q337" s="223"/>
      <c r="R337" s="223"/>
      <c r="S337" s="223"/>
      <c r="T337" s="224"/>
      <c r="AT337" s="225" t="s">
        <v>140</v>
      </c>
      <c r="AU337" s="225" t="s">
        <v>85</v>
      </c>
      <c r="AV337" s="15" t="s">
        <v>136</v>
      </c>
      <c r="AW337" s="15" t="s">
        <v>37</v>
      </c>
      <c r="AX337" s="15" t="s">
        <v>83</v>
      </c>
      <c r="AY337" s="225" t="s">
        <v>128</v>
      </c>
    </row>
    <row r="338" spans="1:65" s="2" customFormat="1" ht="24.2" customHeight="1">
      <c r="A338" s="36"/>
      <c r="B338" s="37"/>
      <c r="C338" s="175" t="s">
        <v>463</v>
      </c>
      <c r="D338" s="175" t="s">
        <v>131</v>
      </c>
      <c r="E338" s="176" t="s">
        <v>464</v>
      </c>
      <c r="F338" s="177" t="s">
        <v>465</v>
      </c>
      <c r="G338" s="178" t="s">
        <v>134</v>
      </c>
      <c r="H338" s="179">
        <v>22.88</v>
      </c>
      <c r="I338" s="180"/>
      <c r="J338" s="181">
        <f>ROUND(I338*H338,2)</f>
        <v>0</v>
      </c>
      <c r="K338" s="177" t="s">
        <v>135</v>
      </c>
      <c r="L338" s="41"/>
      <c r="M338" s="182" t="s">
        <v>19</v>
      </c>
      <c r="N338" s="183" t="s">
        <v>46</v>
      </c>
      <c r="O338" s="66"/>
      <c r="P338" s="184">
        <f>O338*H338</f>
        <v>0</v>
      </c>
      <c r="Q338" s="184">
        <v>5.0000000000000002E-5</v>
      </c>
      <c r="R338" s="184">
        <f>Q338*H338</f>
        <v>1.1440000000000001E-3</v>
      </c>
      <c r="S338" s="184">
        <v>0</v>
      </c>
      <c r="T338" s="185">
        <f>S338*H338</f>
        <v>0</v>
      </c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R338" s="186" t="s">
        <v>242</v>
      </c>
      <c r="AT338" s="186" t="s">
        <v>131</v>
      </c>
      <c r="AU338" s="186" t="s">
        <v>85</v>
      </c>
      <c r="AY338" s="19" t="s">
        <v>128</v>
      </c>
      <c r="BE338" s="187">
        <f>IF(N338="základní",J338,0)</f>
        <v>0</v>
      </c>
      <c r="BF338" s="187">
        <f>IF(N338="snížená",J338,0)</f>
        <v>0</v>
      </c>
      <c r="BG338" s="187">
        <f>IF(N338="zákl. přenesená",J338,0)</f>
        <v>0</v>
      </c>
      <c r="BH338" s="187">
        <f>IF(N338="sníž. přenesená",J338,0)</f>
        <v>0</v>
      </c>
      <c r="BI338" s="187">
        <f>IF(N338="nulová",J338,0)</f>
        <v>0</v>
      </c>
      <c r="BJ338" s="19" t="s">
        <v>83</v>
      </c>
      <c r="BK338" s="187">
        <f>ROUND(I338*H338,2)</f>
        <v>0</v>
      </c>
      <c r="BL338" s="19" t="s">
        <v>242</v>
      </c>
      <c r="BM338" s="186" t="s">
        <v>466</v>
      </c>
    </row>
    <row r="339" spans="1:65" s="2" customFormat="1" ht="11.25">
      <c r="A339" s="36"/>
      <c r="B339" s="37"/>
      <c r="C339" s="38"/>
      <c r="D339" s="188" t="s">
        <v>138</v>
      </c>
      <c r="E339" s="38"/>
      <c r="F339" s="189" t="s">
        <v>467</v>
      </c>
      <c r="G339" s="38"/>
      <c r="H339" s="38"/>
      <c r="I339" s="190"/>
      <c r="J339" s="38"/>
      <c r="K339" s="38"/>
      <c r="L339" s="41"/>
      <c r="M339" s="191"/>
      <c r="N339" s="192"/>
      <c r="O339" s="66"/>
      <c r="P339" s="66"/>
      <c r="Q339" s="66"/>
      <c r="R339" s="66"/>
      <c r="S339" s="66"/>
      <c r="T339" s="67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T339" s="19" t="s">
        <v>138</v>
      </c>
      <c r="AU339" s="19" t="s">
        <v>85</v>
      </c>
    </row>
    <row r="340" spans="1:65" s="2" customFormat="1" ht="49.15" customHeight="1">
      <c r="A340" s="36"/>
      <c r="B340" s="37"/>
      <c r="C340" s="175" t="s">
        <v>468</v>
      </c>
      <c r="D340" s="175" t="s">
        <v>131</v>
      </c>
      <c r="E340" s="176" t="s">
        <v>469</v>
      </c>
      <c r="F340" s="177" t="s">
        <v>470</v>
      </c>
      <c r="G340" s="178" t="s">
        <v>211</v>
      </c>
      <c r="H340" s="179">
        <v>0.58499999999999996</v>
      </c>
      <c r="I340" s="180"/>
      <c r="J340" s="181">
        <f>ROUND(I340*H340,2)</f>
        <v>0</v>
      </c>
      <c r="K340" s="177" t="s">
        <v>135</v>
      </c>
      <c r="L340" s="41"/>
      <c r="M340" s="182" t="s">
        <v>19</v>
      </c>
      <c r="N340" s="183" t="s">
        <v>46</v>
      </c>
      <c r="O340" s="66"/>
      <c r="P340" s="184">
        <f>O340*H340</f>
        <v>0</v>
      </c>
      <c r="Q340" s="184">
        <v>0</v>
      </c>
      <c r="R340" s="184">
        <f>Q340*H340</f>
        <v>0</v>
      </c>
      <c r="S340" s="184">
        <v>0</v>
      </c>
      <c r="T340" s="185">
        <f>S340*H340</f>
        <v>0</v>
      </c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R340" s="186" t="s">
        <v>242</v>
      </c>
      <c r="AT340" s="186" t="s">
        <v>131</v>
      </c>
      <c r="AU340" s="186" t="s">
        <v>85</v>
      </c>
      <c r="AY340" s="19" t="s">
        <v>128</v>
      </c>
      <c r="BE340" s="187">
        <f>IF(N340="základní",J340,0)</f>
        <v>0</v>
      </c>
      <c r="BF340" s="187">
        <f>IF(N340="snížená",J340,0)</f>
        <v>0</v>
      </c>
      <c r="BG340" s="187">
        <f>IF(N340="zákl. přenesená",J340,0)</f>
        <v>0</v>
      </c>
      <c r="BH340" s="187">
        <f>IF(N340="sníž. přenesená",J340,0)</f>
        <v>0</v>
      </c>
      <c r="BI340" s="187">
        <f>IF(N340="nulová",J340,0)</f>
        <v>0</v>
      </c>
      <c r="BJ340" s="19" t="s">
        <v>83</v>
      </c>
      <c r="BK340" s="187">
        <f>ROUND(I340*H340,2)</f>
        <v>0</v>
      </c>
      <c r="BL340" s="19" t="s">
        <v>242</v>
      </c>
      <c r="BM340" s="186" t="s">
        <v>471</v>
      </c>
    </row>
    <row r="341" spans="1:65" s="2" customFormat="1" ht="11.25">
      <c r="A341" s="36"/>
      <c r="B341" s="37"/>
      <c r="C341" s="38"/>
      <c r="D341" s="188" t="s">
        <v>138</v>
      </c>
      <c r="E341" s="38"/>
      <c r="F341" s="189" t="s">
        <v>472</v>
      </c>
      <c r="G341" s="38"/>
      <c r="H341" s="38"/>
      <c r="I341" s="190"/>
      <c r="J341" s="38"/>
      <c r="K341" s="38"/>
      <c r="L341" s="41"/>
      <c r="M341" s="191"/>
      <c r="N341" s="192"/>
      <c r="O341" s="66"/>
      <c r="P341" s="66"/>
      <c r="Q341" s="66"/>
      <c r="R341" s="66"/>
      <c r="S341" s="66"/>
      <c r="T341" s="67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T341" s="19" t="s">
        <v>138</v>
      </c>
      <c r="AU341" s="19" t="s">
        <v>85</v>
      </c>
    </row>
    <row r="342" spans="1:65" s="12" customFormat="1" ht="22.9" customHeight="1">
      <c r="B342" s="159"/>
      <c r="C342" s="160"/>
      <c r="D342" s="161" t="s">
        <v>74</v>
      </c>
      <c r="E342" s="173" t="s">
        <v>473</v>
      </c>
      <c r="F342" s="173" t="s">
        <v>474</v>
      </c>
      <c r="G342" s="160"/>
      <c r="H342" s="160"/>
      <c r="I342" s="163"/>
      <c r="J342" s="174">
        <f>BK342</f>
        <v>0</v>
      </c>
      <c r="K342" s="160"/>
      <c r="L342" s="165"/>
      <c r="M342" s="166"/>
      <c r="N342" s="167"/>
      <c r="O342" s="167"/>
      <c r="P342" s="168">
        <f>SUM(P343:P352)</f>
        <v>0</v>
      </c>
      <c r="Q342" s="167"/>
      <c r="R342" s="168">
        <f>SUM(R343:R352)</f>
        <v>2.0203030000000004E-2</v>
      </c>
      <c r="S342" s="167"/>
      <c r="T342" s="169">
        <f>SUM(T343:T352)</f>
        <v>0</v>
      </c>
      <c r="AR342" s="170" t="s">
        <v>85</v>
      </c>
      <c r="AT342" s="171" t="s">
        <v>74</v>
      </c>
      <c r="AU342" s="171" t="s">
        <v>83</v>
      </c>
      <c r="AY342" s="170" t="s">
        <v>128</v>
      </c>
      <c r="BK342" s="172">
        <f>SUM(BK343:BK352)</f>
        <v>0</v>
      </c>
    </row>
    <row r="343" spans="1:65" s="2" customFormat="1" ht="37.9" customHeight="1">
      <c r="A343" s="36"/>
      <c r="B343" s="37"/>
      <c r="C343" s="175" t="s">
        <v>475</v>
      </c>
      <c r="D343" s="175" t="s">
        <v>131</v>
      </c>
      <c r="E343" s="176" t="s">
        <v>476</v>
      </c>
      <c r="F343" s="177" t="s">
        <v>477</v>
      </c>
      <c r="G343" s="178" t="s">
        <v>134</v>
      </c>
      <c r="H343" s="179">
        <v>24.341000000000001</v>
      </c>
      <c r="I343" s="180"/>
      <c r="J343" s="181">
        <f>ROUND(I343*H343,2)</f>
        <v>0</v>
      </c>
      <c r="K343" s="177" t="s">
        <v>135</v>
      </c>
      <c r="L343" s="41"/>
      <c r="M343" s="182" t="s">
        <v>19</v>
      </c>
      <c r="N343" s="183" t="s">
        <v>46</v>
      </c>
      <c r="O343" s="66"/>
      <c r="P343" s="184">
        <f>O343*H343</f>
        <v>0</v>
      </c>
      <c r="Q343" s="184">
        <v>1.1E-4</v>
      </c>
      <c r="R343" s="184">
        <f>Q343*H343</f>
        <v>2.6775100000000001E-3</v>
      </c>
      <c r="S343" s="184">
        <v>0</v>
      </c>
      <c r="T343" s="185">
        <f>S343*H343</f>
        <v>0</v>
      </c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R343" s="186" t="s">
        <v>242</v>
      </c>
      <c r="AT343" s="186" t="s">
        <v>131</v>
      </c>
      <c r="AU343" s="186" t="s">
        <v>85</v>
      </c>
      <c r="AY343" s="19" t="s">
        <v>128</v>
      </c>
      <c r="BE343" s="187">
        <f>IF(N343="základní",J343,0)</f>
        <v>0</v>
      </c>
      <c r="BF343" s="187">
        <f>IF(N343="snížená",J343,0)</f>
        <v>0</v>
      </c>
      <c r="BG343" s="187">
        <f>IF(N343="zákl. přenesená",J343,0)</f>
        <v>0</v>
      </c>
      <c r="BH343" s="187">
        <f>IF(N343="sníž. přenesená",J343,0)</f>
        <v>0</v>
      </c>
      <c r="BI343" s="187">
        <f>IF(N343="nulová",J343,0)</f>
        <v>0</v>
      </c>
      <c r="BJ343" s="19" t="s">
        <v>83</v>
      </c>
      <c r="BK343" s="187">
        <f>ROUND(I343*H343,2)</f>
        <v>0</v>
      </c>
      <c r="BL343" s="19" t="s">
        <v>242</v>
      </c>
      <c r="BM343" s="186" t="s">
        <v>478</v>
      </c>
    </row>
    <row r="344" spans="1:65" s="2" customFormat="1" ht="11.25">
      <c r="A344" s="36"/>
      <c r="B344" s="37"/>
      <c r="C344" s="38"/>
      <c r="D344" s="188" t="s">
        <v>138</v>
      </c>
      <c r="E344" s="38"/>
      <c r="F344" s="189" t="s">
        <v>479</v>
      </c>
      <c r="G344" s="38"/>
      <c r="H344" s="38"/>
      <c r="I344" s="190"/>
      <c r="J344" s="38"/>
      <c r="K344" s="38"/>
      <c r="L344" s="41"/>
      <c r="M344" s="191"/>
      <c r="N344" s="192"/>
      <c r="O344" s="66"/>
      <c r="P344" s="66"/>
      <c r="Q344" s="66"/>
      <c r="R344" s="66"/>
      <c r="S344" s="66"/>
      <c r="T344" s="67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T344" s="19" t="s">
        <v>138</v>
      </c>
      <c r="AU344" s="19" t="s">
        <v>85</v>
      </c>
    </row>
    <row r="345" spans="1:65" s="13" customFormat="1" ht="11.25">
      <c r="B345" s="193"/>
      <c r="C345" s="194"/>
      <c r="D345" s="195" t="s">
        <v>140</v>
      </c>
      <c r="E345" s="196" t="s">
        <v>19</v>
      </c>
      <c r="F345" s="197" t="s">
        <v>141</v>
      </c>
      <c r="G345" s="194"/>
      <c r="H345" s="196" t="s">
        <v>19</v>
      </c>
      <c r="I345" s="198"/>
      <c r="J345" s="194"/>
      <c r="K345" s="194"/>
      <c r="L345" s="199"/>
      <c r="M345" s="200"/>
      <c r="N345" s="201"/>
      <c r="O345" s="201"/>
      <c r="P345" s="201"/>
      <c r="Q345" s="201"/>
      <c r="R345" s="201"/>
      <c r="S345" s="201"/>
      <c r="T345" s="202"/>
      <c r="AT345" s="203" t="s">
        <v>140</v>
      </c>
      <c r="AU345" s="203" t="s">
        <v>85</v>
      </c>
      <c r="AV345" s="13" t="s">
        <v>83</v>
      </c>
      <c r="AW345" s="13" t="s">
        <v>37</v>
      </c>
      <c r="AX345" s="13" t="s">
        <v>75</v>
      </c>
      <c r="AY345" s="203" t="s">
        <v>128</v>
      </c>
    </row>
    <row r="346" spans="1:65" s="13" customFormat="1" ht="11.25">
      <c r="B346" s="193"/>
      <c r="C346" s="194"/>
      <c r="D346" s="195" t="s">
        <v>140</v>
      </c>
      <c r="E346" s="196" t="s">
        <v>19</v>
      </c>
      <c r="F346" s="197" t="s">
        <v>480</v>
      </c>
      <c r="G346" s="194"/>
      <c r="H346" s="196" t="s">
        <v>19</v>
      </c>
      <c r="I346" s="198"/>
      <c r="J346" s="194"/>
      <c r="K346" s="194"/>
      <c r="L346" s="199"/>
      <c r="M346" s="200"/>
      <c r="N346" s="201"/>
      <c r="O346" s="201"/>
      <c r="P346" s="201"/>
      <c r="Q346" s="201"/>
      <c r="R346" s="201"/>
      <c r="S346" s="201"/>
      <c r="T346" s="202"/>
      <c r="AT346" s="203" t="s">
        <v>140</v>
      </c>
      <c r="AU346" s="203" t="s">
        <v>85</v>
      </c>
      <c r="AV346" s="13" t="s">
        <v>83</v>
      </c>
      <c r="AW346" s="13" t="s">
        <v>37</v>
      </c>
      <c r="AX346" s="13" t="s">
        <v>75</v>
      </c>
      <c r="AY346" s="203" t="s">
        <v>128</v>
      </c>
    </row>
    <row r="347" spans="1:65" s="14" customFormat="1" ht="11.25">
      <c r="B347" s="204"/>
      <c r="C347" s="205"/>
      <c r="D347" s="195" t="s">
        <v>140</v>
      </c>
      <c r="E347" s="206" t="s">
        <v>19</v>
      </c>
      <c r="F347" s="207" t="s">
        <v>481</v>
      </c>
      <c r="G347" s="205"/>
      <c r="H347" s="208">
        <v>24.341000000000001</v>
      </c>
      <c r="I347" s="209"/>
      <c r="J347" s="205"/>
      <c r="K347" s="205"/>
      <c r="L347" s="210"/>
      <c r="M347" s="211"/>
      <c r="N347" s="212"/>
      <c r="O347" s="212"/>
      <c r="P347" s="212"/>
      <c r="Q347" s="212"/>
      <c r="R347" s="212"/>
      <c r="S347" s="212"/>
      <c r="T347" s="213"/>
      <c r="AT347" s="214" t="s">
        <v>140</v>
      </c>
      <c r="AU347" s="214" t="s">
        <v>85</v>
      </c>
      <c r="AV347" s="14" t="s">
        <v>85</v>
      </c>
      <c r="AW347" s="14" t="s">
        <v>37</v>
      </c>
      <c r="AX347" s="14" t="s">
        <v>83</v>
      </c>
      <c r="AY347" s="214" t="s">
        <v>128</v>
      </c>
    </row>
    <row r="348" spans="1:65" s="2" customFormat="1" ht="37.9" customHeight="1">
      <c r="A348" s="36"/>
      <c r="B348" s="37"/>
      <c r="C348" s="175" t="s">
        <v>482</v>
      </c>
      <c r="D348" s="175" t="s">
        <v>131</v>
      </c>
      <c r="E348" s="176" t="s">
        <v>483</v>
      </c>
      <c r="F348" s="177" t="s">
        <v>484</v>
      </c>
      <c r="G348" s="178" t="s">
        <v>134</v>
      </c>
      <c r="H348" s="179">
        <v>24.341000000000001</v>
      </c>
      <c r="I348" s="180"/>
      <c r="J348" s="181">
        <f>ROUND(I348*H348,2)</f>
        <v>0</v>
      </c>
      <c r="K348" s="177" t="s">
        <v>135</v>
      </c>
      <c r="L348" s="41"/>
      <c r="M348" s="182" t="s">
        <v>19</v>
      </c>
      <c r="N348" s="183" t="s">
        <v>46</v>
      </c>
      <c r="O348" s="66"/>
      <c r="P348" s="184">
        <f>O348*H348</f>
        <v>0</v>
      </c>
      <c r="Q348" s="184">
        <v>7.2000000000000005E-4</v>
      </c>
      <c r="R348" s="184">
        <f>Q348*H348</f>
        <v>1.7525520000000003E-2</v>
      </c>
      <c r="S348" s="184">
        <v>0</v>
      </c>
      <c r="T348" s="185">
        <f>S348*H348</f>
        <v>0</v>
      </c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R348" s="186" t="s">
        <v>242</v>
      </c>
      <c r="AT348" s="186" t="s">
        <v>131</v>
      </c>
      <c r="AU348" s="186" t="s">
        <v>85</v>
      </c>
      <c r="AY348" s="19" t="s">
        <v>128</v>
      </c>
      <c r="BE348" s="187">
        <f>IF(N348="základní",J348,0)</f>
        <v>0</v>
      </c>
      <c r="BF348" s="187">
        <f>IF(N348="snížená",J348,0)</f>
        <v>0</v>
      </c>
      <c r="BG348" s="187">
        <f>IF(N348="zákl. přenesená",J348,0)</f>
        <v>0</v>
      </c>
      <c r="BH348" s="187">
        <f>IF(N348="sníž. přenesená",J348,0)</f>
        <v>0</v>
      </c>
      <c r="BI348" s="187">
        <f>IF(N348="nulová",J348,0)</f>
        <v>0</v>
      </c>
      <c r="BJ348" s="19" t="s">
        <v>83</v>
      </c>
      <c r="BK348" s="187">
        <f>ROUND(I348*H348,2)</f>
        <v>0</v>
      </c>
      <c r="BL348" s="19" t="s">
        <v>242</v>
      </c>
      <c r="BM348" s="186" t="s">
        <v>485</v>
      </c>
    </row>
    <row r="349" spans="1:65" s="2" customFormat="1" ht="11.25">
      <c r="A349" s="36"/>
      <c r="B349" s="37"/>
      <c r="C349" s="38"/>
      <c r="D349" s="188" t="s">
        <v>138</v>
      </c>
      <c r="E349" s="38"/>
      <c r="F349" s="189" t="s">
        <v>486</v>
      </c>
      <c r="G349" s="38"/>
      <c r="H349" s="38"/>
      <c r="I349" s="190"/>
      <c r="J349" s="38"/>
      <c r="K349" s="38"/>
      <c r="L349" s="41"/>
      <c r="M349" s="191"/>
      <c r="N349" s="192"/>
      <c r="O349" s="66"/>
      <c r="P349" s="66"/>
      <c r="Q349" s="66"/>
      <c r="R349" s="66"/>
      <c r="S349" s="66"/>
      <c r="T349" s="67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T349" s="19" t="s">
        <v>138</v>
      </c>
      <c r="AU349" s="19" t="s">
        <v>85</v>
      </c>
    </row>
    <row r="350" spans="1:65" s="13" customFormat="1" ht="11.25">
      <c r="B350" s="193"/>
      <c r="C350" s="194"/>
      <c r="D350" s="195" t="s">
        <v>140</v>
      </c>
      <c r="E350" s="196" t="s">
        <v>19</v>
      </c>
      <c r="F350" s="197" t="s">
        <v>141</v>
      </c>
      <c r="G350" s="194"/>
      <c r="H350" s="196" t="s">
        <v>19</v>
      </c>
      <c r="I350" s="198"/>
      <c r="J350" s="194"/>
      <c r="K350" s="194"/>
      <c r="L350" s="199"/>
      <c r="M350" s="200"/>
      <c r="N350" s="201"/>
      <c r="O350" s="201"/>
      <c r="P350" s="201"/>
      <c r="Q350" s="201"/>
      <c r="R350" s="201"/>
      <c r="S350" s="201"/>
      <c r="T350" s="202"/>
      <c r="AT350" s="203" t="s">
        <v>140</v>
      </c>
      <c r="AU350" s="203" t="s">
        <v>85</v>
      </c>
      <c r="AV350" s="13" t="s">
        <v>83</v>
      </c>
      <c r="AW350" s="13" t="s">
        <v>37</v>
      </c>
      <c r="AX350" s="13" t="s">
        <v>75</v>
      </c>
      <c r="AY350" s="203" t="s">
        <v>128</v>
      </c>
    </row>
    <row r="351" spans="1:65" s="13" customFormat="1" ht="11.25">
      <c r="B351" s="193"/>
      <c r="C351" s="194"/>
      <c r="D351" s="195" t="s">
        <v>140</v>
      </c>
      <c r="E351" s="196" t="s">
        <v>19</v>
      </c>
      <c r="F351" s="197" t="s">
        <v>480</v>
      </c>
      <c r="G351" s="194"/>
      <c r="H351" s="196" t="s">
        <v>19</v>
      </c>
      <c r="I351" s="198"/>
      <c r="J351" s="194"/>
      <c r="K351" s="194"/>
      <c r="L351" s="199"/>
      <c r="M351" s="200"/>
      <c r="N351" s="201"/>
      <c r="O351" s="201"/>
      <c r="P351" s="201"/>
      <c r="Q351" s="201"/>
      <c r="R351" s="201"/>
      <c r="S351" s="201"/>
      <c r="T351" s="202"/>
      <c r="AT351" s="203" t="s">
        <v>140</v>
      </c>
      <c r="AU351" s="203" t="s">
        <v>85</v>
      </c>
      <c r="AV351" s="13" t="s">
        <v>83</v>
      </c>
      <c r="AW351" s="13" t="s">
        <v>37</v>
      </c>
      <c r="AX351" s="13" t="s">
        <v>75</v>
      </c>
      <c r="AY351" s="203" t="s">
        <v>128</v>
      </c>
    </row>
    <row r="352" spans="1:65" s="14" customFormat="1" ht="11.25">
      <c r="B352" s="204"/>
      <c r="C352" s="205"/>
      <c r="D352" s="195" t="s">
        <v>140</v>
      </c>
      <c r="E352" s="206" t="s">
        <v>19</v>
      </c>
      <c r="F352" s="207" t="s">
        <v>481</v>
      </c>
      <c r="G352" s="205"/>
      <c r="H352" s="208">
        <v>24.341000000000001</v>
      </c>
      <c r="I352" s="209"/>
      <c r="J352" s="205"/>
      <c r="K352" s="205"/>
      <c r="L352" s="210"/>
      <c r="M352" s="211"/>
      <c r="N352" s="212"/>
      <c r="O352" s="212"/>
      <c r="P352" s="212"/>
      <c r="Q352" s="212"/>
      <c r="R352" s="212"/>
      <c r="S352" s="212"/>
      <c r="T352" s="213"/>
      <c r="AT352" s="214" t="s">
        <v>140</v>
      </c>
      <c r="AU352" s="214" t="s">
        <v>85</v>
      </c>
      <c r="AV352" s="14" t="s">
        <v>85</v>
      </c>
      <c r="AW352" s="14" t="s">
        <v>37</v>
      </c>
      <c r="AX352" s="14" t="s">
        <v>83</v>
      </c>
      <c r="AY352" s="214" t="s">
        <v>128</v>
      </c>
    </row>
    <row r="353" spans="1:65" s="12" customFormat="1" ht="25.9" customHeight="1">
      <c r="B353" s="159"/>
      <c r="C353" s="160"/>
      <c r="D353" s="161" t="s">
        <v>74</v>
      </c>
      <c r="E353" s="162" t="s">
        <v>487</v>
      </c>
      <c r="F353" s="162" t="s">
        <v>488</v>
      </c>
      <c r="G353" s="160"/>
      <c r="H353" s="160"/>
      <c r="I353" s="163"/>
      <c r="J353" s="164">
        <f>BK353</f>
        <v>0</v>
      </c>
      <c r="K353" s="160"/>
      <c r="L353" s="165"/>
      <c r="M353" s="166"/>
      <c r="N353" s="167"/>
      <c r="O353" s="167"/>
      <c r="P353" s="168">
        <f>P354+P357</f>
        <v>0</v>
      </c>
      <c r="Q353" s="167"/>
      <c r="R353" s="168">
        <f>R354+R357</f>
        <v>0</v>
      </c>
      <c r="S353" s="167"/>
      <c r="T353" s="169">
        <f>T354+T357</f>
        <v>0</v>
      </c>
      <c r="AR353" s="170" t="s">
        <v>156</v>
      </c>
      <c r="AT353" s="171" t="s">
        <v>74</v>
      </c>
      <c r="AU353" s="171" t="s">
        <v>75</v>
      </c>
      <c r="AY353" s="170" t="s">
        <v>128</v>
      </c>
      <c r="BK353" s="172">
        <f>BK354+BK357</f>
        <v>0</v>
      </c>
    </row>
    <row r="354" spans="1:65" s="12" customFormat="1" ht="22.9" customHeight="1">
      <c r="B354" s="159"/>
      <c r="C354" s="160"/>
      <c r="D354" s="161" t="s">
        <v>74</v>
      </c>
      <c r="E354" s="173" t="s">
        <v>489</v>
      </c>
      <c r="F354" s="173" t="s">
        <v>490</v>
      </c>
      <c r="G354" s="160"/>
      <c r="H354" s="160"/>
      <c r="I354" s="163"/>
      <c r="J354" s="174">
        <f>BK354</f>
        <v>0</v>
      </c>
      <c r="K354" s="160"/>
      <c r="L354" s="165"/>
      <c r="M354" s="166"/>
      <c r="N354" s="167"/>
      <c r="O354" s="167"/>
      <c r="P354" s="168">
        <f>SUM(P355:P356)</f>
        <v>0</v>
      </c>
      <c r="Q354" s="167"/>
      <c r="R354" s="168">
        <f>SUM(R355:R356)</f>
        <v>0</v>
      </c>
      <c r="S354" s="167"/>
      <c r="T354" s="169">
        <f>SUM(T355:T356)</f>
        <v>0</v>
      </c>
      <c r="AR354" s="170" t="s">
        <v>156</v>
      </c>
      <c r="AT354" s="171" t="s">
        <v>74</v>
      </c>
      <c r="AU354" s="171" t="s">
        <v>83</v>
      </c>
      <c r="AY354" s="170" t="s">
        <v>128</v>
      </c>
      <c r="BK354" s="172">
        <f>SUM(BK355:BK356)</f>
        <v>0</v>
      </c>
    </row>
    <row r="355" spans="1:65" s="2" customFormat="1" ht="16.5" customHeight="1">
      <c r="A355" s="36"/>
      <c r="B355" s="37"/>
      <c r="C355" s="175" t="s">
        <v>491</v>
      </c>
      <c r="D355" s="175" t="s">
        <v>131</v>
      </c>
      <c r="E355" s="176" t="s">
        <v>492</v>
      </c>
      <c r="F355" s="177" t="s">
        <v>490</v>
      </c>
      <c r="G355" s="178" t="s">
        <v>493</v>
      </c>
      <c r="H355" s="179">
        <v>1</v>
      </c>
      <c r="I355" s="180"/>
      <c r="J355" s="181">
        <f>ROUND(I355*H355,2)</f>
        <v>0</v>
      </c>
      <c r="K355" s="177" t="s">
        <v>135</v>
      </c>
      <c r="L355" s="41"/>
      <c r="M355" s="182" t="s">
        <v>19</v>
      </c>
      <c r="N355" s="183" t="s">
        <v>46</v>
      </c>
      <c r="O355" s="66"/>
      <c r="P355" s="184">
        <f>O355*H355</f>
        <v>0</v>
      </c>
      <c r="Q355" s="184">
        <v>0</v>
      </c>
      <c r="R355" s="184">
        <f>Q355*H355</f>
        <v>0</v>
      </c>
      <c r="S355" s="184">
        <v>0</v>
      </c>
      <c r="T355" s="185">
        <f>S355*H355</f>
        <v>0</v>
      </c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R355" s="186" t="s">
        <v>494</v>
      </c>
      <c r="AT355" s="186" t="s">
        <v>131</v>
      </c>
      <c r="AU355" s="186" t="s">
        <v>85</v>
      </c>
      <c r="AY355" s="19" t="s">
        <v>128</v>
      </c>
      <c r="BE355" s="187">
        <f>IF(N355="základní",J355,0)</f>
        <v>0</v>
      </c>
      <c r="BF355" s="187">
        <f>IF(N355="snížená",J355,0)</f>
        <v>0</v>
      </c>
      <c r="BG355" s="187">
        <f>IF(N355="zákl. přenesená",J355,0)</f>
        <v>0</v>
      </c>
      <c r="BH355" s="187">
        <f>IF(N355="sníž. přenesená",J355,0)</f>
        <v>0</v>
      </c>
      <c r="BI355" s="187">
        <f>IF(N355="nulová",J355,0)</f>
        <v>0</v>
      </c>
      <c r="BJ355" s="19" t="s">
        <v>83</v>
      </c>
      <c r="BK355" s="187">
        <f>ROUND(I355*H355,2)</f>
        <v>0</v>
      </c>
      <c r="BL355" s="19" t="s">
        <v>494</v>
      </c>
      <c r="BM355" s="186" t="s">
        <v>495</v>
      </c>
    </row>
    <row r="356" spans="1:65" s="2" customFormat="1" ht="11.25">
      <c r="A356" s="36"/>
      <c r="B356" s="37"/>
      <c r="C356" s="38"/>
      <c r="D356" s="188" t="s">
        <v>138</v>
      </c>
      <c r="E356" s="38"/>
      <c r="F356" s="189" t="s">
        <v>496</v>
      </c>
      <c r="G356" s="38"/>
      <c r="H356" s="38"/>
      <c r="I356" s="190"/>
      <c r="J356" s="38"/>
      <c r="K356" s="38"/>
      <c r="L356" s="41"/>
      <c r="M356" s="191"/>
      <c r="N356" s="192"/>
      <c r="O356" s="66"/>
      <c r="P356" s="66"/>
      <c r="Q356" s="66"/>
      <c r="R356" s="66"/>
      <c r="S356" s="66"/>
      <c r="T356" s="67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T356" s="19" t="s">
        <v>138</v>
      </c>
      <c r="AU356" s="19" t="s">
        <v>85</v>
      </c>
    </row>
    <row r="357" spans="1:65" s="12" customFormat="1" ht="22.9" customHeight="1">
      <c r="B357" s="159"/>
      <c r="C357" s="160"/>
      <c r="D357" s="161" t="s">
        <v>74</v>
      </c>
      <c r="E357" s="173" t="s">
        <v>497</v>
      </c>
      <c r="F357" s="173" t="s">
        <v>498</v>
      </c>
      <c r="G357" s="160"/>
      <c r="H357" s="160"/>
      <c r="I357" s="163"/>
      <c r="J357" s="174">
        <f>BK357</f>
        <v>0</v>
      </c>
      <c r="K357" s="160"/>
      <c r="L357" s="165"/>
      <c r="M357" s="166"/>
      <c r="N357" s="167"/>
      <c r="O357" s="167"/>
      <c r="P357" s="168">
        <f>SUM(P358:P360)</f>
        <v>0</v>
      </c>
      <c r="Q357" s="167"/>
      <c r="R357" s="168">
        <f>SUM(R358:R360)</f>
        <v>0</v>
      </c>
      <c r="S357" s="167"/>
      <c r="T357" s="169">
        <f>SUM(T358:T360)</f>
        <v>0</v>
      </c>
      <c r="AR357" s="170" t="s">
        <v>156</v>
      </c>
      <c r="AT357" s="171" t="s">
        <v>74</v>
      </c>
      <c r="AU357" s="171" t="s">
        <v>83</v>
      </c>
      <c r="AY357" s="170" t="s">
        <v>128</v>
      </c>
      <c r="BK357" s="172">
        <f>SUM(BK358:BK360)</f>
        <v>0</v>
      </c>
    </row>
    <row r="358" spans="1:65" s="2" customFormat="1" ht="21.75" customHeight="1">
      <c r="A358" s="36"/>
      <c r="B358" s="37"/>
      <c r="C358" s="175" t="s">
        <v>499</v>
      </c>
      <c r="D358" s="175" t="s">
        <v>131</v>
      </c>
      <c r="E358" s="176" t="s">
        <v>500</v>
      </c>
      <c r="F358" s="177" t="s">
        <v>501</v>
      </c>
      <c r="G358" s="178" t="s">
        <v>493</v>
      </c>
      <c r="H358" s="179">
        <v>1</v>
      </c>
      <c r="I358" s="180"/>
      <c r="J358" s="181">
        <f>ROUND(I358*H358,2)</f>
        <v>0</v>
      </c>
      <c r="K358" s="177" t="s">
        <v>135</v>
      </c>
      <c r="L358" s="41"/>
      <c r="M358" s="182" t="s">
        <v>19</v>
      </c>
      <c r="N358" s="183" t="s">
        <v>46</v>
      </c>
      <c r="O358" s="66"/>
      <c r="P358" s="184">
        <f>O358*H358</f>
        <v>0</v>
      </c>
      <c r="Q358" s="184">
        <v>0</v>
      </c>
      <c r="R358" s="184">
        <f>Q358*H358</f>
        <v>0</v>
      </c>
      <c r="S358" s="184">
        <v>0</v>
      </c>
      <c r="T358" s="185">
        <f>S358*H358</f>
        <v>0</v>
      </c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R358" s="186" t="s">
        <v>494</v>
      </c>
      <c r="AT358" s="186" t="s">
        <v>131</v>
      </c>
      <c r="AU358" s="186" t="s">
        <v>85</v>
      </c>
      <c r="AY358" s="19" t="s">
        <v>128</v>
      </c>
      <c r="BE358" s="187">
        <f>IF(N358="základní",J358,0)</f>
        <v>0</v>
      </c>
      <c r="BF358" s="187">
        <f>IF(N358="snížená",J358,0)</f>
        <v>0</v>
      </c>
      <c r="BG358" s="187">
        <f>IF(N358="zákl. přenesená",J358,0)</f>
        <v>0</v>
      </c>
      <c r="BH358" s="187">
        <f>IF(N358="sníž. přenesená",J358,0)</f>
        <v>0</v>
      </c>
      <c r="BI358" s="187">
        <f>IF(N358="nulová",J358,0)</f>
        <v>0</v>
      </c>
      <c r="BJ358" s="19" t="s">
        <v>83</v>
      </c>
      <c r="BK358" s="187">
        <f>ROUND(I358*H358,2)</f>
        <v>0</v>
      </c>
      <c r="BL358" s="19" t="s">
        <v>494</v>
      </c>
      <c r="BM358" s="186" t="s">
        <v>502</v>
      </c>
    </row>
    <row r="359" spans="1:65" s="2" customFormat="1" ht="11.25">
      <c r="A359" s="36"/>
      <c r="B359" s="37"/>
      <c r="C359" s="38"/>
      <c r="D359" s="188" t="s">
        <v>138</v>
      </c>
      <c r="E359" s="38"/>
      <c r="F359" s="189" t="s">
        <v>503</v>
      </c>
      <c r="G359" s="38"/>
      <c r="H359" s="38"/>
      <c r="I359" s="190"/>
      <c r="J359" s="38"/>
      <c r="K359" s="38"/>
      <c r="L359" s="41"/>
      <c r="M359" s="191"/>
      <c r="N359" s="192"/>
      <c r="O359" s="66"/>
      <c r="P359" s="66"/>
      <c r="Q359" s="66"/>
      <c r="R359" s="66"/>
      <c r="S359" s="66"/>
      <c r="T359" s="67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T359" s="19" t="s">
        <v>138</v>
      </c>
      <c r="AU359" s="19" t="s">
        <v>85</v>
      </c>
    </row>
    <row r="360" spans="1:65" s="2" customFormat="1" ht="29.25">
      <c r="A360" s="36"/>
      <c r="B360" s="37"/>
      <c r="C360" s="38"/>
      <c r="D360" s="195" t="s">
        <v>223</v>
      </c>
      <c r="E360" s="38"/>
      <c r="F360" s="226" t="s">
        <v>504</v>
      </c>
      <c r="G360" s="38"/>
      <c r="H360" s="38"/>
      <c r="I360" s="190"/>
      <c r="J360" s="38"/>
      <c r="K360" s="38"/>
      <c r="L360" s="41"/>
      <c r="M360" s="237"/>
      <c r="N360" s="238"/>
      <c r="O360" s="239"/>
      <c r="P360" s="239"/>
      <c r="Q360" s="239"/>
      <c r="R360" s="239"/>
      <c r="S360" s="239"/>
      <c r="T360" s="240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T360" s="19" t="s">
        <v>223</v>
      </c>
      <c r="AU360" s="19" t="s">
        <v>85</v>
      </c>
    </row>
    <row r="361" spans="1:65" s="2" customFormat="1" ht="6.95" customHeight="1">
      <c r="A361" s="36"/>
      <c r="B361" s="49"/>
      <c r="C361" s="50"/>
      <c r="D361" s="50"/>
      <c r="E361" s="50"/>
      <c r="F361" s="50"/>
      <c r="G361" s="50"/>
      <c r="H361" s="50"/>
      <c r="I361" s="50"/>
      <c r="J361" s="50"/>
      <c r="K361" s="50"/>
      <c r="L361" s="41"/>
      <c r="M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</row>
  </sheetData>
  <sheetProtection algorithmName="SHA-512" hashValue="oijPicBzNWCdh2lpe9iYK7zmNzbhXIgJaVpuT+0Zwmls/eaMWU+GXzDobhkHJpmOylsJiIrPfgqRWxiQG1Bjgg==" saltValue="0sn0NikdS2TwiVJRcF4EdNkvJFBybJmVfPHEJ2Ml5vMSf5bmOnvWZbXu+OWHGaP5boPd2gfYZ8R88jC1TvpBuA==" spinCount="100000" sheet="1" objects="1" scenarios="1" formatColumns="0" formatRows="0" autoFilter="0"/>
  <autoFilter ref="C92:K360"/>
  <mergeCells count="9">
    <mergeCell ref="E50:H50"/>
    <mergeCell ref="E83:H83"/>
    <mergeCell ref="E85:H85"/>
    <mergeCell ref="L2:V2"/>
    <mergeCell ref="E7:H7"/>
    <mergeCell ref="E9:H9"/>
    <mergeCell ref="E18:H18"/>
    <mergeCell ref="E27:H27"/>
    <mergeCell ref="E48:H48"/>
  </mergeCells>
  <hyperlinks>
    <hyperlink ref="F97" r:id="rId1"/>
    <hyperlink ref="F101" r:id="rId2"/>
    <hyperlink ref="F105" r:id="rId3"/>
    <hyperlink ref="F109" r:id="rId4"/>
    <hyperlink ref="F113" r:id="rId5"/>
    <hyperlink ref="F117" r:id="rId6"/>
    <hyperlink ref="F125" r:id="rId7"/>
    <hyperlink ref="F129" r:id="rId8"/>
    <hyperlink ref="F134" r:id="rId9"/>
    <hyperlink ref="F143" r:id="rId10"/>
    <hyperlink ref="F148" r:id="rId11"/>
    <hyperlink ref="F150" r:id="rId12"/>
    <hyperlink ref="F152" r:id="rId13"/>
    <hyperlink ref="F156" r:id="rId14"/>
    <hyperlink ref="F159" r:id="rId15"/>
    <hyperlink ref="F163" r:id="rId16"/>
    <hyperlink ref="F167" r:id="rId17"/>
    <hyperlink ref="F171" r:id="rId18"/>
    <hyperlink ref="F176" r:id="rId19"/>
    <hyperlink ref="F179" r:id="rId20"/>
    <hyperlink ref="F188" r:id="rId21"/>
    <hyperlink ref="F193" r:id="rId22"/>
    <hyperlink ref="F198" r:id="rId23"/>
    <hyperlink ref="F201" r:id="rId24"/>
    <hyperlink ref="F208" r:id="rId25"/>
    <hyperlink ref="F210" r:id="rId26"/>
    <hyperlink ref="F212" r:id="rId27"/>
    <hyperlink ref="F214" r:id="rId28"/>
    <hyperlink ref="F218" r:id="rId29"/>
    <hyperlink ref="F227" r:id="rId30"/>
    <hyperlink ref="F231" r:id="rId31"/>
    <hyperlink ref="F250" r:id="rId32"/>
    <hyperlink ref="F252" r:id="rId33"/>
    <hyperlink ref="F270" r:id="rId34"/>
    <hyperlink ref="F272" r:id="rId35"/>
    <hyperlink ref="F275" r:id="rId36"/>
    <hyperlink ref="F282" r:id="rId37"/>
    <hyperlink ref="F284" r:id="rId38"/>
    <hyperlink ref="F286" r:id="rId39"/>
    <hyperlink ref="F293" r:id="rId40"/>
    <hyperlink ref="F298" r:id="rId41"/>
    <hyperlink ref="F307" r:id="rId42"/>
    <hyperlink ref="F311" r:id="rId43"/>
    <hyperlink ref="F320" r:id="rId44"/>
    <hyperlink ref="F324" r:id="rId45"/>
    <hyperlink ref="F328" r:id="rId46"/>
    <hyperlink ref="F339" r:id="rId47"/>
    <hyperlink ref="F341" r:id="rId48"/>
    <hyperlink ref="F344" r:id="rId49"/>
    <hyperlink ref="F349" r:id="rId50"/>
    <hyperlink ref="F356" r:id="rId51"/>
    <hyperlink ref="F359" r:id="rId52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5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6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68"/>
      <c r="M2" s="368"/>
      <c r="N2" s="368"/>
      <c r="O2" s="368"/>
      <c r="P2" s="368"/>
      <c r="Q2" s="368"/>
      <c r="R2" s="368"/>
      <c r="S2" s="368"/>
      <c r="T2" s="368"/>
      <c r="U2" s="368"/>
      <c r="V2" s="368"/>
      <c r="AT2" s="19" t="s">
        <v>88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85</v>
      </c>
    </row>
    <row r="4" spans="1:46" s="1" customFormat="1" ht="24.95" customHeight="1">
      <c r="B4" s="22"/>
      <c r="D4" s="105" t="s">
        <v>92</v>
      </c>
      <c r="L4" s="22"/>
      <c r="M4" s="106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7" t="s">
        <v>16</v>
      </c>
      <c r="L6" s="22"/>
    </row>
    <row r="7" spans="1:46" s="1" customFormat="1" ht="16.5" customHeight="1">
      <c r="B7" s="22"/>
      <c r="E7" s="369" t="str">
        <f>'Rekapitulace stavby'!K6</f>
        <v>Opravy poruch objektu FK Viagem Ústí nad Labem</v>
      </c>
      <c r="F7" s="370"/>
      <c r="G7" s="370"/>
      <c r="H7" s="370"/>
      <c r="L7" s="22"/>
    </row>
    <row r="8" spans="1:46" s="2" customFormat="1" ht="12" customHeight="1">
      <c r="A8" s="36"/>
      <c r="B8" s="41"/>
      <c r="C8" s="36"/>
      <c r="D8" s="107" t="s">
        <v>93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71" t="s">
        <v>505</v>
      </c>
      <c r="F9" s="372"/>
      <c r="G9" s="372"/>
      <c r="H9" s="372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19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21</v>
      </c>
      <c r="E12" s="36"/>
      <c r="F12" s="109" t="s">
        <v>22</v>
      </c>
      <c r="G12" s="36"/>
      <c r="H12" s="36"/>
      <c r="I12" s="107" t="s">
        <v>23</v>
      </c>
      <c r="J12" s="110" t="str">
        <f>'Rekapitulace stavby'!AN8</f>
        <v>2. 10. 2024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25</v>
      </c>
      <c r="E14" s="36"/>
      <c r="F14" s="36"/>
      <c r="G14" s="36"/>
      <c r="H14" s="36"/>
      <c r="I14" s="107" t="s">
        <v>26</v>
      </c>
      <c r="J14" s="109" t="s">
        <v>27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28</v>
      </c>
      <c r="F15" s="36"/>
      <c r="G15" s="36"/>
      <c r="H15" s="36"/>
      <c r="I15" s="107" t="s">
        <v>29</v>
      </c>
      <c r="J15" s="109" t="s">
        <v>30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31</v>
      </c>
      <c r="E17" s="36"/>
      <c r="F17" s="36"/>
      <c r="G17" s="36"/>
      <c r="H17" s="36"/>
      <c r="I17" s="107" t="s">
        <v>26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73" t="str">
        <f>'Rekapitulace stavby'!E14</f>
        <v>Vyplň údaj</v>
      </c>
      <c r="F18" s="374"/>
      <c r="G18" s="374"/>
      <c r="H18" s="374"/>
      <c r="I18" s="107" t="s">
        <v>29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33</v>
      </c>
      <c r="E20" s="36"/>
      <c r="F20" s="36"/>
      <c r="G20" s="36"/>
      <c r="H20" s="36"/>
      <c r="I20" s="107" t="s">
        <v>26</v>
      </c>
      <c r="J20" s="109" t="s">
        <v>34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35</v>
      </c>
      <c r="F21" s="36"/>
      <c r="G21" s="36"/>
      <c r="H21" s="36"/>
      <c r="I21" s="107" t="s">
        <v>29</v>
      </c>
      <c r="J21" s="109" t="s">
        <v>36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38</v>
      </c>
      <c r="E23" s="36"/>
      <c r="F23" s="36"/>
      <c r="G23" s="36"/>
      <c r="H23" s="36"/>
      <c r="I23" s="107" t="s">
        <v>26</v>
      </c>
      <c r="J23" s="109" t="s">
        <v>34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">
        <v>35</v>
      </c>
      <c r="F24" s="36"/>
      <c r="G24" s="36"/>
      <c r="H24" s="36"/>
      <c r="I24" s="107" t="s">
        <v>29</v>
      </c>
      <c r="J24" s="109" t="s">
        <v>36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39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1"/>
      <c r="B27" s="112"/>
      <c r="C27" s="111"/>
      <c r="D27" s="111"/>
      <c r="E27" s="375" t="s">
        <v>19</v>
      </c>
      <c r="F27" s="375"/>
      <c r="G27" s="375"/>
      <c r="H27" s="375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41</v>
      </c>
      <c r="E30" s="36"/>
      <c r="F30" s="36"/>
      <c r="G30" s="36"/>
      <c r="H30" s="36"/>
      <c r="I30" s="36"/>
      <c r="J30" s="116">
        <f>ROUND(J96,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43</v>
      </c>
      <c r="G32" s="36"/>
      <c r="H32" s="36"/>
      <c r="I32" s="117" t="s">
        <v>42</v>
      </c>
      <c r="J32" s="117" t="s">
        <v>44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45</v>
      </c>
      <c r="E33" s="107" t="s">
        <v>46</v>
      </c>
      <c r="F33" s="119">
        <f>ROUND((SUM(BE96:BE465)),  2)</f>
        <v>0</v>
      </c>
      <c r="G33" s="36"/>
      <c r="H33" s="36"/>
      <c r="I33" s="120">
        <v>0.21</v>
      </c>
      <c r="J33" s="119">
        <f>ROUND(((SUM(BE96:BE465))*I33),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47</v>
      </c>
      <c r="F34" s="119">
        <f>ROUND((SUM(BF96:BF465)),  2)</f>
        <v>0</v>
      </c>
      <c r="G34" s="36"/>
      <c r="H34" s="36"/>
      <c r="I34" s="120">
        <v>0.12</v>
      </c>
      <c r="J34" s="119">
        <f>ROUND(((SUM(BF96:BF465))*I34),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48</v>
      </c>
      <c r="F35" s="119">
        <f>ROUND((SUM(BG96:BG465)),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49</v>
      </c>
      <c r="F36" s="119">
        <f>ROUND((SUM(BH96:BH465)),  2)</f>
        <v>0</v>
      </c>
      <c r="G36" s="36"/>
      <c r="H36" s="36"/>
      <c r="I36" s="120">
        <v>0.12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50</v>
      </c>
      <c r="F37" s="119">
        <f>ROUND((SUM(BI96:BI465)),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51</v>
      </c>
      <c r="E39" s="123"/>
      <c r="F39" s="123"/>
      <c r="G39" s="124" t="s">
        <v>52</v>
      </c>
      <c r="H39" s="125" t="s">
        <v>53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95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76" t="str">
        <f>E7</f>
        <v>Opravy poruch objektu FK Viagem Ústí nad Labem</v>
      </c>
      <c r="F48" s="377"/>
      <c r="G48" s="377"/>
      <c r="H48" s="377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93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48" t="str">
        <f>E9</f>
        <v>SO-02 - Oprava střechy</v>
      </c>
      <c r="F50" s="378"/>
      <c r="G50" s="378"/>
      <c r="H50" s="378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>Masarykova 1091/228a</v>
      </c>
      <c r="G52" s="38"/>
      <c r="H52" s="38"/>
      <c r="I52" s="31" t="s">
        <v>23</v>
      </c>
      <c r="J52" s="61" t="str">
        <f>IF(J12="","",J12)</f>
        <v>2. 10. 2024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1" t="s">
        <v>25</v>
      </c>
      <c r="D54" s="38"/>
      <c r="E54" s="38"/>
      <c r="F54" s="29" t="str">
        <f>E15</f>
        <v>Statutární město Ústí nad Labem</v>
      </c>
      <c r="G54" s="38"/>
      <c r="H54" s="38"/>
      <c r="I54" s="31" t="s">
        <v>33</v>
      </c>
      <c r="J54" s="34" t="str">
        <f>E21</f>
        <v>DEKPROJEKT s.r.o.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31</v>
      </c>
      <c r="D55" s="38"/>
      <c r="E55" s="38"/>
      <c r="F55" s="29" t="str">
        <f>IF(E18="","",E18)</f>
        <v>Vyplň údaj</v>
      </c>
      <c r="G55" s="38"/>
      <c r="H55" s="38"/>
      <c r="I55" s="31" t="s">
        <v>38</v>
      </c>
      <c r="J55" s="34" t="str">
        <f>E24</f>
        <v>DEKPROJEKT s.r.o.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96</v>
      </c>
      <c r="D57" s="133"/>
      <c r="E57" s="133"/>
      <c r="F57" s="133"/>
      <c r="G57" s="133"/>
      <c r="H57" s="133"/>
      <c r="I57" s="133"/>
      <c r="J57" s="134" t="s">
        <v>97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73</v>
      </c>
      <c r="D59" s="38"/>
      <c r="E59" s="38"/>
      <c r="F59" s="38"/>
      <c r="G59" s="38"/>
      <c r="H59" s="38"/>
      <c r="I59" s="38"/>
      <c r="J59" s="79">
        <f>J96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98</v>
      </c>
    </row>
    <row r="60" spans="1:47" s="9" customFormat="1" ht="24.95" customHeight="1">
      <c r="B60" s="136"/>
      <c r="C60" s="137"/>
      <c r="D60" s="138" t="s">
        <v>99</v>
      </c>
      <c r="E60" s="139"/>
      <c r="F60" s="139"/>
      <c r="G60" s="139"/>
      <c r="H60" s="139"/>
      <c r="I60" s="139"/>
      <c r="J60" s="140">
        <f>J97</f>
        <v>0</v>
      </c>
      <c r="K60" s="137"/>
      <c r="L60" s="141"/>
    </row>
    <row r="61" spans="1:47" s="10" customFormat="1" ht="19.899999999999999" customHeight="1">
      <c r="B61" s="142"/>
      <c r="C61" s="143"/>
      <c r="D61" s="144" t="s">
        <v>100</v>
      </c>
      <c r="E61" s="145"/>
      <c r="F61" s="145"/>
      <c r="G61" s="145"/>
      <c r="H61" s="145"/>
      <c r="I61" s="145"/>
      <c r="J61" s="146">
        <f>J98</f>
        <v>0</v>
      </c>
      <c r="K61" s="143"/>
      <c r="L61" s="147"/>
    </row>
    <row r="62" spans="1:47" s="10" customFormat="1" ht="19.899999999999999" customHeight="1">
      <c r="B62" s="142"/>
      <c r="C62" s="143"/>
      <c r="D62" s="144" t="s">
        <v>101</v>
      </c>
      <c r="E62" s="145"/>
      <c r="F62" s="145"/>
      <c r="G62" s="145"/>
      <c r="H62" s="145"/>
      <c r="I62" s="145"/>
      <c r="J62" s="146">
        <f>J103</f>
        <v>0</v>
      </c>
      <c r="K62" s="143"/>
      <c r="L62" s="147"/>
    </row>
    <row r="63" spans="1:47" s="10" customFormat="1" ht="19.899999999999999" customHeight="1">
      <c r="B63" s="142"/>
      <c r="C63" s="143"/>
      <c r="D63" s="144" t="s">
        <v>102</v>
      </c>
      <c r="E63" s="145"/>
      <c r="F63" s="145"/>
      <c r="G63" s="145"/>
      <c r="H63" s="145"/>
      <c r="I63" s="145"/>
      <c r="J63" s="146">
        <f>J108</f>
        <v>0</v>
      </c>
      <c r="K63" s="143"/>
      <c r="L63" s="147"/>
    </row>
    <row r="64" spans="1:47" s="10" customFormat="1" ht="19.899999999999999" customHeight="1">
      <c r="B64" s="142"/>
      <c r="C64" s="143"/>
      <c r="D64" s="144" t="s">
        <v>103</v>
      </c>
      <c r="E64" s="145"/>
      <c r="F64" s="145"/>
      <c r="G64" s="145"/>
      <c r="H64" s="145"/>
      <c r="I64" s="145"/>
      <c r="J64" s="146">
        <f>J119</f>
        <v>0</v>
      </c>
      <c r="K64" s="143"/>
      <c r="L64" s="147"/>
    </row>
    <row r="65" spans="1:31" s="9" customFormat="1" ht="24.95" customHeight="1">
      <c r="B65" s="136"/>
      <c r="C65" s="137"/>
      <c r="D65" s="138" t="s">
        <v>104</v>
      </c>
      <c r="E65" s="139"/>
      <c r="F65" s="139"/>
      <c r="G65" s="139"/>
      <c r="H65" s="139"/>
      <c r="I65" s="139"/>
      <c r="J65" s="140">
        <f>J122</f>
        <v>0</v>
      </c>
      <c r="K65" s="137"/>
      <c r="L65" s="141"/>
    </row>
    <row r="66" spans="1:31" s="10" customFormat="1" ht="19.899999999999999" customHeight="1">
      <c r="B66" s="142"/>
      <c r="C66" s="143"/>
      <c r="D66" s="144" t="s">
        <v>506</v>
      </c>
      <c r="E66" s="145"/>
      <c r="F66" s="145"/>
      <c r="G66" s="145"/>
      <c r="H66" s="145"/>
      <c r="I66" s="145"/>
      <c r="J66" s="146">
        <f>J123</f>
        <v>0</v>
      </c>
      <c r="K66" s="143"/>
      <c r="L66" s="147"/>
    </row>
    <row r="67" spans="1:31" s="10" customFormat="1" ht="19.899999999999999" customHeight="1">
      <c r="B67" s="142"/>
      <c r="C67" s="143"/>
      <c r="D67" s="144" t="s">
        <v>507</v>
      </c>
      <c r="E67" s="145"/>
      <c r="F67" s="145"/>
      <c r="G67" s="145"/>
      <c r="H67" s="145"/>
      <c r="I67" s="145"/>
      <c r="J67" s="146">
        <f>J138</f>
        <v>0</v>
      </c>
      <c r="K67" s="143"/>
      <c r="L67" s="147"/>
    </row>
    <row r="68" spans="1:31" s="10" customFormat="1" ht="19.899999999999999" customHeight="1">
      <c r="B68" s="142"/>
      <c r="C68" s="143"/>
      <c r="D68" s="144" t="s">
        <v>508</v>
      </c>
      <c r="E68" s="145"/>
      <c r="F68" s="145"/>
      <c r="G68" s="145"/>
      <c r="H68" s="145"/>
      <c r="I68" s="145"/>
      <c r="J68" s="146">
        <f>J297</f>
        <v>0</v>
      </c>
      <c r="K68" s="143"/>
      <c r="L68" s="147"/>
    </row>
    <row r="69" spans="1:31" s="10" customFormat="1" ht="19.899999999999999" customHeight="1">
      <c r="B69" s="142"/>
      <c r="C69" s="143"/>
      <c r="D69" s="144" t="s">
        <v>105</v>
      </c>
      <c r="E69" s="145"/>
      <c r="F69" s="145"/>
      <c r="G69" s="145"/>
      <c r="H69" s="145"/>
      <c r="I69" s="145"/>
      <c r="J69" s="146">
        <f>J310</f>
        <v>0</v>
      </c>
      <c r="K69" s="143"/>
      <c r="L69" s="147"/>
    </row>
    <row r="70" spans="1:31" s="10" customFormat="1" ht="19.899999999999999" customHeight="1">
      <c r="B70" s="142"/>
      <c r="C70" s="143"/>
      <c r="D70" s="144" t="s">
        <v>509</v>
      </c>
      <c r="E70" s="145"/>
      <c r="F70" s="145"/>
      <c r="G70" s="145"/>
      <c r="H70" s="145"/>
      <c r="I70" s="145"/>
      <c r="J70" s="146">
        <f>J333</f>
        <v>0</v>
      </c>
      <c r="K70" s="143"/>
      <c r="L70" s="147"/>
    </row>
    <row r="71" spans="1:31" s="10" customFormat="1" ht="19.899999999999999" customHeight="1">
      <c r="B71" s="142"/>
      <c r="C71" s="143"/>
      <c r="D71" s="144" t="s">
        <v>510</v>
      </c>
      <c r="E71" s="145"/>
      <c r="F71" s="145"/>
      <c r="G71" s="145"/>
      <c r="H71" s="145"/>
      <c r="I71" s="145"/>
      <c r="J71" s="146">
        <f>J357</f>
        <v>0</v>
      </c>
      <c r="K71" s="143"/>
      <c r="L71" s="147"/>
    </row>
    <row r="72" spans="1:31" s="10" customFormat="1" ht="19.899999999999999" customHeight="1">
      <c r="B72" s="142"/>
      <c r="C72" s="143"/>
      <c r="D72" s="144" t="s">
        <v>511</v>
      </c>
      <c r="E72" s="145"/>
      <c r="F72" s="145"/>
      <c r="G72" s="145"/>
      <c r="H72" s="145"/>
      <c r="I72" s="145"/>
      <c r="J72" s="146">
        <f>J388</f>
        <v>0</v>
      </c>
      <c r="K72" s="143"/>
      <c r="L72" s="147"/>
    </row>
    <row r="73" spans="1:31" s="10" customFormat="1" ht="19.899999999999999" customHeight="1">
      <c r="B73" s="142"/>
      <c r="C73" s="143"/>
      <c r="D73" s="144" t="s">
        <v>512</v>
      </c>
      <c r="E73" s="145"/>
      <c r="F73" s="145"/>
      <c r="G73" s="145"/>
      <c r="H73" s="145"/>
      <c r="I73" s="145"/>
      <c r="J73" s="146">
        <f>J431</f>
        <v>0</v>
      </c>
      <c r="K73" s="143"/>
      <c r="L73" s="147"/>
    </row>
    <row r="74" spans="1:31" s="9" customFormat="1" ht="24.95" customHeight="1">
      <c r="B74" s="136"/>
      <c r="C74" s="137"/>
      <c r="D74" s="138" t="s">
        <v>110</v>
      </c>
      <c r="E74" s="139"/>
      <c r="F74" s="139"/>
      <c r="G74" s="139"/>
      <c r="H74" s="139"/>
      <c r="I74" s="139"/>
      <c r="J74" s="140">
        <f>J458</f>
        <v>0</v>
      </c>
      <c r="K74" s="137"/>
      <c r="L74" s="141"/>
    </row>
    <row r="75" spans="1:31" s="10" customFormat="1" ht="19.899999999999999" customHeight="1">
      <c r="B75" s="142"/>
      <c r="C75" s="143"/>
      <c r="D75" s="144" t="s">
        <v>111</v>
      </c>
      <c r="E75" s="145"/>
      <c r="F75" s="145"/>
      <c r="G75" s="145"/>
      <c r="H75" s="145"/>
      <c r="I75" s="145"/>
      <c r="J75" s="146">
        <f>J459</f>
        <v>0</v>
      </c>
      <c r="K75" s="143"/>
      <c r="L75" s="147"/>
    </row>
    <row r="76" spans="1:31" s="10" customFormat="1" ht="19.899999999999999" customHeight="1">
      <c r="B76" s="142"/>
      <c r="C76" s="143"/>
      <c r="D76" s="144" t="s">
        <v>112</v>
      </c>
      <c r="E76" s="145"/>
      <c r="F76" s="145"/>
      <c r="G76" s="145"/>
      <c r="H76" s="145"/>
      <c r="I76" s="145"/>
      <c r="J76" s="146">
        <f>J462</f>
        <v>0</v>
      </c>
      <c r="K76" s="143"/>
      <c r="L76" s="147"/>
    </row>
    <row r="77" spans="1:31" s="2" customFormat="1" ht="21.75" customHeight="1">
      <c r="A77" s="36"/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6.95" customHeight="1">
      <c r="A78" s="36"/>
      <c r="B78" s="49"/>
      <c r="C78" s="50"/>
      <c r="D78" s="50"/>
      <c r="E78" s="50"/>
      <c r="F78" s="50"/>
      <c r="G78" s="50"/>
      <c r="H78" s="50"/>
      <c r="I78" s="50"/>
      <c r="J78" s="50"/>
      <c r="K78" s="50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82" spans="1:63" s="2" customFormat="1" ht="6.95" customHeight="1">
      <c r="A82" s="36"/>
      <c r="B82" s="51"/>
      <c r="C82" s="52"/>
      <c r="D82" s="52"/>
      <c r="E82" s="52"/>
      <c r="F82" s="52"/>
      <c r="G82" s="52"/>
      <c r="H82" s="52"/>
      <c r="I82" s="52"/>
      <c r="J82" s="52"/>
      <c r="K82" s="52"/>
      <c r="L82" s="10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3" s="2" customFormat="1" ht="24.95" customHeight="1">
      <c r="A83" s="36"/>
      <c r="B83" s="37"/>
      <c r="C83" s="25" t="s">
        <v>113</v>
      </c>
      <c r="D83" s="38"/>
      <c r="E83" s="38"/>
      <c r="F83" s="38"/>
      <c r="G83" s="38"/>
      <c r="H83" s="38"/>
      <c r="I83" s="38"/>
      <c r="J83" s="38"/>
      <c r="K83" s="38"/>
      <c r="L83" s="10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3" s="2" customFormat="1" ht="6.95" customHeight="1">
      <c r="A84" s="36"/>
      <c r="B84" s="37"/>
      <c r="C84" s="38"/>
      <c r="D84" s="38"/>
      <c r="E84" s="38"/>
      <c r="F84" s="38"/>
      <c r="G84" s="38"/>
      <c r="H84" s="38"/>
      <c r="I84" s="38"/>
      <c r="J84" s="38"/>
      <c r="K84" s="38"/>
      <c r="L84" s="10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3" s="2" customFormat="1" ht="12" customHeight="1">
      <c r="A85" s="36"/>
      <c r="B85" s="37"/>
      <c r="C85" s="31" t="s">
        <v>16</v>
      </c>
      <c r="D85" s="38"/>
      <c r="E85" s="38"/>
      <c r="F85" s="38"/>
      <c r="G85" s="38"/>
      <c r="H85" s="38"/>
      <c r="I85" s="38"/>
      <c r="J85" s="38"/>
      <c r="K85" s="38"/>
      <c r="L85" s="10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3" s="2" customFormat="1" ht="16.5" customHeight="1">
      <c r="A86" s="36"/>
      <c r="B86" s="37"/>
      <c r="C86" s="38"/>
      <c r="D86" s="38"/>
      <c r="E86" s="376" t="str">
        <f>E7</f>
        <v>Opravy poruch objektu FK Viagem Ústí nad Labem</v>
      </c>
      <c r="F86" s="377"/>
      <c r="G86" s="377"/>
      <c r="H86" s="377"/>
      <c r="I86" s="38"/>
      <c r="J86" s="38"/>
      <c r="K86" s="38"/>
      <c r="L86" s="10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3" s="2" customFormat="1" ht="12" customHeight="1">
      <c r="A87" s="36"/>
      <c r="B87" s="37"/>
      <c r="C87" s="31" t="s">
        <v>93</v>
      </c>
      <c r="D87" s="38"/>
      <c r="E87" s="38"/>
      <c r="F87" s="38"/>
      <c r="G87" s="38"/>
      <c r="H87" s="38"/>
      <c r="I87" s="38"/>
      <c r="J87" s="38"/>
      <c r="K87" s="38"/>
      <c r="L87" s="10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3" s="2" customFormat="1" ht="16.5" customHeight="1">
      <c r="A88" s="36"/>
      <c r="B88" s="37"/>
      <c r="C88" s="38"/>
      <c r="D88" s="38"/>
      <c r="E88" s="348" t="str">
        <f>E9</f>
        <v>SO-02 - Oprava střechy</v>
      </c>
      <c r="F88" s="378"/>
      <c r="G88" s="378"/>
      <c r="H88" s="378"/>
      <c r="I88" s="38"/>
      <c r="J88" s="38"/>
      <c r="K88" s="38"/>
      <c r="L88" s="10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3" s="2" customFormat="1" ht="6.95" customHeight="1">
      <c r="A89" s="36"/>
      <c r="B89" s="37"/>
      <c r="C89" s="38"/>
      <c r="D89" s="38"/>
      <c r="E89" s="38"/>
      <c r="F89" s="38"/>
      <c r="G89" s="38"/>
      <c r="H89" s="38"/>
      <c r="I89" s="38"/>
      <c r="J89" s="38"/>
      <c r="K89" s="38"/>
      <c r="L89" s="10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63" s="2" customFormat="1" ht="12" customHeight="1">
      <c r="A90" s="36"/>
      <c r="B90" s="37"/>
      <c r="C90" s="31" t="s">
        <v>21</v>
      </c>
      <c r="D90" s="38"/>
      <c r="E90" s="38"/>
      <c r="F90" s="29" t="str">
        <f>F12</f>
        <v>Masarykova 1091/228a</v>
      </c>
      <c r="G90" s="38"/>
      <c r="H90" s="38"/>
      <c r="I90" s="31" t="s">
        <v>23</v>
      </c>
      <c r="J90" s="61" t="str">
        <f>IF(J12="","",J12)</f>
        <v>2. 10. 2024</v>
      </c>
      <c r="K90" s="38"/>
      <c r="L90" s="10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63" s="2" customFormat="1" ht="6.95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108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63" s="2" customFormat="1" ht="15.2" customHeight="1">
      <c r="A92" s="36"/>
      <c r="B92" s="37"/>
      <c r="C92" s="31" t="s">
        <v>25</v>
      </c>
      <c r="D92" s="38"/>
      <c r="E92" s="38"/>
      <c r="F92" s="29" t="str">
        <f>E15</f>
        <v>Statutární město Ústí nad Labem</v>
      </c>
      <c r="G92" s="38"/>
      <c r="H92" s="38"/>
      <c r="I92" s="31" t="s">
        <v>33</v>
      </c>
      <c r="J92" s="34" t="str">
        <f>E21</f>
        <v>DEKPROJEKT s.r.o.</v>
      </c>
      <c r="K92" s="38"/>
      <c r="L92" s="108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63" s="2" customFormat="1" ht="15.2" customHeight="1">
      <c r="A93" s="36"/>
      <c r="B93" s="37"/>
      <c r="C93" s="31" t="s">
        <v>31</v>
      </c>
      <c r="D93" s="38"/>
      <c r="E93" s="38"/>
      <c r="F93" s="29" t="str">
        <f>IF(E18="","",E18)</f>
        <v>Vyplň údaj</v>
      </c>
      <c r="G93" s="38"/>
      <c r="H93" s="38"/>
      <c r="I93" s="31" t="s">
        <v>38</v>
      </c>
      <c r="J93" s="34" t="str">
        <f>E24</f>
        <v>DEKPROJEKT s.r.o.</v>
      </c>
      <c r="K93" s="38"/>
      <c r="L93" s="108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63" s="2" customFormat="1" ht="10.35" customHeight="1">
      <c r="A94" s="36"/>
      <c r="B94" s="37"/>
      <c r="C94" s="38"/>
      <c r="D94" s="38"/>
      <c r="E94" s="38"/>
      <c r="F94" s="38"/>
      <c r="G94" s="38"/>
      <c r="H94" s="38"/>
      <c r="I94" s="38"/>
      <c r="J94" s="38"/>
      <c r="K94" s="38"/>
      <c r="L94" s="108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63" s="11" customFormat="1" ht="29.25" customHeight="1">
      <c r="A95" s="148"/>
      <c r="B95" s="149"/>
      <c r="C95" s="150" t="s">
        <v>114</v>
      </c>
      <c r="D95" s="151" t="s">
        <v>60</v>
      </c>
      <c r="E95" s="151" t="s">
        <v>56</v>
      </c>
      <c r="F95" s="151" t="s">
        <v>57</v>
      </c>
      <c r="G95" s="151" t="s">
        <v>115</v>
      </c>
      <c r="H95" s="151" t="s">
        <v>116</v>
      </c>
      <c r="I95" s="151" t="s">
        <v>117</v>
      </c>
      <c r="J95" s="151" t="s">
        <v>97</v>
      </c>
      <c r="K95" s="152" t="s">
        <v>118</v>
      </c>
      <c r="L95" s="153"/>
      <c r="M95" s="70" t="s">
        <v>19</v>
      </c>
      <c r="N95" s="71" t="s">
        <v>45</v>
      </c>
      <c r="O95" s="71" t="s">
        <v>119</v>
      </c>
      <c r="P95" s="71" t="s">
        <v>120</v>
      </c>
      <c r="Q95" s="71" t="s">
        <v>121</v>
      </c>
      <c r="R95" s="71" t="s">
        <v>122</v>
      </c>
      <c r="S95" s="71" t="s">
        <v>123</v>
      </c>
      <c r="T95" s="72" t="s">
        <v>124</v>
      </c>
      <c r="U95" s="148"/>
      <c r="V95" s="148"/>
      <c r="W95" s="148"/>
      <c r="X95" s="148"/>
      <c r="Y95" s="148"/>
      <c r="Z95" s="148"/>
      <c r="AA95" s="148"/>
      <c r="AB95" s="148"/>
      <c r="AC95" s="148"/>
      <c r="AD95" s="148"/>
      <c r="AE95" s="148"/>
    </row>
    <row r="96" spans="1:63" s="2" customFormat="1" ht="22.9" customHeight="1">
      <c r="A96" s="36"/>
      <c r="B96" s="37"/>
      <c r="C96" s="77" t="s">
        <v>125</v>
      </c>
      <c r="D96" s="38"/>
      <c r="E96" s="38"/>
      <c r="F96" s="38"/>
      <c r="G96" s="38"/>
      <c r="H96" s="38"/>
      <c r="I96" s="38"/>
      <c r="J96" s="154">
        <f>BK96</f>
        <v>0</v>
      </c>
      <c r="K96" s="38"/>
      <c r="L96" s="41"/>
      <c r="M96" s="73"/>
      <c r="N96" s="155"/>
      <c r="O96" s="74"/>
      <c r="P96" s="156">
        <f>P97+P122+P458</f>
        <v>0</v>
      </c>
      <c r="Q96" s="74"/>
      <c r="R96" s="156">
        <f>R97+R122+R458</f>
        <v>2.5705368099999997</v>
      </c>
      <c r="S96" s="74"/>
      <c r="T96" s="157">
        <f>T97+T122+T458</f>
        <v>6.8409367799999998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T96" s="19" t="s">
        <v>74</v>
      </c>
      <c r="AU96" s="19" t="s">
        <v>98</v>
      </c>
      <c r="BK96" s="158">
        <f>BK97+BK122+BK458</f>
        <v>0</v>
      </c>
    </row>
    <row r="97" spans="1:65" s="12" customFormat="1" ht="25.9" customHeight="1">
      <c r="B97" s="159"/>
      <c r="C97" s="160"/>
      <c r="D97" s="161" t="s">
        <v>74</v>
      </c>
      <c r="E97" s="162" t="s">
        <v>126</v>
      </c>
      <c r="F97" s="162" t="s">
        <v>127</v>
      </c>
      <c r="G97" s="160"/>
      <c r="H97" s="160"/>
      <c r="I97" s="163"/>
      <c r="J97" s="164">
        <f>BK97</f>
        <v>0</v>
      </c>
      <c r="K97" s="160"/>
      <c r="L97" s="165"/>
      <c r="M97" s="166"/>
      <c r="N97" s="167"/>
      <c r="O97" s="167"/>
      <c r="P97" s="168">
        <f>P98+P103+P108+P119</f>
        <v>0</v>
      </c>
      <c r="Q97" s="167"/>
      <c r="R97" s="168">
        <f>R98+R103+R108+R119</f>
        <v>5.3999999999999999E-2</v>
      </c>
      <c r="S97" s="167"/>
      <c r="T97" s="169">
        <f>T98+T103+T108+T119</f>
        <v>2.7000000000000001E-3</v>
      </c>
      <c r="AR97" s="170" t="s">
        <v>83</v>
      </c>
      <c r="AT97" s="171" t="s">
        <v>74</v>
      </c>
      <c r="AU97" s="171" t="s">
        <v>75</v>
      </c>
      <c r="AY97" s="170" t="s">
        <v>128</v>
      </c>
      <c r="BK97" s="172">
        <f>BK98+BK103+BK108+BK119</f>
        <v>0</v>
      </c>
    </row>
    <row r="98" spans="1:65" s="12" customFormat="1" ht="22.9" customHeight="1">
      <c r="B98" s="159"/>
      <c r="C98" s="160"/>
      <c r="D98" s="161" t="s">
        <v>74</v>
      </c>
      <c r="E98" s="173" t="s">
        <v>129</v>
      </c>
      <c r="F98" s="173" t="s">
        <v>130</v>
      </c>
      <c r="G98" s="160"/>
      <c r="H98" s="160"/>
      <c r="I98" s="163"/>
      <c r="J98" s="174">
        <f>BK98</f>
        <v>0</v>
      </c>
      <c r="K98" s="160"/>
      <c r="L98" s="165"/>
      <c r="M98" s="166"/>
      <c r="N98" s="167"/>
      <c r="O98" s="167"/>
      <c r="P98" s="168">
        <f>SUM(P99:P102)</f>
        <v>0</v>
      </c>
      <c r="Q98" s="167"/>
      <c r="R98" s="168">
        <f>SUM(R99:R102)</f>
        <v>4.4549999999999999E-2</v>
      </c>
      <c r="S98" s="167"/>
      <c r="T98" s="169">
        <f>SUM(T99:T102)</f>
        <v>2.7000000000000001E-3</v>
      </c>
      <c r="AR98" s="170" t="s">
        <v>83</v>
      </c>
      <c r="AT98" s="171" t="s">
        <v>74</v>
      </c>
      <c r="AU98" s="171" t="s">
        <v>83</v>
      </c>
      <c r="AY98" s="170" t="s">
        <v>128</v>
      </c>
      <c r="BK98" s="172">
        <f>SUM(BK99:BK102)</f>
        <v>0</v>
      </c>
    </row>
    <row r="99" spans="1:65" s="2" customFormat="1" ht="24.2" customHeight="1">
      <c r="A99" s="36"/>
      <c r="B99" s="37"/>
      <c r="C99" s="175" t="s">
        <v>83</v>
      </c>
      <c r="D99" s="175" t="s">
        <v>131</v>
      </c>
      <c r="E99" s="176" t="s">
        <v>157</v>
      </c>
      <c r="F99" s="177" t="s">
        <v>158</v>
      </c>
      <c r="G99" s="178" t="s">
        <v>134</v>
      </c>
      <c r="H99" s="179">
        <v>45</v>
      </c>
      <c r="I99" s="180"/>
      <c r="J99" s="181">
        <f>ROUND(I99*H99,2)</f>
        <v>0</v>
      </c>
      <c r="K99" s="177" t="s">
        <v>135</v>
      </c>
      <c r="L99" s="41"/>
      <c r="M99" s="182" t="s">
        <v>19</v>
      </c>
      <c r="N99" s="183" t="s">
        <v>46</v>
      </c>
      <c r="O99" s="66"/>
      <c r="P99" s="184">
        <f>O99*H99</f>
        <v>0</v>
      </c>
      <c r="Q99" s="184">
        <v>9.8999999999999999E-4</v>
      </c>
      <c r="R99" s="184">
        <f>Q99*H99</f>
        <v>4.4549999999999999E-2</v>
      </c>
      <c r="S99" s="184">
        <v>6.0000000000000002E-5</v>
      </c>
      <c r="T99" s="185">
        <f>S99*H99</f>
        <v>2.7000000000000001E-3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186" t="s">
        <v>136</v>
      </c>
      <c r="AT99" s="186" t="s">
        <v>131</v>
      </c>
      <c r="AU99" s="186" t="s">
        <v>85</v>
      </c>
      <c r="AY99" s="19" t="s">
        <v>128</v>
      </c>
      <c r="BE99" s="187">
        <f>IF(N99="základní",J99,0)</f>
        <v>0</v>
      </c>
      <c r="BF99" s="187">
        <f>IF(N99="snížená",J99,0)</f>
        <v>0</v>
      </c>
      <c r="BG99" s="187">
        <f>IF(N99="zákl. přenesená",J99,0)</f>
        <v>0</v>
      </c>
      <c r="BH99" s="187">
        <f>IF(N99="sníž. přenesená",J99,0)</f>
        <v>0</v>
      </c>
      <c r="BI99" s="187">
        <f>IF(N99="nulová",J99,0)</f>
        <v>0</v>
      </c>
      <c r="BJ99" s="19" t="s">
        <v>83</v>
      </c>
      <c r="BK99" s="187">
        <f>ROUND(I99*H99,2)</f>
        <v>0</v>
      </c>
      <c r="BL99" s="19" t="s">
        <v>136</v>
      </c>
      <c r="BM99" s="186" t="s">
        <v>513</v>
      </c>
    </row>
    <row r="100" spans="1:65" s="2" customFormat="1" ht="11.25">
      <c r="A100" s="36"/>
      <c r="B100" s="37"/>
      <c r="C100" s="38"/>
      <c r="D100" s="188" t="s">
        <v>138</v>
      </c>
      <c r="E100" s="38"/>
      <c r="F100" s="189" t="s">
        <v>160</v>
      </c>
      <c r="G100" s="38"/>
      <c r="H100" s="38"/>
      <c r="I100" s="190"/>
      <c r="J100" s="38"/>
      <c r="K100" s="38"/>
      <c r="L100" s="41"/>
      <c r="M100" s="191"/>
      <c r="N100" s="192"/>
      <c r="O100" s="66"/>
      <c r="P100" s="66"/>
      <c r="Q100" s="66"/>
      <c r="R100" s="66"/>
      <c r="S100" s="66"/>
      <c r="T100" s="67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T100" s="19" t="s">
        <v>138</v>
      </c>
      <c r="AU100" s="19" t="s">
        <v>85</v>
      </c>
    </row>
    <row r="101" spans="1:65" s="13" customFormat="1" ht="22.5">
      <c r="B101" s="193"/>
      <c r="C101" s="194"/>
      <c r="D101" s="195" t="s">
        <v>140</v>
      </c>
      <c r="E101" s="196" t="s">
        <v>19</v>
      </c>
      <c r="F101" s="197" t="s">
        <v>514</v>
      </c>
      <c r="G101" s="194"/>
      <c r="H101" s="196" t="s">
        <v>19</v>
      </c>
      <c r="I101" s="198"/>
      <c r="J101" s="194"/>
      <c r="K101" s="194"/>
      <c r="L101" s="199"/>
      <c r="M101" s="200"/>
      <c r="N101" s="201"/>
      <c r="O101" s="201"/>
      <c r="P101" s="201"/>
      <c r="Q101" s="201"/>
      <c r="R101" s="201"/>
      <c r="S101" s="201"/>
      <c r="T101" s="202"/>
      <c r="AT101" s="203" t="s">
        <v>140</v>
      </c>
      <c r="AU101" s="203" t="s">
        <v>85</v>
      </c>
      <c r="AV101" s="13" t="s">
        <v>83</v>
      </c>
      <c r="AW101" s="13" t="s">
        <v>37</v>
      </c>
      <c r="AX101" s="13" t="s">
        <v>75</v>
      </c>
      <c r="AY101" s="203" t="s">
        <v>128</v>
      </c>
    </row>
    <row r="102" spans="1:65" s="14" customFormat="1" ht="11.25">
      <c r="B102" s="204"/>
      <c r="C102" s="205"/>
      <c r="D102" s="195" t="s">
        <v>140</v>
      </c>
      <c r="E102" s="206" t="s">
        <v>19</v>
      </c>
      <c r="F102" s="207" t="s">
        <v>438</v>
      </c>
      <c r="G102" s="205"/>
      <c r="H102" s="208">
        <v>45</v>
      </c>
      <c r="I102" s="209"/>
      <c r="J102" s="205"/>
      <c r="K102" s="205"/>
      <c r="L102" s="210"/>
      <c r="M102" s="211"/>
      <c r="N102" s="212"/>
      <c r="O102" s="212"/>
      <c r="P102" s="212"/>
      <c r="Q102" s="212"/>
      <c r="R102" s="212"/>
      <c r="S102" s="212"/>
      <c r="T102" s="213"/>
      <c r="AT102" s="214" t="s">
        <v>140</v>
      </c>
      <c r="AU102" s="214" t="s">
        <v>85</v>
      </c>
      <c r="AV102" s="14" t="s">
        <v>85</v>
      </c>
      <c r="AW102" s="14" t="s">
        <v>37</v>
      </c>
      <c r="AX102" s="14" t="s">
        <v>83</v>
      </c>
      <c r="AY102" s="214" t="s">
        <v>128</v>
      </c>
    </row>
    <row r="103" spans="1:65" s="12" customFormat="1" ht="22.9" customHeight="1">
      <c r="B103" s="159"/>
      <c r="C103" s="160"/>
      <c r="D103" s="161" t="s">
        <v>74</v>
      </c>
      <c r="E103" s="173" t="s">
        <v>172</v>
      </c>
      <c r="F103" s="173" t="s">
        <v>188</v>
      </c>
      <c r="G103" s="160"/>
      <c r="H103" s="160"/>
      <c r="I103" s="163"/>
      <c r="J103" s="174">
        <f>BK103</f>
        <v>0</v>
      </c>
      <c r="K103" s="160"/>
      <c r="L103" s="165"/>
      <c r="M103" s="166"/>
      <c r="N103" s="167"/>
      <c r="O103" s="167"/>
      <c r="P103" s="168">
        <f>SUM(P104:P107)</f>
        <v>0</v>
      </c>
      <c r="Q103" s="167"/>
      <c r="R103" s="168">
        <f>SUM(R104:R107)</f>
        <v>9.4500000000000001E-3</v>
      </c>
      <c r="S103" s="167"/>
      <c r="T103" s="169">
        <f>SUM(T104:T107)</f>
        <v>0</v>
      </c>
      <c r="AR103" s="170" t="s">
        <v>83</v>
      </c>
      <c r="AT103" s="171" t="s">
        <v>74</v>
      </c>
      <c r="AU103" s="171" t="s">
        <v>83</v>
      </c>
      <c r="AY103" s="170" t="s">
        <v>128</v>
      </c>
      <c r="BK103" s="172">
        <f>SUM(BK104:BK107)</f>
        <v>0</v>
      </c>
    </row>
    <row r="104" spans="1:65" s="2" customFormat="1" ht="37.9" customHeight="1">
      <c r="A104" s="36"/>
      <c r="B104" s="37"/>
      <c r="C104" s="175" t="s">
        <v>85</v>
      </c>
      <c r="D104" s="175" t="s">
        <v>131</v>
      </c>
      <c r="E104" s="176" t="s">
        <v>515</v>
      </c>
      <c r="F104" s="177" t="s">
        <v>516</v>
      </c>
      <c r="G104" s="178" t="s">
        <v>134</v>
      </c>
      <c r="H104" s="179">
        <v>45</v>
      </c>
      <c r="I104" s="180"/>
      <c r="J104" s="181">
        <f>ROUND(I104*H104,2)</f>
        <v>0</v>
      </c>
      <c r="K104" s="177" t="s">
        <v>135</v>
      </c>
      <c r="L104" s="41"/>
      <c r="M104" s="182" t="s">
        <v>19</v>
      </c>
      <c r="N104" s="183" t="s">
        <v>46</v>
      </c>
      <c r="O104" s="66"/>
      <c r="P104" s="184">
        <f>O104*H104</f>
        <v>0</v>
      </c>
      <c r="Q104" s="184">
        <v>2.1000000000000001E-4</v>
      </c>
      <c r="R104" s="184">
        <f>Q104*H104</f>
        <v>9.4500000000000001E-3</v>
      </c>
      <c r="S104" s="184">
        <v>0</v>
      </c>
      <c r="T104" s="185">
        <f>S104*H104</f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86" t="s">
        <v>136</v>
      </c>
      <c r="AT104" s="186" t="s">
        <v>131</v>
      </c>
      <c r="AU104" s="186" t="s">
        <v>85</v>
      </c>
      <c r="AY104" s="19" t="s">
        <v>128</v>
      </c>
      <c r="BE104" s="187">
        <f>IF(N104="základní",J104,0)</f>
        <v>0</v>
      </c>
      <c r="BF104" s="187">
        <f>IF(N104="snížená",J104,0)</f>
        <v>0</v>
      </c>
      <c r="BG104" s="187">
        <f>IF(N104="zákl. přenesená",J104,0)</f>
        <v>0</v>
      </c>
      <c r="BH104" s="187">
        <f>IF(N104="sníž. přenesená",J104,0)</f>
        <v>0</v>
      </c>
      <c r="BI104" s="187">
        <f>IF(N104="nulová",J104,0)</f>
        <v>0</v>
      </c>
      <c r="BJ104" s="19" t="s">
        <v>83</v>
      </c>
      <c r="BK104" s="187">
        <f>ROUND(I104*H104,2)</f>
        <v>0</v>
      </c>
      <c r="BL104" s="19" t="s">
        <v>136</v>
      </c>
      <c r="BM104" s="186" t="s">
        <v>517</v>
      </c>
    </row>
    <row r="105" spans="1:65" s="2" customFormat="1" ht="11.25">
      <c r="A105" s="36"/>
      <c r="B105" s="37"/>
      <c r="C105" s="38"/>
      <c r="D105" s="188" t="s">
        <v>138</v>
      </c>
      <c r="E105" s="38"/>
      <c r="F105" s="189" t="s">
        <v>518</v>
      </c>
      <c r="G105" s="38"/>
      <c r="H105" s="38"/>
      <c r="I105" s="190"/>
      <c r="J105" s="38"/>
      <c r="K105" s="38"/>
      <c r="L105" s="41"/>
      <c r="M105" s="191"/>
      <c r="N105" s="192"/>
      <c r="O105" s="66"/>
      <c r="P105" s="66"/>
      <c r="Q105" s="66"/>
      <c r="R105" s="66"/>
      <c r="S105" s="66"/>
      <c r="T105" s="67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T105" s="19" t="s">
        <v>138</v>
      </c>
      <c r="AU105" s="19" t="s">
        <v>85</v>
      </c>
    </row>
    <row r="106" spans="1:65" s="13" customFormat="1" ht="22.5">
      <c r="B106" s="193"/>
      <c r="C106" s="194"/>
      <c r="D106" s="195" t="s">
        <v>140</v>
      </c>
      <c r="E106" s="196" t="s">
        <v>19</v>
      </c>
      <c r="F106" s="197" t="s">
        <v>514</v>
      </c>
      <c r="G106" s="194"/>
      <c r="H106" s="196" t="s">
        <v>19</v>
      </c>
      <c r="I106" s="198"/>
      <c r="J106" s="194"/>
      <c r="K106" s="194"/>
      <c r="L106" s="199"/>
      <c r="M106" s="200"/>
      <c r="N106" s="201"/>
      <c r="O106" s="201"/>
      <c r="P106" s="201"/>
      <c r="Q106" s="201"/>
      <c r="R106" s="201"/>
      <c r="S106" s="201"/>
      <c r="T106" s="202"/>
      <c r="AT106" s="203" t="s">
        <v>140</v>
      </c>
      <c r="AU106" s="203" t="s">
        <v>85</v>
      </c>
      <c r="AV106" s="13" t="s">
        <v>83</v>
      </c>
      <c r="AW106" s="13" t="s">
        <v>37</v>
      </c>
      <c r="AX106" s="13" t="s">
        <v>75</v>
      </c>
      <c r="AY106" s="203" t="s">
        <v>128</v>
      </c>
    </row>
    <row r="107" spans="1:65" s="14" customFormat="1" ht="11.25">
      <c r="B107" s="204"/>
      <c r="C107" s="205"/>
      <c r="D107" s="195" t="s">
        <v>140</v>
      </c>
      <c r="E107" s="206" t="s">
        <v>19</v>
      </c>
      <c r="F107" s="207" t="s">
        <v>438</v>
      </c>
      <c r="G107" s="205"/>
      <c r="H107" s="208">
        <v>45</v>
      </c>
      <c r="I107" s="209"/>
      <c r="J107" s="205"/>
      <c r="K107" s="205"/>
      <c r="L107" s="210"/>
      <c r="M107" s="211"/>
      <c r="N107" s="212"/>
      <c r="O107" s="212"/>
      <c r="P107" s="212"/>
      <c r="Q107" s="212"/>
      <c r="R107" s="212"/>
      <c r="S107" s="212"/>
      <c r="T107" s="213"/>
      <c r="AT107" s="214" t="s">
        <v>140</v>
      </c>
      <c r="AU107" s="214" t="s">
        <v>85</v>
      </c>
      <c r="AV107" s="14" t="s">
        <v>85</v>
      </c>
      <c r="AW107" s="14" t="s">
        <v>37</v>
      </c>
      <c r="AX107" s="14" t="s">
        <v>83</v>
      </c>
      <c r="AY107" s="214" t="s">
        <v>128</v>
      </c>
    </row>
    <row r="108" spans="1:65" s="12" customFormat="1" ht="22.9" customHeight="1">
      <c r="B108" s="159"/>
      <c r="C108" s="160"/>
      <c r="D108" s="161" t="s">
        <v>74</v>
      </c>
      <c r="E108" s="173" t="s">
        <v>206</v>
      </c>
      <c r="F108" s="173" t="s">
        <v>207</v>
      </c>
      <c r="G108" s="160"/>
      <c r="H108" s="160"/>
      <c r="I108" s="163"/>
      <c r="J108" s="174">
        <f>BK108</f>
        <v>0</v>
      </c>
      <c r="K108" s="160"/>
      <c r="L108" s="165"/>
      <c r="M108" s="166"/>
      <c r="N108" s="167"/>
      <c r="O108" s="167"/>
      <c r="P108" s="168">
        <f>SUM(P109:P118)</f>
        <v>0</v>
      </c>
      <c r="Q108" s="167"/>
      <c r="R108" s="168">
        <f>SUM(R109:R118)</f>
        <v>0</v>
      </c>
      <c r="S108" s="167"/>
      <c r="T108" s="169">
        <f>SUM(T109:T118)</f>
        <v>0</v>
      </c>
      <c r="AR108" s="170" t="s">
        <v>83</v>
      </c>
      <c r="AT108" s="171" t="s">
        <v>74</v>
      </c>
      <c r="AU108" s="171" t="s">
        <v>83</v>
      </c>
      <c r="AY108" s="170" t="s">
        <v>128</v>
      </c>
      <c r="BK108" s="172">
        <f>SUM(BK109:BK118)</f>
        <v>0</v>
      </c>
    </row>
    <row r="109" spans="1:65" s="2" customFormat="1" ht="44.25" customHeight="1">
      <c r="A109" s="36"/>
      <c r="B109" s="37"/>
      <c r="C109" s="175" t="s">
        <v>147</v>
      </c>
      <c r="D109" s="175" t="s">
        <v>131</v>
      </c>
      <c r="E109" s="176" t="s">
        <v>519</v>
      </c>
      <c r="F109" s="177" t="s">
        <v>520</v>
      </c>
      <c r="G109" s="178" t="s">
        <v>211</v>
      </c>
      <c r="H109" s="179">
        <v>6.8410000000000002</v>
      </c>
      <c r="I109" s="180"/>
      <c r="J109" s="181">
        <f>ROUND(I109*H109,2)</f>
        <v>0</v>
      </c>
      <c r="K109" s="177" t="s">
        <v>135</v>
      </c>
      <c r="L109" s="41"/>
      <c r="M109" s="182" t="s">
        <v>19</v>
      </c>
      <c r="N109" s="183" t="s">
        <v>46</v>
      </c>
      <c r="O109" s="66"/>
      <c r="P109" s="184">
        <f>O109*H109</f>
        <v>0</v>
      </c>
      <c r="Q109" s="184">
        <v>0</v>
      </c>
      <c r="R109" s="184">
        <f>Q109*H109</f>
        <v>0</v>
      </c>
      <c r="S109" s="184">
        <v>0</v>
      </c>
      <c r="T109" s="185">
        <f>S109*H109</f>
        <v>0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186" t="s">
        <v>136</v>
      </c>
      <c r="AT109" s="186" t="s">
        <v>131</v>
      </c>
      <c r="AU109" s="186" t="s">
        <v>85</v>
      </c>
      <c r="AY109" s="19" t="s">
        <v>128</v>
      </c>
      <c r="BE109" s="187">
        <f>IF(N109="základní",J109,0)</f>
        <v>0</v>
      </c>
      <c r="BF109" s="187">
        <f>IF(N109="snížená",J109,0)</f>
        <v>0</v>
      </c>
      <c r="BG109" s="187">
        <f>IF(N109="zákl. přenesená",J109,0)</f>
        <v>0</v>
      </c>
      <c r="BH109" s="187">
        <f>IF(N109="sníž. přenesená",J109,0)</f>
        <v>0</v>
      </c>
      <c r="BI109" s="187">
        <f>IF(N109="nulová",J109,0)</f>
        <v>0</v>
      </c>
      <c r="BJ109" s="19" t="s">
        <v>83</v>
      </c>
      <c r="BK109" s="187">
        <f>ROUND(I109*H109,2)</f>
        <v>0</v>
      </c>
      <c r="BL109" s="19" t="s">
        <v>136</v>
      </c>
      <c r="BM109" s="186" t="s">
        <v>521</v>
      </c>
    </row>
    <row r="110" spans="1:65" s="2" customFormat="1" ht="11.25">
      <c r="A110" s="36"/>
      <c r="B110" s="37"/>
      <c r="C110" s="38"/>
      <c r="D110" s="188" t="s">
        <v>138</v>
      </c>
      <c r="E110" s="38"/>
      <c r="F110" s="189" t="s">
        <v>522</v>
      </c>
      <c r="G110" s="38"/>
      <c r="H110" s="38"/>
      <c r="I110" s="190"/>
      <c r="J110" s="38"/>
      <c r="K110" s="38"/>
      <c r="L110" s="41"/>
      <c r="M110" s="191"/>
      <c r="N110" s="192"/>
      <c r="O110" s="66"/>
      <c r="P110" s="66"/>
      <c r="Q110" s="66"/>
      <c r="R110" s="66"/>
      <c r="S110" s="66"/>
      <c r="T110" s="67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T110" s="19" t="s">
        <v>138</v>
      </c>
      <c r="AU110" s="19" t="s">
        <v>85</v>
      </c>
    </row>
    <row r="111" spans="1:65" s="2" customFormat="1" ht="33" customHeight="1">
      <c r="A111" s="36"/>
      <c r="B111" s="37"/>
      <c r="C111" s="175" t="s">
        <v>136</v>
      </c>
      <c r="D111" s="175" t="s">
        <v>131</v>
      </c>
      <c r="E111" s="176" t="s">
        <v>214</v>
      </c>
      <c r="F111" s="177" t="s">
        <v>215</v>
      </c>
      <c r="G111" s="178" t="s">
        <v>211</v>
      </c>
      <c r="H111" s="179">
        <v>6.8410000000000002</v>
      </c>
      <c r="I111" s="180"/>
      <c r="J111" s="181">
        <f>ROUND(I111*H111,2)</f>
        <v>0</v>
      </c>
      <c r="K111" s="177" t="s">
        <v>135</v>
      </c>
      <c r="L111" s="41"/>
      <c r="M111" s="182" t="s">
        <v>19</v>
      </c>
      <c r="N111" s="183" t="s">
        <v>46</v>
      </c>
      <c r="O111" s="66"/>
      <c r="P111" s="184">
        <f>O111*H111</f>
        <v>0</v>
      </c>
      <c r="Q111" s="184">
        <v>0</v>
      </c>
      <c r="R111" s="184">
        <f>Q111*H111</f>
        <v>0</v>
      </c>
      <c r="S111" s="184">
        <v>0</v>
      </c>
      <c r="T111" s="185">
        <f>S111*H111</f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86" t="s">
        <v>136</v>
      </c>
      <c r="AT111" s="186" t="s">
        <v>131</v>
      </c>
      <c r="AU111" s="186" t="s">
        <v>85</v>
      </c>
      <c r="AY111" s="19" t="s">
        <v>128</v>
      </c>
      <c r="BE111" s="187">
        <f>IF(N111="základní",J111,0)</f>
        <v>0</v>
      </c>
      <c r="BF111" s="187">
        <f>IF(N111="snížená",J111,0)</f>
        <v>0</v>
      </c>
      <c r="BG111" s="187">
        <f>IF(N111="zákl. přenesená",J111,0)</f>
        <v>0</v>
      </c>
      <c r="BH111" s="187">
        <f>IF(N111="sníž. přenesená",J111,0)</f>
        <v>0</v>
      </c>
      <c r="BI111" s="187">
        <f>IF(N111="nulová",J111,0)</f>
        <v>0</v>
      </c>
      <c r="BJ111" s="19" t="s">
        <v>83</v>
      </c>
      <c r="BK111" s="187">
        <f>ROUND(I111*H111,2)</f>
        <v>0</v>
      </c>
      <c r="BL111" s="19" t="s">
        <v>136</v>
      </c>
      <c r="BM111" s="186" t="s">
        <v>523</v>
      </c>
    </row>
    <row r="112" spans="1:65" s="2" customFormat="1" ht="11.25">
      <c r="A112" s="36"/>
      <c r="B112" s="37"/>
      <c r="C112" s="38"/>
      <c r="D112" s="188" t="s">
        <v>138</v>
      </c>
      <c r="E112" s="38"/>
      <c r="F112" s="189" t="s">
        <v>217</v>
      </c>
      <c r="G112" s="38"/>
      <c r="H112" s="38"/>
      <c r="I112" s="190"/>
      <c r="J112" s="38"/>
      <c r="K112" s="38"/>
      <c r="L112" s="41"/>
      <c r="M112" s="191"/>
      <c r="N112" s="192"/>
      <c r="O112" s="66"/>
      <c r="P112" s="66"/>
      <c r="Q112" s="66"/>
      <c r="R112" s="66"/>
      <c r="S112" s="66"/>
      <c r="T112" s="67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T112" s="19" t="s">
        <v>138</v>
      </c>
      <c r="AU112" s="19" t="s">
        <v>85</v>
      </c>
    </row>
    <row r="113" spans="1:65" s="2" customFormat="1" ht="44.25" customHeight="1">
      <c r="A113" s="36"/>
      <c r="B113" s="37"/>
      <c r="C113" s="175" t="s">
        <v>156</v>
      </c>
      <c r="D113" s="175" t="s">
        <v>131</v>
      </c>
      <c r="E113" s="176" t="s">
        <v>219</v>
      </c>
      <c r="F113" s="177" t="s">
        <v>220</v>
      </c>
      <c r="G113" s="178" t="s">
        <v>211</v>
      </c>
      <c r="H113" s="179">
        <v>129.97900000000001</v>
      </c>
      <c r="I113" s="180"/>
      <c r="J113" s="181">
        <f>ROUND(I113*H113,2)</f>
        <v>0</v>
      </c>
      <c r="K113" s="177" t="s">
        <v>135</v>
      </c>
      <c r="L113" s="41"/>
      <c r="M113" s="182" t="s">
        <v>19</v>
      </c>
      <c r="N113" s="183" t="s">
        <v>46</v>
      </c>
      <c r="O113" s="66"/>
      <c r="P113" s="184">
        <f>O113*H113</f>
        <v>0</v>
      </c>
      <c r="Q113" s="184">
        <v>0</v>
      </c>
      <c r="R113" s="184">
        <f>Q113*H113</f>
        <v>0</v>
      </c>
      <c r="S113" s="184">
        <v>0</v>
      </c>
      <c r="T113" s="185">
        <f>S113*H113</f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86" t="s">
        <v>136</v>
      </c>
      <c r="AT113" s="186" t="s">
        <v>131</v>
      </c>
      <c r="AU113" s="186" t="s">
        <v>85</v>
      </c>
      <c r="AY113" s="19" t="s">
        <v>128</v>
      </c>
      <c r="BE113" s="187">
        <f>IF(N113="základní",J113,0)</f>
        <v>0</v>
      </c>
      <c r="BF113" s="187">
        <f>IF(N113="snížená",J113,0)</f>
        <v>0</v>
      </c>
      <c r="BG113" s="187">
        <f>IF(N113="zákl. přenesená",J113,0)</f>
        <v>0</v>
      </c>
      <c r="BH113" s="187">
        <f>IF(N113="sníž. přenesená",J113,0)</f>
        <v>0</v>
      </c>
      <c r="BI113" s="187">
        <f>IF(N113="nulová",J113,0)</f>
        <v>0</v>
      </c>
      <c r="BJ113" s="19" t="s">
        <v>83</v>
      </c>
      <c r="BK113" s="187">
        <f>ROUND(I113*H113,2)</f>
        <v>0</v>
      </c>
      <c r="BL113" s="19" t="s">
        <v>136</v>
      </c>
      <c r="BM113" s="186" t="s">
        <v>524</v>
      </c>
    </row>
    <row r="114" spans="1:65" s="2" customFormat="1" ht="11.25">
      <c r="A114" s="36"/>
      <c r="B114" s="37"/>
      <c r="C114" s="38"/>
      <c r="D114" s="188" t="s">
        <v>138</v>
      </c>
      <c r="E114" s="38"/>
      <c r="F114" s="189" t="s">
        <v>222</v>
      </c>
      <c r="G114" s="38"/>
      <c r="H114" s="38"/>
      <c r="I114" s="190"/>
      <c r="J114" s="38"/>
      <c r="K114" s="38"/>
      <c r="L114" s="41"/>
      <c r="M114" s="191"/>
      <c r="N114" s="192"/>
      <c r="O114" s="66"/>
      <c r="P114" s="66"/>
      <c r="Q114" s="66"/>
      <c r="R114" s="66"/>
      <c r="S114" s="66"/>
      <c r="T114" s="67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T114" s="19" t="s">
        <v>138</v>
      </c>
      <c r="AU114" s="19" t="s">
        <v>85</v>
      </c>
    </row>
    <row r="115" spans="1:65" s="2" customFormat="1" ht="19.5">
      <c r="A115" s="36"/>
      <c r="B115" s="37"/>
      <c r="C115" s="38"/>
      <c r="D115" s="195" t="s">
        <v>223</v>
      </c>
      <c r="E115" s="38"/>
      <c r="F115" s="226" t="s">
        <v>224</v>
      </c>
      <c r="G115" s="38"/>
      <c r="H115" s="38"/>
      <c r="I115" s="190"/>
      <c r="J115" s="38"/>
      <c r="K115" s="38"/>
      <c r="L115" s="41"/>
      <c r="M115" s="191"/>
      <c r="N115" s="192"/>
      <c r="O115" s="66"/>
      <c r="P115" s="66"/>
      <c r="Q115" s="66"/>
      <c r="R115" s="66"/>
      <c r="S115" s="66"/>
      <c r="T115" s="67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T115" s="19" t="s">
        <v>223</v>
      </c>
      <c r="AU115" s="19" t="s">
        <v>85</v>
      </c>
    </row>
    <row r="116" spans="1:65" s="14" customFormat="1" ht="11.25">
      <c r="B116" s="204"/>
      <c r="C116" s="205"/>
      <c r="D116" s="195" t="s">
        <v>140</v>
      </c>
      <c r="E116" s="205"/>
      <c r="F116" s="207" t="s">
        <v>525</v>
      </c>
      <c r="G116" s="205"/>
      <c r="H116" s="208">
        <v>129.97900000000001</v>
      </c>
      <c r="I116" s="209"/>
      <c r="J116" s="205"/>
      <c r="K116" s="205"/>
      <c r="L116" s="210"/>
      <c r="M116" s="211"/>
      <c r="N116" s="212"/>
      <c r="O116" s="212"/>
      <c r="P116" s="212"/>
      <c r="Q116" s="212"/>
      <c r="R116" s="212"/>
      <c r="S116" s="212"/>
      <c r="T116" s="213"/>
      <c r="AT116" s="214" t="s">
        <v>140</v>
      </c>
      <c r="AU116" s="214" t="s">
        <v>85</v>
      </c>
      <c r="AV116" s="14" t="s">
        <v>85</v>
      </c>
      <c r="AW116" s="14" t="s">
        <v>4</v>
      </c>
      <c r="AX116" s="14" t="s">
        <v>83</v>
      </c>
      <c r="AY116" s="214" t="s">
        <v>128</v>
      </c>
    </row>
    <row r="117" spans="1:65" s="2" customFormat="1" ht="44.25" customHeight="1">
      <c r="A117" s="36"/>
      <c r="B117" s="37"/>
      <c r="C117" s="175" t="s">
        <v>129</v>
      </c>
      <c r="D117" s="175" t="s">
        <v>131</v>
      </c>
      <c r="E117" s="176" t="s">
        <v>227</v>
      </c>
      <c r="F117" s="177" t="s">
        <v>228</v>
      </c>
      <c r="G117" s="178" t="s">
        <v>211</v>
      </c>
      <c r="H117" s="179">
        <v>6.8410000000000002</v>
      </c>
      <c r="I117" s="180"/>
      <c r="J117" s="181">
        <f>ROUND(I117*H117,2)</f>
        <v>0</v>
      </c>
      <c r="K117" s="177" t="s">
        <v>135</v>
      </c>
      <c r="L117" s="41"/>
      <c r="M117" s="182" t="s">
        <v>19</v>
      </c>
      <c r="N117" s="183" t="s">
        <v>46</v>
      </c>
      <c r="O117" s="66"/>
      <c r="P117" s="184">
        <f>O117*H117</f>
        <v>0</v>
      </c>
      <c r="Q117" s="184">
        <v>0</v>
      </c>
      <c r="R117" s="184">
        <f>Q117*H117</f>
        <v>0</v>
      </c>
      <c r="S117" s="184">
        <v>0</v>
      </c>
      <c r="T117" s="185">
        <f>S117*H117</f>
        <v>0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186" t="s">
        <v>136</v>
      </c>
      <c r="AT117" s="186" t="s">
        <v>131</v>
      </c>
      <c r="AU117" s="186" t="s">
        <v>85</v>
      </c>
      <c r="AY117" s="19" t="s">
        <v>128</v>
      </c>
      <c r="BE117" s="187">
        <f>IF(N117="základní",J117,0)</f>
        <v>0</v>
      </c>
      <c r="BF117" s="187">
        <f>IF(N117="snížená",J117,0)</f>
        <v>0</v>
      </c>
      <c r="BG117" s="187">
        <f>IF(N117="zákl. přenesená",J117,0)</f>
        <v>0</v>
      </c>
      <c r="BH117" s="187">
        <f>IF(N117="sníž. přenesená",J117,0)</f>
        <v>0</v>
      </c>
      <c r="BI117" s="187">
        <f>IF(N117="nulová",J117,0)</f>
        <v>0</v>
      </c>
      <c r="BJ117" s="19" t="s">
        <v>83</v>
      </c>
      <c r="BK117" s="187">
        <f>ROUND(I117*H117,2)</f>
        <v>0</v>
      </c>
      <c r="BL117" s="19" t="s">
        <v>136</v>
      </c>
      <c r="BM117" s="186" t="s">
        <v>526</v>
      </c>
    </row>
    <row r="118" spans="1:65" s="2" customFormat="1" ht="11.25">
      <c r="A118" s="36"/>
      <c r="B118" s="37"/>
      <c r="C118" s="38"/>
      <c r="D118" s="188" t="s">
        <v>138</v>
      </c>
      <c r="E118" s="38"/>
      <c r="F118" s="189" t="s">
        <v>230</v>
      </c>
      <c r="G118" s="38"/>
      <c r="H118" s="38"/>
      <c r="I118" s="190"/>
      <c r="J118" s="38"/>
      <c r="K118" s="38"/>
      <c r="L118" s="41"/>
      <c r="M118" s="191"/>
      <c r="N118" s="192"/>
      <c r="O118" s="66"/>
      <c r="P118" s="66"/>
      <c r="Q118" s="66"/>
      <c r="R118" s="66"/>
      <c r="S118" s="66"/>
      <c r="T118" s="67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T118" s="19" t="s">
        <v>138</v>
      </c>
      <c r="AU118" s="19" t="s">
        <v>85</v>
      </c>
    </row>
    <row r="119" spans="1:65" s="12" customFormat="1" ht="22.9" customHeight="1">
      <c r="B119" s="159"/>
      <c r="C119" s="160"/>
      <c r="D119" s="161" t="s">
        <v>74</v>
      </c>
      <c r="E119" s="173" t="s">
        <v>231</v>
      </c>
      <c r="F119" s="173" t="s">
        <v>232</v>
      </c>
      <c r="G119" s="160"/>
      <c r="H119" s="160"/>
      <c r="I119" s="163"/>
      <c r="J119" s="174">
        <f>BK119</f>
        <v>0</v>
      </c>
      <c r="K119" s="160"/>
      <c r="L119" s="165"/>
      <c r="M119" s="166"/>
      <c r="N119" s="167"/>
      <c r="O119" s="167"/>
      <c r="P119" s="168">
        <f>SUM(P120:P121)</f>
        <v>0</v>
      </c>
      <c r="Q119" s="167"/>
      <c r="R119" s="168">
        <f>SUM(R120:R121)</f>
        <v>0</v>
      </c>
      <c r="S119" s="167"/>
      <c r="T119" s="169">
        <f>SUM(T120:T121)</f>
        <v>0</v>
      </c>
      <c r="AR119" s="170" t="s">
        <v>83</v>
      </c>
      <c r="AT119" s="171" t="s">
        <v>74</v>
      </c>
      <c r="AU119" s="171" t="s">
        <v>83</v>
      </c>
      <c r="AY119" s="170" t="s">
        <v>128</v>
      </c>
      <c r="BK119" s="172">
        <f>SUM(BK120:BK121)</f>
        <v>0</v>
      </c>
    </row>
    <row r="120" spans="1:65" s="2" customFormat="1" ht="66.75" customHeight="1">
      <c r="A120" s="36"/>
      <c r="B120" s="37"/>
      <c r="C120" s="175" t="s">
        <v>174</v>
      </c>
      <c r="D120" s="175" t="s">
        <v>131</v>
      </c>
      <c r="E120" s="176" t="s">
        <v>527</v>
      </c>
      <c r="F120" s="177" t="s">
        <v>528</v>
      </c>
      <c r="G120" s="178" t="s">
        <v>211</v>
      </c>
      <c r="H120" s="179">
        <v>5.3999999999999999E-2</v>
      </c>
      <c r="I120" s="180"/>
      <c r="J120" s="181">
        <f>ROUND(I120*H120,2)</f>
        <v>0</v>
      </c>
      <c r="K120" s="177" t="s">
        <v>135</v>
      </c>
      <c r="L120" s="41"/>
      <c r="M120" s="182" t="s">
        <v>19</v>
      </c>
      <c r="N120" s="183" t="s">
        <v>46</v>
      </c>
      <c r="O120" s="66"/>
      <c r="P120" s="184">
        <f>O120*H120</f>
        <v>0</v>
      </c>
      <c r="Q120" s="184">
        <v>0</v>
      </c>
      <c r="R120" s="184">
        <f>Q120*H120</f>
        <v>0</v>
      </c>
      <c r="S120" s="184">
        <v>0</v>
      </c>
      <c r="T120" s="185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86" t="s">
        <v>136</v>
      </c>
      <c r="AT120" s="186" t="s">
        <v>131</v>
      </c>
      <c r="AU120" s="186" t="s">
        <v>85</v>
      </c>
      <c r="AY120" s="19" t="s">
        <v>128</v>
      </c>
      <c r="BE120" s="187">
        <f>IF(N120="základní",J120,0)</f>
        <v>0</v>
      </c>
      <c r="BF120" s="187">
        <f>IF(N120="snížená",J120,0)</f>
        <v>0</v>
      </c>
      <c r="BG120" s="187">
        <f>IF(N120="zákl. přenesená",J120,0)</f>
        <v>0</v>
      </c>
      <c r="BH120" s="187">
        <f>IF(N120="sníž. přenesená",J120,0)</f>
        <v>0</v>
      </c>
      <c r="BI120" s="187">
        <f>IF(N120="nulová",J120,0)</f>
        <v>0</v>
      </c>
      <c r="BJ120" s="19" t="s">
        <v>83</v>
      </c>
      <c r="BK120" s="187">
        <f>ROUND(I120*H120,2)</f>
        <v>0</v>
      </c>
      <c r="BL120" s="19" t="s">
        <v>136</v>
      </c>
      <c r="BM120" s="186" t="s">
        <v>529</v>
      </c>
    </row>
    <row r="121" spans="1:65" s="2" customFormat="1" ht="11.25">
      <c r="A121" s="36"/>
      <c r="B121" s="37"/>
      <c r="C121" s="38"/>
      <c r="D121" s="188" t="s">
        <v>138</v>
      </c>
      <c r="E121" s="38"/>
      <c r="F121" s="189" t="s">
        <v>530</v>
      </c>
      <c r="G121" s="38"/>
      <c r="H121" s="38"/>
      <c r="I121" s="190"/>
      <c r="J121" s="38"/>
      <c r="K121" s="38"/>
      <c r="L121" s="41"/>
      <c r="M121" s="191"/>
      <c r="N121" s="192"/>
      <c r="O121" s="66"/>
      <c r="P121" s="66"/>
      <c r="Q121" s="66"/>
      <c r="R121" s="66"/>
      <c r="S121" s="66"/>
      <c r="T121" s="67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9" t="s">
        <v>138</v>
      </c>
      <c r="AU121" s="19" t="s">
        <v>85</v>
      </c>
    </row>
    <row r="122" spans="1:65" s="12" customFormat="1" ht="25.9" customHeight="1">
      <c r="B122" s="159"/>
      <c r="C122" s="160"/>
      <c r="D122" s="161" t="s">
        <v>74</v>
      </c>
      <c r="E122" s="162" t="s">
        <v>238</v>
      </c>
      <c r="F122" s="162" t="s">
        <v>239</v>
      </c>
      <c r="G122" s="160"/>
      <c r="H122" s="160"/>
      <c r="I122" s="163"/>
      <c r="J122" s="164">
        <f>BK122</f>
        <v>0</v>
      </c>
      <c r="K122" s="160"/>
      <c r="L122" s="165"/>
      <c r="M122" s="166"/>
      <c r="N122" s="167"/>
      <c r="O122" s="167"/>
      <c r="P122" s="168">
        <f>P123+P138+P297+P310+P333+P357+P388+P431</f>
        <v>0</v>
      </c>
      <c r="Q122" s="167"/>
      <c r="R122" s="168">
        <f>R123+R138+R297+R310+R333+R357+R388+R431</f>
        <v>2.5165368099999998</v>
      </c>
      <c r="S122" s="167"/>
      <c r="T122" s="169">
        <f>T123+T138+T297+T310+T333+T357+T388+T431</f>
        <v>6.8382367799999999</v>
      </c>
      <c r="AR122" s="170" t="s">
        <v>85</v>
      </c>
      <c r="AT122" s="171" t="s">
        <v>74</v>
      </c>
      <c r="AU122" s="171" t="s">
        <v>75</v>
      </c>
      <c r="AY122" s="170" t="s">
        <v>128</v>
      </c>
      <c r="BK122" s="172">
        <f>BK123+BK138+BK297+BK310+BK333+BK357+BK388+BK431</f>
        <v>0</v>
      </c>
    </row>
    <row r="123" spans="1:65" s="12" customFormat="1" ht="22.9" customHeight="1">
      <c r="B123" s="159"/>
      <c r="C123" s="160"/>
      <c r="D123" s="161" t="s">
        <v>74</v>
      </c>
      <c r="E123" s="173" t="s">
        <v>531</v>
      </c>
      <c r="F123" s="173" t="s">
        <v>532</v>
      </c>
      <c r="G123" s="160"/>
      <c r="H123" s="160"/>
      <c r="I123" s="163"/>
      <c r="J123" s="174">
        <f>BK123</f>
        <v>0</v>
      </c>
      <c r="K123" s="160"/>
      <c r="L123" s="165"/>
      <c r="M123" s="166"/>
      <c r="N123" s="167"/>
      <c r="O123" s="167"/>
      <c r="P123" s="168">
        <f>SUM(P124:P137)</f>
        <v>0</v>
      </c>
      <c r="Q123" s="167"/>
      <c r="R123" s="168">
        <f>SUM(R124:R137)</f>
        <v>0</v>
      </c>
      <c r="S123" s="167"/>
      <c r="T123" s="169">
        <f>SUM(T124:T137)</f>
        <v>0</v>
      </c>
      <c r="AR123" s="170" t="s">
        <v>85</v>
      </c>
      <c r="AT123" s="171" t="s">
        <v>74</v>
      </c>
      <c r="AU123" s="171" t="s">
        <v>83</v>
      </c>
      <c r="AY123" s="170" t="s">
        <v>128</v>
      </c>
      <c r="BK123" s="172">
        <f>SUM(BK124:BK137)</f>
        <v>0</v>
      </c>
    </row>
    <row r="124" spans="1:65" s="2" customFormat="1" ht="55.5" customHeight="1">
      <c r="A124" s="36"/>
      <c r="B124" s="37"/>
      <c r="C124" s="175" t="s">
        <v>181</v>
      </c>
      <c r="D124" s="175" t="s">
        <v>131</v>
      </c>
      <c r="E124" s="176" t="s">
        <v>533</v>
      </c>
      <c r="F124" s="177" t="s">
        <v>534</v>
      </c>
      <c r="G124" s="178" t="s">
        <v>245</v>
      </c>
      <c r="H124" s="179">
        <v>10</v>
      </c>
      <c r="I124" s="180"/>
      <c r="J124" s="181">
        <f t="shared" ref="J124:J136" si="0">ROUND(I124*H124,2)</f>
        <v>0</v>
      </c>
      <c r="K124" s="177" t="s">
        <v>19</v>
      </c>
      <c r="L124" s="41"/>
      <c r="M124" s="182" t="s">
        <v>19</v>
      </c>
      <c r="N124" s="183" t="s">
        <v>46</v>
      </c>
      <c r="O124" s="66"/>
      <c r="P124" s="184">
        <f t="shared" ref="P124:P136" si="1">O124*H124</f>
        <v>0</v>
      </c>
      <c r="Q124" s="184">
        <v>0</v>
      </c>
      <c r="R124" s="184">
        <f t="shared" ref="R124:R136" si="2">Q124*H124</f>
        <v>0</v>
      </c>
      <c r="S124" s="184">
        <v>0</v>
      </c>
      <c r="T124" s="185">
        <f t="shared" ref="T124:T136" si="3"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186" t="s">
        <v>242</v>
      </c>
      <c r="AT124" s="186" t="s">
        <v>131</v>
      </c>
      <c r="AU124" s="186" t="s">
        <v>85</v>
      </c>
      <c r="AY124" s="19" t="s">
        <v>128</v>
      </c>
      <c r="BE124" s="187">
        <f t="shared" ref="BE124:BE136" si="4">IF(N124="základní",J124,0)</f>
        <v>0</v>
      </c>
      <c r="BF124" s="187">
        <f t="shared" ref="BF124:BF136" si="5">IF(N124="snížená",J124,0)</f>
        <v>0</v>
      </c>
      <c r="BG124" s="187">
        <f t="shared" ref="BG124:BG136" si="6">IF(N124="zákl. přenesená",J124,0)</f>
        <v>0</v>
      </c>
      <c r="BH124" s="187">
        <f t="shared" ref="BH124:BH136" si="7">IF(N124="sníž. přenesená",J124,0)</f>
        <v>0</v>
      </c>
      <c r="BI124" s="187">
        <f t="shared" ref="BI124:BI136" si="8">IF(N124="nulová",J124,0)</f>
        <v>0</v>
      </c>
      <c r="BJ124" s="19" t="s">
        <v>83</v>
      </c>
      <c r="BK124" s="187">
        <f t="shared" ref="BK124:BK136" si="9">ROUND(I124*H124,2)</f>
        <v>0</v>
      </c>
      <c r="BL124" s="19" t="s">
        <v>242</v>
      </c>
      <c r="BM124" s="186" t="s">
        <v>535</v>
      </c>
    </row>
    <row r="125" spans="1:65" s="2" customFormat="1" ht="49.15" customHeight="1">
      <c r="A125" s="36"/>
      <c r="B125" s="37"/>
      <c r="C125" s="175" t="s">
        <v>172</v>
      </c>
      <c r="D125" s="175" t="s">
        <v>131</v>
      </c>
      <c r="E125" s="176" t="s">
        <v>536</v>
      </c>
      <c r="F125" s="177" t="s">
        <v>537</v>
      </c>
      <c r="G125" s="178" t="s">
        <v>245</v>
      </c>
      <c r="H125" s="179">
        <v>1</v>
      </c>
      <c r="I125" s="180"/>
      <c r="J125" s="181">
        <f t="shared" si="0"/>
        <v>0</v>
      </c>
      <c r="K125" s="177" t="s">
        <v>19</v>
      </c>
      <c r="L125" s="41"/>
      <c r="M125" s="182" t="s">
        <v>19</v>
      </c>
      <c r="N125" s="183" t="s">
        <v>46</v>
      </c>
      <c r="O125" s="66"/>
      <c r="P125" s="184">
        <f t="shared" si="1"/>
        <v>0</v>
      </c>
      <c r="Q125" s="184">
        <v>0</v>
      </c>
      <c r="R125" s="184">
        <f t="shared" si="2"/>
        <v>0</v>
      </c>
      <c r="S125" s="184">
        <v>0</v>
      </c>
      <c r="T125" s="185">
        <f t="shared" si="3"/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86" t="s">
        <v>242</v>
      </c>
      <c r="AT125" s="186" t="s">
        <v>131</v>
      </c>
      <c r="AU125" s="186" t="s">
        <v>85</v>
      </c>
      <c r="AY125" s="19" t="s">
        <v>128</v>
      </c>
      <c r="BE125" s="187">
        <f t="shared" si="4"/>
        <v>0</v>
      </c>
      <c r="BF125" s="187">
        <f t="shared" si="5"/>
        <v>0</v>
      </c>
      <c r="BG125" s="187">
        <f t="shared" si="6"/>
        <v>0</v>
      </c>
      <c r="BH125" s="187">
        <f t="shared" si="7"/>
        <v>0</v>
      </c>
      <c r="BI125" s="187">
        <f t="shared" si="8"/>
        <v>0</v>
      </c>
      <c r="BJ125" s="19" t="s">
        <v>83</v>
      </c>
      <c r="BK125" s="187">
        <f t="shared" si="9"/>
        <v>0</v>
      </c>
      <c r="BL125" s="19" t="s">
        <v>242</v>
      </c>
      <c r="BM125" s="186" t="s">
        <v>538</v>
      </c>
    </row>
    <row r="126" spans="1:65" s="2" customFormat="1" ht="55.5" customHeight="1">
      <c r="A126" s="36"/>
      <c r="B126" s="37"/>
      <c r="C126" s="175" t="s">
        <v>200</v>
      </c>
      <c r="D126" s="175" t="s">
        <v>131</v>
      </c>
      <c r="E126" s="176" t="s">
        <v>539</v>
      </c>
      <c r="F126" s="177" t="s">
        <v>540</v>
      </c>
      <c r="G126" s="178" t="s">
        <v>245</v>
      </c>
      <c r="H126" s="179">
        <v>1</v>
      </c>
      <c r="I126" s="180"/>
      <c r="J126" s="181">
        <f t="shared" si="0"/>
        <v>0</v>
      </c>
      <c r="K126" s="177" t="s">
        <v>19</v>
      </c>
      <c r="L126" s="41"/>
      <c r="M126" s="182" t="s">
        <v>19</v>
      </c>
      <c r="N126" s="183" t="s">
        <v>46</v>
      </c>
      <c r="O126" s="66"/>
      <c r="P126" s="184">
        <f t="shared" si="1"/>
        <v>0</v>
      </c>
      <c r="Q126" s="184">
        <v>0</v>
      </c>
      <c r="R126" s="184">
        <f t="shared" si="2"/>
        <v>0</v>
      </c>
      <c r="S126" s="184">
        <v>0</v>
      </c>
      <c r="T126" s="185">
        <f t="shared" si="3"/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186" t="s">
        <v>242</v>
      </c>
      <c r="AT126" s="186" t="s">
        <v>131</v>
      </c>
      <c r="AU126" s="186" t="s">
        <v>85</v>
      </c>
      <c r="AY126" s="19" t="s">
        <v>128</v>
      </c>
      <c r="BE126" s="187">
        <f t="shared" si="4"/>
        <v>0</v>
      </c>
      <c r="BF126" s="187">
        <f t="shared" si="5"/>
        <v>0</v>
      </c>
      <c r="BG126" s="187">
        <f t="shared" si="6"/>
        <v>0</v>
      </c>
      <c r="BH126" s="187">
        <f t="shared" si="7"/>
        <v>0</v>
      </c>
      <c r="BI126" s="187">
        <f t="shared" si="8"/>
        <v>0</v>
      </c>
      <c r="BJ126" s="19" t="s">
        <v>83</v>
      </c>
      <c r="BK126" s="187">
        <f t="shared" si="9"/>
        <v>0</v>
      </c>
      <c r="BL126" s="19" t="s">
        <v>242</v>
      </c>
      <c r="BM126" s="186" t="s">
        <v>541</v>
      </c>
    </row>
    <row r="127" spans="1:65" s="2" customFormat="1" ht="55.5" customHeight="1">
      <c r="A127" s="36"/>
      <c r="B127" s="37"/>
      <c r="C127" s="175" t="s">
        <v>208</v>
      </c>
      <c r="D127" s="175" t="s">
        <v>131</v>
      </c>
      <c r="E127" s="176" t="s">
        <v>542</v>
      </c>
      <c r="F127" s="177" t="s">
        <v>543</v>
      </c>
      <c r="G127" s="178" t="s">
        <v>245</v>
      </c>
      <c r="H127" s="179">
        <v>1</v>
      </c>
      <c r="I127" s="180"/>
      <c r="J127" s="181">
        <f t="shared" si="0"/>
        <v>0</v>
      </c>
      <c r="K127" s="177" t="s">
        <v>19</v>
      </c>
      <c r="L127" s="41"/>
      <c r="M127" s="182" t="s">
        <v>19</v>
      </c>
      <c r="N127" s="183" t="s">
        <v>46</v>
      </c>
      <c r="O127" s="66"/>
      <c r="P127" s="184">
        <f t="shared" si="1"/>
        <v>0</v>
      </c>
      <c r="Q127" s="184">
        <v>0</v>
      </c>
      <c r="R127" s="184">
        <f t="shared" si="2"/>
        <v>0</v>
      </c>
      <c r="S127" s="184">
        <v>0</v>
      </c>
      <c r="T127" s="185">
        <f t="shared" si="3"/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86" t="s">
        <v>242</v>
      </c>
      <c r="AT127" s="186" t="s">
        <v>131</v>
      </c>
      <c r="AU127" s="186" t="s">
        <v>85</v>
      </c>
      <c r="AY127" s="19" t="s">
        <v>128</v>
      </c>
      <c r="BE127" s="187">
        <f t="shared" si="4"/>
        <v>0</v>
      </c>
      <c r="BF127" s="187">
        <f t="shared" si="5"/>
        <v>0</v>
      </c>
      <c r="BG127" s="187">
        <f t="shared" si="6"/>
        <v>0</v>
      </c>
      <c r="BH127" s="187">
        <f t="shared" si="7"/>
        <v>0</v>
      </c>
      <c r="BI127" s="187">
        <f t="shared" si="8"/>
        <v>0</v>
      </c>
      <c r="BJ127" s="19" t="s">
        <v>83</v>
      </c>
      <c r="BK127" s="187">
        <f t="shared" si="9"/>
        <v>0</v>
      </c>
      <c r="BL127" s="19" t="s">
        <v>242</v>
      </c>
      <c r="BM127" s="186" t="s">
        <v>544</v>
      </c>
    </row>
    <row r="128" spans="1:65" s="2" customFormat="1" ht="49.15" customHeight="1">
      <c r="A128" s="36"/>
      <c r="B128" s="37"/>
      <c r="C128" s="175" t="s">
        <v>8</v>
      </c>
      <c r="D128" s="175" t="s">
        <v>131</v>
      </c>
      <c r="E128" s="176" t="s">
        <v>545</v>
      </c>
      <c r="F128" s="177" t="s">
        <v>546</v>
      </c>
      <c r="G128" s="178" t="s">
        <v>245</v>
      </c>
      <c r="H128" s="179">
        <v>12</v>
      </c>
      <c r="I128" s="180"/>
      <c r="J128" s="181">
        <f t="shared" si="0"/>
        <v>0</v>
      </c>
      <c r="K128" s="177" t="s">
        <v>19</v>
      </c>
      <c r="L128" s="41"/>
      <c r="M128" s="182" t="s">
        <v>19</v>
      </c>
      <c r="N128" s="183" t="s">
        <v>46</v>
      </c>
      <c r="O128" s="66"/>
      <c r="P128" s="184">
        <f t="shared" si="1"/>
        <v>0</v>
      </c>
      <c r="Q128" s="184">
        <v>0</v>
      </c>
      <c r="R128" s="184">
        <f t="shared" si="2"/>
        <v>0</v>
      </c>
      <c r="S128" s="184">
        <v>0</v>
      </c>
      <c r="T128" s="185">
        <f t="shared" si="3"/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86" t="s">
        <v>242</v>
      </c>
      <c r="AT128" s="186" t="s">
        <v>131</v>
      </c>
      <c r="AU128" s="186" t="s">
        <v>85</v>
      </c>
      <c r="AY128" s="19" t="s">
        <v>128</v>
      </c>
      <c r="BE128" s="187">
        <f t="shared" si="4"/>
        <v>0</v>
      </c>
      <c r="BF128" s="187">
        <f t="shared" si="5"/>
        <v>0</v>
      </c>
      <c r="BG128" s="187">
        <f t="shared" si="6"/>
        <v>0</v>
      </c>
      <c r="BH128" s="187">
        <f t="shared" si="7"/>
        <v>0</v>
      </c>
      <c r="BI128" s="187">
        <f t="shared" si="8"/>
        <v>0</v>
      </c>
      <c r="BJ128" s="19" t="s">
        <v>83</v>
      </c>
      <c r="BK128" s="187">
        <f t="shared" si="9"/>
        <v>0</v>
      </c>
      <c r="BL128" s="19" t="s">
        <v>242</v>
      </c>
      <c r="BM128" s="186" t="s">
        <v>547</v>
      </c>
    </row>
    <row r="129" spans="1:65" s="2" customFormat="1" ht="49.15" customHeight="1">
      <c r="A129" s="36"/>
      <c r="B129" s="37"/>
      <c r="C129" s="175" t="s">
        <v>218</v>
      </c>
      <c r="D129" s="175" t="s">
        <v>131</v>
      </c>
      <c r="E129" s="176" t="s">
        <v>548</v>
      </c>
      <c r="F129" s="177" t="s">
        <v>549</v>
      </c>
      <c r="G129" s="178" t="s">
        <v>245</v>
      </c>
      <c r="H129" s="179">
        <v>6</v>
      </c>
      <c r="I129" s="180"/>
      <c r="J129" s="181">
        <f t="shared" si="0"/>
        <v>0</v>
      </c>
      <c r="K129" s="177" t="s">
        <v>19</v>
      </c>
      <c r="L129" s="41"/>
      <c r="M129" s="182" t="s">
        <v>19</v>
      </c>
      <c r="N129" s="183" t="s">
        <v>46</v>
      </c>
      <c r="O129" s="66"/>
      <c r="P129" s="184">
        <f t="shared" si="1"/>
        <v>0</v>
      </c>
      <c r="Q129" s="184">
        <v>0</v>
      </c>
      <c r="R129" s="184">
        <f t="shared" si="2"/>
        <v>0</v>
      </c>
      <c r="S129" s="184">
        <v>0</v>
      </c>
      <c r="T129" s="185">
        <f t="shared" si="3"/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186" t="s">
        <v>242</v>
      </c>
      <c r="AT129" s="186" t="s">
        <v>131</v>
      </c>
      <c r="AU129" s="186" t="s">
        <v>85</v>
      </c>
      <c r="AY129" s="19" t="s">
        <v>128</v>
      </c>
      <c r="BE129" s="187">
        <f t="shared" si="4"/>
        <v>0</v>
      </c>
      <c r="BF129" s="187">
        <f t="shared" si="5"/>
        <v>0</v>
      </c>
      <c r="BG129" s="187">
        <f t="shared" si="6"/>
        <v>0</v>
      </c>
      <c r="BH129" s="187">
        <f t="shared" si="7"/>
        <v>0</v>
      </c>
      <c r="BI129" s="187">
        <f t="shared" si="8"/>
        <v>0</v>
      </c>
      <c r="BJ129" s="19" t="s">
        <v>83</v>
      </c>
      <c r="BK129" s="187">
        <f t="shared" si="9"/>
        <v>0</v>
      </c>
      <c r="BL129" s="19" t="s">
        <v>242</v>
      </c>
      <c r="BM129" s="186" t="s">
        <v>550</v>
      </c>
    </row>
    <row r="130" spans="1:65" s="2" customFormat="1" ht="55.5" customHeight="1">
      <c r="A130" s="36"/>
      <c r="B130" s="37"/>
      <c r="C130" s="175" t="s">
        <v>226</v>
      </c>
      <c r="D130" s="175" t="s">
        <v>131</v>
      </c>
      <c r="E130" s="176" t="s">
        <v>551</v>
      </c>
      <c r="F130" s="177" t="s">
        <v>552</v>
      </c>
      <c r="G130" s="178" t="s">
        <v>245</v>
      </c>
      <c r="H130" s="179">
        <v>12</v>
      </c>
      <c r="I130" s="180"/>
      <c r="J130" s="181">
        <f t="shared" si="0"/>
        <v>0</v>
      </c>
      <c r="K130" s="177" t="s">
        <v>19</v>
      </c>
      <c r="L130" s="41"/>
      <c r="M130" s="182" t="s">
        <v>19</v>
      </c>
      <c r="N130" s="183" t="s">
        <v>46</v>
      </c>
      <c r="O130" s="66"/>
      <c r="P130" s="184">
        <f t="shared" si="1"/>
        <v>0</v>
      </c>
      <c r="Q130" s="184">
        <v>0</v>
      </c>
      <c r="R130" s="184">
        <f t="shared" si="2"/>
        <v>0</v>
      </c>
      <c r="S130" s="184">
        <v>0</v>
      </c>
      <c r="T130" s="185">
        <f t="shared" si="3"/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186" t="s">
        <v>242</v>
      </c>
      <c r="AT130" s="186" t="s">
        <v>131</v>
      </c>
      <c r="AU130" s="186" t="s">
        <v>85</v>
      </c>
      <c r="AY130" s="19" t="s">
        <v>128</v>
      </c>
      <c r="BE130" s="187">
        <f t="shared" si="4"/>
        <v>0</v>
      </c>
      <c r="BF130" s="187">
        <f t="shared" si="5"/>
        <v>0</v>
      </c>
      <c r="BG130" s="187">
        <f t="shared" si="6"/>
        <v>0</v>
      </c>
      <c r="BH130" s="187">
        <f t="shared" si="7"/>
        <v>0</v>
      </c>
      <c r="BI130" s="187">
        <f t="shared" si="8"/>
        <v>0</v>
      </c>
      <c r="BJ130" s="19" t="s">
        <v>83</v>
      </c>
      <c r="BK130" s="187">
        <f t="shared" si="9"/>
        <v>0</v>
      </c>
      <c r="BL130" s="19" t="s">
        <v>242</v>
      </c>
      <c r="BM130" s="186" t="s">
        <v>553</v>
      </c>
    </row>
    <row r="131" spans="1:65" s="2" customFormat="1" ht="55.5" customHeight="1">
      <c r="A131" s="36"/>
      <c r="B131" s="37"/>
      <c r="C131" s="175" t="s">
        <v>233</v>
      </c>
      <c r="D131" s="175" t="s">
        <v>131</v>
      </c>
      <c r="E131" s="176" t="s">
        <v>554</v>
      </c>
      <c r="F131" s="177" t="s">
        <v>555</v>
      </c>
      <c r="G131" s="178" t="s">
        <v>245</v>
      </c>
      <c r="H131" s="179">
        <v>1</v>
      </c>
      <c r="I131" s="180"/>
      <c r="J131" s="181">
        <f t="shared" si="0"/>
        <v>0</v>
      </c>
      <c r="K131" s="177" t="s">
        <v>19</v>
      </c>
      <c r="L131" s="41"/>
      <c r="M131" s="182" t="s">
        <v>19</v>
      </c>
      <c r="N131" s="183" t="s">
        <v>46</v>
      </c>
      <c r="O131" s="66"/>
      <c r="P131" s="184">
        <f t="shared" si="1"/>
        <v>0</v>
      </c>
      <c r="Q131" s="184">
        <v>0</v>
      </c>
      <c r="R131" s="184">
        <f t="shared" si="2"/>
        <v>0</v>
      </c>
      <c r="S131" s="184">
        <v>0</v>
      </c>
      <c r="T131" s="185">
        <f t="shared" si="3"/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186" t="s">
        <v>242</v>
      </c>
      <c r="AT131" s="186" t="s">
        <v>131</v>
      </c>
      <c r="AU131" s="186" t="s">
        <v>85</v>
      </c>
      <c r="AY131" s="19" t="s">
        <v>128</v>
      </c>
      <c r="BE131" s="187">
        <f t="shared" si="4"/>
        <v>0</v>
      </c>
      <c r="BF131" s="187">
        <f t="shared" si="5"/>
        <v>0</v>
      </c>
      <c r="BG131" s="187">
        <f t="shared" si="6"/>
        <v>0</v>
      </c>
      <c r="BH131" s="187">
        <f t="shared" si="7"/>
        <v>0</v>
      </c>
      <c r="BI131" s="187">
        <f t="shared" si="8"/>
        <v>0</v>
      </c>
      <c r="BJ131" s="19" t="s">
        <v>83</v>
      </c>
      <c r="BK131" s="187">
        <f t="shared" si="9"/>
        <v>0</v>
      </c>
      <c r="BL131" s="19" t="s">
        <v>242</v>
      </c>
      <c r="BM131" s="186" t="s">
        <v>556</v>
      </c>
    </row>
    <row r="132" spans="1:65" s="2" customFormat="1" ht="49.15" customHeight="1">
      <c r="A132" s="36"/>
      <c r="B132" s="37"/>
      <c r="C132" s="175" t="s">
        <v>242</v>
      </c>
      <c r="D132" s="175" t="s">
        <v>131</v>
      </c>
      <c r="E132" s="176" t="s">
        <v>557</v>
      </c>
      <c r="F132" s="177" t="s">
        <v>558</v>
      </c>
      <c r="G132" s="178" t="s">
        <v>165</v>
      </c>
      <c r="H132" s="179">
        <v>39.68</v>
      </c>
      <c r="I132" s="180"/>
      <c r="J132" s="181">
        <f t="shared" si="0"/>
        <v>0</v>
      </c>
      <c r="K132" s="177" t="s">
        <v>19</v>
      </c>
      <c r="L132" s="41"/>
      <c r="M132" s="182" t="s">
        <v>19</v>
      </c>
      <c r="N132" s="183" t="s">
        <v>46</v>
      </c>
      <c r="O132" s="66"/>
      <c r="P132" s="184">
        <f t="shared" si="1"/>
        <v>0</v>
      </c>
      <c r="Q132" s="184">
        <v>0</v>
      </c>
      <c r="R132" s="184">
        <f t="shared" si="2"/>
        <v>0</v>
      </c>
      <c r="S132" s="184">
        <v>0</v>
      </c>
      <c r="T132" s="185">
        <f t="shared" si="3"/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86" t="s">
        <v>242</v>
      </c>
      <c r="AT132" s="186" t="s">
        <v>131</v>
      </c>
      <c r="AU132" s="186" t="s">
        <v>85</v>
      </c>
      <c r="AY132" s="19" t="s">
        <v>128</v>
      </c>
      <c r="BE132" s="187">
        <f t="shared" si="4"/>
        <v>0</v>
      </c>
      <c r="BF132" s="187">
        <f t="shared" si="5"/>
        <v>0</v>
      </c>
      <c r="BG132" s="187">
        <f t="shared" si="6"/>
        <v>0</v>
      </c>
      <c r="BH132" s="187">
        <f t="shared" si="7"/>
        <v>0</v>
      </c>
      <c r="BI132" s="187">
        <f t="shared" si="8"/>
        <v>0</v>
      </c>
      <c r="BJ132" s="19" t="s">
        <v>83</v>
      </c>
      <c r="BK132" s="187">
        <f t="shared" si="9"/>
        <v>0</v>
      </c>
      <c r="BL132" s="19" t="s">
        <v>242</v>
      </c>
      <c r="BM132" s="186" t="s">
        <v>559</v>
      </c>
    </row>
    <row r="133" spans="1:65" s="2" customFormat="1" ht="49.15" customHeight="1">
      <c r="A133" s="36"/>
      <c r="B133" s="37"/>
      <c r="C133" s="175" t="s">
        <v>249</v>
      </c>
      <c r="D133" s="175" t="s">
        <v>131</v>
      </c>
      <c r="E133" s="176" t="s">
        <v>560</v>
      </c>
      <c r="F133" s="177" t="s">
        <v>561</v>
      </c>
      <c r="G133" s="178" t="s">
        <v>165</v>
      </c>
      <c r="H133" s="179">
        <v>39.28</v>
      </c>
      <c r="I133" s="180"/>
      <c r="J133" s="181">
        <f t="shared" si="0"/>
        <v>0</v>
      </c>
      <c r="K133" s="177" t="s">
        <v>19</v>
      </c>
      <c r="L133" s="41"/>
      <c r="M133" s="182" t="s">
        <v>19</v>
      </c>
      <c r="N133" s="183" t="s">
        <v>46</v>
      </c>
      <c r="O133" s="66"/>
      <c r="P133" s="184">
        <f t="shared" si="1"/>
        <v>0</v>
      </c>
      <c r="Q133" s="184">
        <v>0</v>
      </c>
      <c r="R133" s="184">
        <f t="shared" si="2"/>
        <v>0</v>
      </c>
      <c r="S133" s="184">
        <v>0</v>
      </c>
      <c r="T133" s="185">
        <f t="shared" si="3"/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186" t="s">
        <v>242</v>
      </c>
      <c r="AT133" s="186" t="s">
        <v>131</v>
      </c>
      <c r="AU133" s="186" t="s">
        <v>85</v>
      </c>
      <c r="AY133" s="19" t="s">
        <v>128</v>
      </c>
      <c r="BE133" s="187">
        <f t="shared" si="4"/>
        <v>0</v>
      </c>
      <c r="BF133" s="187">
        <f t="shared" si="5"/>
        <v>0</v>
      </c>
      <c r="BG133" s="187">
        <f t="shared" si="6"/>
        <v>0</v>
      </c>
      <c r="BH133" s="187">
        <f t="shared" si="7"/>
        <v>0</v>
      </c>
      <c r="BI133" s="187">
        <f t="shared" si="8"/>
        <v>0</v>
      </c>
      <c r="BJ133" s="19" t="s">
        <v>83</v>
      </c>
      <c r="BK133" s="187">
        <f t="shared" si="9"/>
        <v>0</v>
      </c>
      <c r="BL133" s="19" t="s">
        <v>242</v>
      </c>
      <c r="BM133" s="186" t="s">
        <v>562</v>
      </c>
    </row>
    <row r="134" spans="1:65" s="2" customFormat="1" ht="55.5" customHeight="1">
      <c r="A134" s="36"/>
      <c r="B134" s="37"/>
      <c r="C134" s="175" t="s">
        <v>254</v>
      </c>
      <c r="D134" s="175" t="s">
        <v>131</v>
      </c>
      <c r="E134" s="176" t="s">
        <v>563</v>
      </c>
      <c r="F134" s="177" t="s">
        <v>564</v>
      </c>
      <c r="G134" s="178" t="s">
        <v>165</v>
      </c>
      <c r="H134" s="179">
        <v>39.96</v>
      </c>
      <c r="I134" s="180"/>
      <c r="J134" s="181">
        <f t="shared" si="0"/>
        <v>0</v>
      </c>
      <c r="K134" s="177" t="s">
        <v>19</v>
      </c>
      <c r="L134" s="41"/>
      <c r="M134" s="182" t="s">
        <v>19</v>
      </c>
      <c r="N134" s="183" t="s">
        <v>46</v>
      </c>
      <c r="O134" s="66"/>
      <c r="P134" s="184">
        <f t="shared" si="1"/>
        <v>0</v>
      </c>
      <c r="Q134" s="184">
        <v>0</v>
      </c>
      <c r="R134" s="184">
        <f t="shared" si="2"/>
        <v>0</v>
      </c>
      <c r="S134" s="184">
        <v>0</v>
      </c>
      <c r="T134" s="185">
        <f t="shared" si="3"/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86" t="s">
        <v>242</v>
      </c>
      <c r="AT134" s="186" t="s">
        <v>131</v>
      </c>
      <c r="AU134" s="186" t="s">
        <v>85</v>
      </c>
      <c r="AY134" s="19" t="s">
        <v>128</v>
      </c>
      <c r="BE134" s="187">
        <f t="shared" si="4"/>
        <v>0</v>
      </c>
      <c r="BF134" s="187">
        <f t="shared" si="5"/>
        <v>0</v>
      </c>
      <c r="BG134" s="187">
        <f t="shared" si="6"/>
        <v>0</v>
      </c>
      <c r="BH134" s="187">
        <f t="shared" si="7"/>
        <v>0</v>
      </c>
      <c r="BI134" s="187">
        <f t="shared" si="8"/>
        <v>0</v>
      </c>
      <c r="BJ134" s="19" t="s">
        <v>83</v>
      </c>
      <c r="BK134" s="187">
        <f t="shared" si="9"/>
        <v>0</v>
      </c>
      <c r="BL134" s="19" t="s">
        <v>242</v>
      </c>
      <c r="BM134" s="186" t="s">
        <v>565</v>
      </c>
    </row>
    <row r="135" spans="1:65" s="2" customFormat="1" ht="49.15" customHeight="1">
      <c r="A135" s="36"/>
      <c r="B135" s="37"/>
      <c r="C135" s="175" t="s">
        <v>260</v>
      </c>
      <c r="D135" s="175" t="s">
        <v>131</v>
      </c>
      <c r="E135" s="176" t="s">
        <v>566</v>
      </c>
      <c r="F135" s="177" t="s">
        <v>567</v>
      </c>
      <c r="G135" s="178" t="s">
        <v>165</v>
      </c>
      <c r="H135" s="179">
        <v>44.8</v>
      </c>
      <c r="I135" s="180"/>
      <c r="J135" s="181">
        <f t="shared" si="0"/>
        <v>0</v>
      </c>
      <c r="K135" s="177" t="s">
        <v>19</v>
      </c>
      <c r="L135" s="41"/>
      <c r="M135" s="182" t="s">
        <v>19</v>
      </c>
      <c r="N135" s="183" t="s">
        <v>46</v>
      </c>
      <c r="O135" s="66"/>
      <c r="P135" s="184">
        <f t="shared" si="1"/>
        <v>0</v>
      </c>
      <c r="Q135" s="184">
        <v>0</v>
      </c>
      <c r="R135" s="184">
        <f t="shared" si="2"/>
        <v>0</v>
      </c>
      <c r="S135" s="184">
        <v>0</v>
      </c>
      <c r="T135" s="185">
        <f t="shared" si="3"/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186" t="s">
        <v>242</v>
      </c>
      <c r="AT135" s="186" t="s">
        <v>131</v>
      </c>
      <c r="AU135" s="186" t="s">
        <v>85</v>
      </c>
      <c r="AY135" s="19" t="s">
        <v>128</v>
      </c>
      <c r="BE135" s="187">
        <f t="shared" si="4"/>
        <v>0</v>
      </c>
      <c r="BF135" s="187">
        <f t="shared" si="5"/>
        <v>0</v>
      </c>
      <c r="BG135" s="187">
        <f t="shared" si="6"/>
        <v>0</v>
      </c>
      <c r="BH135" s="187">
        <f t="shared" si="7"/>
        <v>0</v>
      </c>
      <c r="BI135" s="187">
        <f t="shared" si="8"/>
        <v>0</v>
      </c>
      <c r="BJ135" s="19" t="s">
        <v>83</v>
      </c>
      <c r="BK135" s="187">
        <f t="shared" si="9"/>
        <v>0</v>
      </c>
      <c r="BL135" s="19" t="s">
        <v>242</v>
      </c>
      <c r="BM135" s="186" t="s">
        <v>568</v>
      </c>
    </row>
    <row r="136" spans="1:65" s="2" customFormat="1" ht="55.5" customHeight="1">
      <c r="A136" s="36"/>
      <c r="B136" s="37"/>
      <c r="C136" s="175" t="s">
        <v>265</v>
      </c>
      <c r="D136" s="175" t="s">
        <v>131</v>
      </c>
      <c r="E136" s="176" t="s">
        <v>569</v>
      </c>
      <c r="F136" s="177" t="s">
        <v>570</v>
      </c>
      <c r="G136" s="178" t="s">
        <v>571</v>
      </c>
      <c r="H136" s="241"/>
      <c r="I136" s="180"/>
      <c r="J136" s="181">
        <f t="shared" si="0"/>
        <v>0</v>
      </c>
      <c r="K136" s="177" t="s">
        <v>135</v>
      </c>
      <c r="L136" s="41"/>
      <c r="M136" s="182" t="s">
        <v>19</v>
      </c>
      <c r="N136" s="183" t="s">
        <v>46</v>
      </c>
      <c r="O136" s="66"/>
      <c r="P136" s="184">
        <f t="shared" si="1"/>
        <v>0</v>
      </c>
      <c r="Q136" s="184">
        <v>0</v>
      </c>
      <c r="R136" s="184">
        <f t="shared" si="2"/>
        <v>0</v>
      </c>
      <c r="S136" s="184">
        <v>0</v>
      </c>
      <c r="T136" s="185">
        <f t="shared" si="3"/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186" t="s">
        <v>242</v>
      </c>
      <c r="AT136" s="186" t="s">
        <v>131</v>
      </c>
      <c r="AU136" s="186" t="s">
        <v>85</v>
      </c>
      <c r="AY136" s="19" t="s">
        <v>128</v>
      </c>
      <c r="BE136" s="187">
        <f t="shared" si="4"/>
        <v>0</v>
      </c>
      <c r="BF136" s="187">
        <f t="shared" si="5"/>
        <v>0</v>
      </c>
      <c r="BG136" s="187">
        <f t="shared" si="6"/>
        <v>0</v>
      </c>
      <c r="BH136" s="187">
        <f t="shared" si="7"/>
        <v>0</v>
      </c>
      <c r="BI136" s="187">
        <f t="shared" si="8"/>
        <v>0</v>
      </c>
      <c r="BJ136" s="19" t="s">
        <v>83</v>
      </c>
      <c r="BK136" s="187">
        <f t="shared" si="9"/>
        <v>0</v>
      </c>
      <c r="BL136" s="19" t="s">
        <v>242</v>
      </c>
      <c r="BM136" s="186" t="s">
        <v>572</v>
      </c>
    </row>
    <row r="137" spans="1:65" s="2" customFormat="1" ht="11.25">
      <c r="A137" s="36"/>
      <c r="B137" s="37"/>
      <c r="C137" s="38"/>
      <c r="D137" s="188" t="s">
        <v>138</v>
      </c>
      <c r="E137" s="38"/>
      <c r="F137" s="189" t="s">
        <v>573</v>
      </c>
      <c r="G137" s="38"/>
      <c r="H137" s="38"/>
      <c r="I137" s="190"/>
      <c r="J137" s="38"/>
      <c r="K137" s="38"/>
      <c r="L137" s="41"/>
      <c r="M137" s="191"/>
      <c r="N137" s="192"/>
      <c r="O137" s="66"/>
      <c r="P137" s="66"/>
      <c r="Q137" s="66"/>
      <c r="R137" s="66"/>
      <c r="S137" s="66"/>
      <c r="T137" s="67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9" t="s">
        <v>138</v>
      </c>
      <c r="AU137" s="19" t="s">
        <v>85</v>
      </c>
    </row>
    <row r="138" spans="1:65" s="12" customFormat="1" ht="22.9" customHeight="1">
      <c r="B138" s="159"/>
      <c r="C138" s="160"/>
      <c r="D138" s="161" t="s">
        <v>74</v>
      </c>
      <c r="E138" s="173" t="s">
        <v>574</v>
      </c>
      <c r="F138" s="173" t="s">
        <v>575</v>
      </c>
      <c r="G138" s="160"/>
      <c r="H138" s="160"/>
      <c r="I138" s="163"/>
      <c r="J138" s="174">
        <f>BK138</f>
        <v>0</v>
      </c>
      <c r="K138" s="160"/>
      <c r="L138" s="165"/>
      <c r="M138" s="166"/>
      <c r="N138" s="167"/>
      <c r="O138" s="167"/>
      <c r="P138" s="168">
        <f>SUM(P139:P296)</f>
        <v>0</v>
      </c>
      <c r="Q138" s="167"/>
      <c r="R138" s="168">
        <f>SUM(R139:R296)</f>
        <v>0.43843600999999993</v>
      </c>
      <c r="S138" s="167"/>
      <c r="T138" s="169">
        <f>SUM(T139:T296)</f>
        <v>0.70541058000000001</v>
      </c>
      <c r="AR138" s="170" t="s">
        <v>85</v>
      </c>
      <c r="AT138" s="171" t="s">
        <v>74</v>
      </c>
      <c r="AU138" s="171" t="s">
        <v>83</v>
      </c>
      <c r="AY138" s="170" t="s">
        <v>128</v>
      </c>
      <c r="BK138" s="172">
        <f>SUM(BK139:BK296)</f>
        <v>0</v>
      </c>
    </row>
    <row r="139" spans="1:65" s="2" customFormat="1" ht="33" customHeight="1">
      <c r="A139" s="36"/>
      <c r="B139" s="37"/>
      <c r="C139" s="175" t="s">
        <v>7</v>
      </c>
      <c r="D139" s="175" t="s">
        <v>131</v>
      </c>
      <c r="E139" s="176" t="s">
        <v>576</v>
      </c>
      <c r="F139" s="177" t="s">
        <v>577</v>
      </c>
      <c r="G139" s="178" t="s">
        <v>134</v>
      </c>
      <c r="H139" s="179">
        <v>70.307000000000002</v>
      </c>
      <c r="I139" s="180"/>
      <c r="J139" s="181">
        <f>ROUND(I139*H139,2)</f>
        <v>0</v>
      </c>
      <c r="K139" s="177" t="s">
        <v>135</v>
      </c>
      <c r="L139" s="41"/>
      <c r="M139" s="182" t="s">
        <v>19</v>
      </c>
      <c r="N139" s="183" t="s">
        <v>46</v>
      </c>
      <c r="O139" s="66"/>
      <c r="P139" s="184">
        <f>O139*H139</f>
        <v>0</v>
      </c>
      <c r="Q139" s="184">
        <v>0</v>
      </c>
      <c r="R139" s="184">
        <f>Q139*H139</f>
        <v>0</v>
      </c>
      <c r="S139" s="184">
        <v>3.2000000000000002E-3</v>
      </c>
      <c r="T139" s="185">
        <f>S139*H139</f>
        <v>0.22498240000000003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186" t="s">
        <v>242</v>
      </c>
      <c r="AT139" s="186" t="s">
        <v>131</v>
      </c>
      <c r="AU139" s="186" t="s">
        <v>85</v>
      </c>
      <c r="AY139" s="19" t="s">
        <v>128</v>
      </c>
      <c r="BE139" s="187">
        <f>IF(N139="základní",J139,0)</f>
        <v>0</v>
      </c>
      <c r="BF139" s="187">
        <f>IF(N139="snížená",J139,0)</f>
        <v>0</v>
      </c>
      <c r="BG139" s="187">
        <f>IF(N139="zákl. přenesená",J139,0)</f>
        <v>0</v>
      </c>
      <c r="BH139" s="187">
        <f>IF(N139="sníž. přenesená",J139,0)</f>
        <v>0</v>
      </c>
      <c r="BI139" s="187">
        <f>IF(N139="nulová",J139,0)</f>
        <v>0</v>
      </c>
      <c r="BJ139" s="19" t="s">
        <v>83</v>
      </c>
      <c r="BK139" s="187">
        <f>ROUND(I139*H139,2)</f>
        <v>0</v>
      </c>
      <c r="BL139" s="19" t="s">
        <v>242</v>
      </c>
      <c r="BM139" s="186" t="s">
        <v>578</v>
      </c>
    </row>
    <row r="140" spans="1:65" s="2" customFormat="1" ht="11.25">
      <c r="A140" s="36"/>
      <c r="B140" s="37"/>
      <c r="C140" s="38"/>
      <c r="D140" s="188" t="s">
        <v>138</v>
      </c>
      <c r="E140" s="38"/>
      <c r="F140" s="189" t="s">
        <v>579</v>
      </c>
      <c r="G140" s="38"/>
      <c r="H140" s="38"/>
      <c r="I140" s="190"/>
      <c r="J140" s="38"/>
      <c r="K140" s="38"/>
      <c r="L140" s="41"/>
      <c r="M140" s="191"/>
      <c r="N140" s="192"/>
      <c r="O140" s="66"/>
      <c r="P140" s="66"/>
      <c r="Q140" s="66"/>
      <c r="R140" s="66"/>
      <c r="S140" s="66"/>
      <c r="T140" s="67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T140" s="19" t="s">
        <v>138</v>
      </c>
      <c r="AU140" s="19" t="s">
        <v>85</v>
      </c>
    </row>
    <row r="141" spans="1:65" s="13" customFormat="1" ht="11.25">
      <c r="B141" s="193"/>
      <c r="C141" s="194"/>
      <c r="D141" s="195" t="s">
        <v>140</v>
      </c>
      <c r="E141" s="196" t="s">
        <v>19</v>
      </c>
      <c r="F141" s="197" t="s">
        <v>580</v>
      </c>
      <c r="G141" s="194"/>
      <c r="H141" s="196" t="s">
        <v>19</v>
      </c>
      <c r="I141" s="198"/>
      <c r="J141" s="194"/>
      <c r="K141" s="194"/>
      <c r="L141" s="199"/>
      <c r="M141" s="200"/>
      <c r="N141" s="201"/>
      <c r="O141" s="201"/>
      <c r="P141" s="201"/>
      <c r="Q141" s="201"/>
      <c r="R141" s="201"/>
      <c r="S141" s="201"/>
      <c r="T141" s="202"/>
      <c r="AT141" s="203" t="s">
        <v>140</v>
      </c>
      <c r="AU141" s="203" t="s">
        <v>85</v>
      </c>
      <c r="AV141" s="13" t="s">
        <v>83</v>
      </c>
      <c r="AW141" s="13" t="s">
        <v>37</v>
      </c>
      <c r="AX141" s="13" t="s">
        <v>75</v>
      </c>
      <c r="AY141" s="203" t="s">
        <v>128</v>
      </c>
    </row>
    <row r="142" spans="1:65" s="14" customFormat="1" ht="11.25">
      <c r="B142" s="204"/>
      <c r="C142" s="205"/>
      <c r="D142" s="195" t="s">
        <v>140</v>
      </c>
      <c r="E142" s="206" t="s">
        <v>19</v>
      </c>
      <c r="F142" s="207" t="s">
        <v>581</v>
      </c>
      <c r="G142" s="205"/>
      <c r="H142" s="208">
        <v>37.962000000000003</v>
      </c>
      <c r="I142" s="209"/>
      <c r="J142" s="205"/>
      <c r="K142" s="205"/>
      <c r="L142" s="210"/>
      <c r="M142" s="211"/>
      <c r="N142" s="212"/>
      <c r="O142" s="212"/>
      <c r="P142" s="212"/>
      <c r="Q142" s="212"/>
      <c r="R142" s="212"/>
      <c r="S142" s="212"/>
      <c r="T142" s="213"/>
      <c r="AT142" s="214" t="s">
        <v>140</v>
      </c>
      <c r="AU142" s="214" t="s">
        <v>85</v>
      </c>
      <c r="AV142" s="14" t="s">
        <v>85</v>
      </c>
      <c r="AW142" s="14" t="s">
        <v>37</v>
      </c>
      <c r="AX142" s="14" t="s">
        <v>75</v>
      </c>
      <c r="AY142" s="214" t="s">
        <v>128</v>
      </c>
    </row>
    <row r="143" spans="1:65" s="13" customFormat="1" ht="11.25">
      <c r="B143" s="193"/>
      <c r="C143" s="194"/>
      <c r="D143" s="195" t="s">
        <v>140</v>
      </c>
      <c r="E143" s="196" t="s">
        <v>19</v>
      </c>
      <c r="F143" s="197" t="s">
        <v>582</v>
      </c>
      <c r="G143" s="194"/>
      <c r="H143" s="196" t="s">
        <v>19</v>
      </c>
      <c r="I143" s="198"/>
      <c r="J143" s="194"/>
      <c r="K143" s="194"/>
      <c r="L143" s="199"/>
      <c r="M143" s="200"/>
      <c r="N143" s="201"/>
      <c r="O143" s="201"/>
      <c r="P143" s="201"/>
      <c r="Q143" s="201"/>
      <c r="R143" s="201"/>
      <c r="S143" s="201"/>
      <c r="T143" s="202"/>
      <c r="AT143" s="203" t="s">
        <v>140</v>
      </c>
      <c r="AU143" s="203" t="s">
        <v>85</v>
      </c>
      <c r="AV143" s="13" t="s">
        <v>83</v>
      </c>
      <c r="AW143" s="13" t="s">
        <v>37</v>
      </c>
      <c r="AX143" s="13" t="s">
        <v>75</v>
      </c>
      <c r="AY143" s="203" t="s">
        <v>128</v>
      </c>
    </row>
    <row r="144" spans="1:65" s="13" customFormat="1" ht="11.25">
      <c r="B144" s="193"/>
      <c r="C144" s="194"/>
      <c r="D144" s="195" t="s">
        <v>140</v>
      </c>
      <c r="E144" s="196" t="s">
        <v>19</v>
      </c>
      <c r="F144" s="197" t="s">
        <v>583</v>
      </c>
      <c r="G144" s="194"/>
      <c r="H144" s="196" t="s">
        <v>19</v>
      </c>
      <c r="I144" s="198"/>
      <c r="J144" s="194"/>
      <c r="K144" s="194"/>
      <c r="L144" s="199"/>
      <c r="M144" s="200"/>
      <c r="N144" s="201"/>
      <c r="O144" s="201"/>
      <c r="P144" s="201"/>
      <c r="Q144" s="201"/>
      <c r="R144" s="201"/>
      <c r="S144" s="201"/>
      <c r="T144" s="202"/>
      <c r="AT144" s="203" t="s">
        <v>140</v>
      </c>
      <c r="AU144" s="203" t="s">
        <v>85</v>
      </c>
      <c r="AV144" s="13" t="s">
        <v>83</v>
      </c>
      <c r="AW144" s="13" t="s">
        <v>37</v>
      </c>
      <c r="AX144" s="13" t="s">
        <v>75</v>
      </c>
      <c r="AY144" s="203" t="s">
        <v>128</v>
      </c>
    </row>
    <row r="145" spans="1:65" s="14" customFormat="1" ht="11.25">
      <c r="B145" s="204"/>
      <c r="C145" s="205"/>
      <c r="D145" s="195" t="s">
        <v>140</v>
      </c>
      <c r="E145" s="206" t="s">
        <v>19</v>
      </c>
      <c r="F145" s="207" t="s">
        <v>584</v>
      </c>
      <c r="G145" s="205"/>
      <c r="H145" s="208">
        <v>22.053000000000001</v>
      </c>
      <c r="I145" s="209"/>
      <c r="J145" s="205"/>
      <c r="K145" s="205"/>
      <c r="L145" s="210"/>
      <c r="M145" s="211"/>
      <c r="N145" s="212"/>
      <c r="O145" s="212"/>
      <c r="P145" s="212"/>
      <c r="Q145" s="212"/>
      <c r="R145" s="212"/>
      <c r="S145" s="212"/>
      <c r="T145" s="213"/>
      <c r="AT145" s="214" t="s">
        <v>140</v>
      </c>
      <c r="AU145" s="214" t="s">
        <v>85</v>
      </c>
      <c r="AV145" s="14" t="s">
        <v>85</v>
      </c>
      <c r="AW145" s="14" t="s">
        <v>37</v>
      </c>
      <c r="AX145" s="14" t="s">
        <v>75</v>
      </c>
      <c r="AY145" s="214" t="s">
        <v>128</v>
      </c>
    </row>
    <row r="146" spans="1:65" s="13" customFormat="1" ht="11.25">
      <c r="B146" s="193"/>
      <c r="C146" s="194"/>
      <c r="D146" s="195" t="s">
        <v>140</v>
      </c>
      <c r="E146" s="196" t="s">
        <v>19</v>
      </c>
      <c r="F146" s="197" t="s">
        <v>585</v>
      </c>
      <c r="G146" s="194"/>
      <c r="H146" s="196" t="s">
        <v>19</v>
      </c>
      <c r="I146" s="198"/>
      <c r="J146" s="194"/>
      <c r="K146" s="194"/>
      <c r="L146" s="199"/>
      <c r="M146" s="200"/>
      <c r="N146" s="201"/>
      <c r="O146" s="201"/>
      <c r="P146" s="201"/>
      <c r="Q146" s="201"/>
      <c r="R146" s="201"/>
      <c r="S146" s="201"/>
      <c r="T146" s="202"/>
      <c r="AT146" s="203" t="s">
        <v>140</v>
      </c>
      <c r="AU146" s="203" t="s">
        <v>85</v>
      </c>
      <c r="AV146" s="13" t="s">
        <v>83</v>
      </c>
      <c r="AW146" s="13" t="s">
        <v>37</v>
      </c>
      <c r="AX146" s="13" t="s">
        <v>75</v>
      </c>
      <c r="AY146" s="203" t="s">
        <v>128</v>
      </c>
    </row>
    <row r="147" spans="1:65" s="14" customFormat="1" ht="11.25">
      <c r="B147" s="204"/>
      <c r="C147" s="205"/>
      <c r="D147" s="195" t="s">
        <v>140</v>
      </c>
      <c r="E147" s="206" t="s">
        <v>19</v>
      </c>
      <c r="F147" s="207" t="s">
        <v>586</v>
      </c>
      <c r="G147" s="205"/>
      <c r="H147" s="208">
        <v>2.52</v>
      </c>
      <c r="I147" s="209"/>
      <c r="J147" s="205"/>
      <c r="K147" s="205"/>
      <c r="L147" s="210"/>
      <c r="M147" s="211"/>
      <c r="N147" s="212"/>
      <c r="O147" s="212"/>
      <c r="P147" s="212"/>
      <c r="Q147" s="212"/>
      <c r="R147" s="212"/>
      <c r="S147" s="212"/>
      <c r="T147" s="213"/>
      <c r="AT147" s="214" t="s">
        <v>140</v>
      </c>
      <c r="AU147" s="214" t="s">
        <v>85</v>
      </c>
      <c r="AV147" s="14" t="s">
        <v>85</v>
      </c>
      <c r="AW147" s="14" t="s">
        <v>37</v>
      </c>
      <c r="AX147" s="14" t="s">
        <v>75</v>
      </c>
      <c r="AY147" s="214" t="s">
        <v>128</v>
      </c>
    </row>
    <row r="148" spans="1:65" s="13" customFormat="1" ht="11.25">
      <c r="B148" s="193"/>
      <c r="C148" s="194"/>
      <c r="D148" s="195" t="s">
        <v>140</v>
      </c>
      <c r="E148" s="196" t="s">
        <v>19</v>
      </c>
      <c r="F148" s="197" t="s">
        <v>587</v>
      </c>
      <c r="G148" s="194"/>
      <c r="H148" s="196" t="s">
        <v>19</v>
      </c>
      <c r="I148" s="198"/>
      <c r="J148" s="194"/>
      <c r="K148" s="194"/>
      <c r="L148" s="199"/>
      <c r="M148" s="200"/>
      <c r="N148" s="201"/>
      <c r="O148" s="201"/>
      <c r="P148" s="201"/>
      <c r="Q148" s="201"/>
      <c r="R148" s="201"/>
      <c r="S148" s="201"/>
      <c r="T148" s="202"/>
      <c r="AT148" s="203" t="s">
        <v>140</v>
      </c>
      <c r="AU148" s="203" t="s">
        <v>85</v>
      </c>
      <c r="AV148" s="13" t="s">
        <v>83</v>
      </c>
      <c r="AW148" s="13" t="s">
        <v>37</v>
      </c>
      <c r="AX148" s="13" t="s">
        <v>75</v>
      </c>
      <c r="AY148" s="203" t="s">
        <v>128</v>
      </c>
    </row>
    <row r="149" spans="1:65" s="14" customFormat="1" ht="11.25">
      <c r="B149" s="204"/>
      <c r="C149" s="205"/>
      <c r="D149" s="195" t="s">
        <v>140</v>
      </c>
      <c r="E149" s="206" t="s">
        <v>19</v>
      </c>
      <c r="F149" s="207" t="s">
        <v>588</v>
      </c>
      <c r="G149" s="205"/>
      <c r="H149" s="208">
        <v>6.9770000000000003</v>
      </c>
      <c r="I149" s="209"/>
      <c r="J149" s="205"/>
      <c r="K149" s="205"/>
      <c r="L149" s="210"/>
      <c r="M149" s="211"/>
      <c r="N149" s="212"/>
      <c r="O149" s="212"/>
      <c r="P149" s="212"/>
      <c r="Q149" s="212"/>
      <c r="R149" s="212"/>
      <c r="S149" s="212"/>
      <c r="T149" s="213"/>
      <c r="AT149" s="214" t="s">
        <v>140</v>
      </c>
      <c r="AU149" s="214" t="s">
        <v>85</v>
      </c>
      <c r="AV149" s="14" t="s">
        <v>85</v>
      </c>
      <c r="AW149" s="14" t="s">
        <v>37</v>
      </c>
      <c r="AX149" s="14" t="s">
        <v>75</v>
      </c>
      <c r="AY149" s="214" t="s">
        <v>128</v>
      </c>
    </row>
    <row r="150" spans="1:65" s="13" customFormat="1" ht="11.25">
      <c r="B150" s="193"/>
      <c r="C150" s="194"/>
      <c r="D150" s="195" t="s">
        <v>140</v>
      </c>
      <c r="E150" s="196" t="s">
        <v>19</v>
      </c>
      <c r="F150" s="197" t="s">
        <v>583</v>
      </c>
      <c r="G150" s="194"/>
      <c r="H150" s="196" t="s">
        <v>19</v>
      </c>
      <c r="I150" s="198"/>
      <c r="J150" s="194"/>
      <c r="K150" s="194"/>
      <c r="L150" s="199"/>
      <c r="M150" s="200"/>
      <c r="N150" s="201"/>
      <c r="O150" s="201"/>
      <c r="P150" s="201"/>
      <c r="Q150" s="201"/>
      <c r="R150" s="201"/>
      <c r="S150" s="201"/>
      <c r="T150" s="202"/>
      <c r="AT150" s="203" t="s">
        <v>140</v>
      </c>
      <c r="AU150" s="203" t="s">
        <v>85</v>
      </c>
      <c r="AV150" s="13" t="s">
        <v>83</v>
      </c>
      <c r="AW150" s="13" t="s">
        <v>37</v>
      </c>
      <c r="AX150" s="13" t="s">
        <v>75</v>
      </c>
      <c r="AY150" s="203" t="s">
        <v>128</v>
      </c>
    </row>
    <row r="151" spans="1:65" s="14" customFormat="1" ht="11.25">
      <c r="B151" s="204"/>
      <c r="C151" s="205"/>
      <c r="D151" s="195" t="s">
        <v>140</v>
      </c>
      <c r="E151" s="206" t="s">
        <v>19</v>
      </c>
      <c r="F151" s="207" t="s">
        <v>589</v>
      </c>
      <c r="G151" s="205"/>
      <c r="H151" s="208">
        <v>0.79500000000000004</v>
      </c>
      <c r="I151" s="209"/>
      <c r="J151" s="205"/>
      <c r="K151" s="205"/>
      <c r="L151" s="210"/>
      <c r="M151" s="211"/>
      <c r="N151" s="212"/>
      <c r="O151" s="212"/>
      <c r="P151" s="212"/>
      <c r="Q151" s="212"/>
      <c r="R151" s="212"/>
      <c r="S151" s="212"/>
      <c r="T151" s="213"/>
      <c r="AT151" s="214" t="s">
        <v>140</v>
      </c>
      <c r="AU151" s="214" t="s">
        <v>85</v>
      </c>
      <c r="AV151" s="14" t="s">
        <v>85</v>
      </c>
      <c r="AW151" s="14" t="s">
        <v>37</v>
      </c>
      <c r="AX151" s="14" t="s">
        <v>75</v>
      </c>
      <c r="AY151" s="214" t="s">
        <v>128</v>
      </c>
    </row>
    <row r="152" spans="1:65" s="15" customFormat="1" ht="11.25">
      <c r="B152" s="215"/>
      <c r="C152" s="216"/>
      <c r="D152" s="195" t="s">
        <v>140</v>
      </c>
      <c r="E152" s="217" t="s">
        <v>19</v>
      </c>
      <c r="F152" s="218" t="s">
        <v>173</v>
      </c>
      <c r="G152" s="216"/>
      <c r="H152" s="219">
        <v>70.307000000000002</v>
      </c>
      <c r="I152" s="220"/>
      <c r="J152" s="216"/>
      <c r="K152" s="216"/>
      <c r="L152" s="221"/>
      <c r="M152" s="222"/>
      <c r="N152" s="223"/>
      <c r="O152" s="223"/>
      <c r="P152" s="223"/>
      <c r="Q152" s="223"/>
      <c r="R152" s="223"/>
      <c r="S152" s="223"/>
      <c r="T152" s="224"/>
      <c r="AT152" s="225" t="s">
        <v>140</v>
      </c>
      <c r="AU152" s="225" t="s">
        <v>85</v>
      </c>
      <c r="AV152" s="15" t="s">
        <v>136</v>
      </c>
      <c r="AW152" s="15" t="s">
        <v>37</v>
      </c>
      <c r="AX152" s="15" t="s">
        <v>83</v>
      </c>
      <c r="AY152" s="225" t="s">
        <v>128</v>
      </c>
    </row>
    <row r="153" spans="1:65" s="2" customFormat="1" ht="24.2" customHeight="1">
      <c r="A153" s="36"/>
      <c r="B153" s="37"/>
      <c r="C153" s="175" t="s">
        <v>281</v>
      </c>
      <c r="D153" s="175" t="s">
        <v>131</v>
      </c>
      <c r="E153" s="176" t="s">
        <v>590</v>
      </c>
      <c r="F153" s="177" t="s">
        <v>591</v>
      </c>
      <c r="G153" s="178" t="s">
        <v>134</v>
      </c>
      <c r="H153" s="179">
        <v>70.307000000000002</v>
      </c>
      <c r="I153" s="180"/>
      <c r="J153" s="181">
        <f>ROUND(I153*H153,2)</f>
        <v>0</v>
      </c>
      <c r="K153" s="177" t="s">
        <v>135</v>
      </c>
      <c r="L153" s="41"/>
      <c r="M153" s="182" t="s">
        <v>19</v>
      </c>
      <c r="N153" s="183" t="s">
        <v>46</v>
      </c>
      <c r="O153" s="66"/>
      <c r="P153" s="184">
        <f>O153*H153</f>
        <v>0</v>
      </c>
      <c r="Q153" s="184">
        <v>0</v>
      </c>
      <c r="R153" s="184">
        <f>Q153*H153</f>
        <v>0</v>
      </c>
      <c r="S153" s="184">
        <v>6.6E-4</v>
      </c>
      <c r="T153" s="185">
        <f>S153*H153</f>
        <v>4.6402619999999999E-2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186" t="s">
        <v>242</v>
      </c>
      <c r="AT153" s="186" t="s">
        <v>131</v>
      </c>
      <c r="AU153" s="186" t="s">
        <v>85</v>
      </c>
      <c r="AY153" s="19" t="s">
        <v>128</v>
      </c>
      <c r="BE153" s="187">
        <f>IF(N153="základní",J153,0)</f>
        <v>0</v>
      </c>
      <c r="BF153" s="187">
        <f>IF(N153="snížená",J153,0)</f>
        <v>0</v>
      </c>
      <c r="BG153" s="187">
        <f>IF(N153="zákl. přenesená",J153,0)</f>
        <v>0</v>
      </c>
      <c r="BH153" s="187">
        <f>IF(N153="sníž. přenesená",J153,0)</f>
        <v>0</v>
      </c>
      <c r="BI153" s="187">
        <f>IF(N153="nulová",J153,0)</f>
        <v>0</v>
      </c>
      <c r="BJ153" s="19" t="s">
        <v>83</v>
      </c>
      <c r="BK153" s="187">
        <f>ROUND(I153*H153,2)</f>
        <v>0</v>
      </c>
      <c r="BL153" s="19" t="s">
        <v>242</v>
      </c>
      <c r="BM153" s="186" t="s">
        <v>592</v>
      </c>
    </row>
    <row r="154" spans="1:65" s="2" customFormat="1" ht="11.25">
      <c r="A154" s="36"/>
      <c r="B154" s="37"/>
      <c r="C154" s="38"/>
      <c r="D154" s="188" t="s">
        <v>138</v>
      </c>
      <c r="E154" s="38"/>
      <c r="F154" s="189" t="s">
        <v>593</v>
      </c>
      <c r="G154" s="38"/>
      <c r="H154" s="38"/>
      <c r="I154" s="190"/>
      <c r="J154" s="38"/>
      <c r="K154" s="38"/>
      <c r="L154" s="41"/>
      <c r="M154" s="191"/>
      <c r="N154" s="192"/>
      <c r="O154" s="66"/>
      <c r="P154" s="66"/>
      <c r="Q154" s="66"/>
      <c r="R154" s="66"/>
      <c r="S154" s="66"/>
      <c r="T154" s="67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T154" s="19" t="s">
        <v>138</v>
      </c>
      <c r="AU154" s="19" t="s">
        <v>85</v>
      </c>
    </row>
    <row r="155" spans="1:65" s="2" customFormat="1" ht="44.25" customHeight="1">
      <c r="A155" s="36"/>
      <c r="B155" s="37"/>
      <c r="C155" s="175" t="s">
        <v>287</v>
      </c>
      <c r="D155" s="175" t="s">
        <v>131</v>
      </c>
      <c r="E155" s="176" t="s">
        <v>594</v>
      </c>
      <c r="F155" s="177" t="s">
        <v>595</v>
      </c>
      <c r="G155" s="178" t="s">
        <v>134</v>
      </c>
      <c r="H155" s="179">
        <v>34.845999999999997</v>
      </c>
      <c r="I155" s="180"/>
      <c r="J155" s="181">
        <f>ROUND(I155*H155,2)</f>
        <v>0</v>
      </c>
      <c r="K155" s="177" t="s">
        <v>135</v>
      </c>
      <c r="L155" s="41"/>
      <c r="M155" s="182" t="s">
        <v>19</v>
      </c>
      <c r="N155" s="183" t="s">
        <v>46</v>
      </c>
      <c r="O155" s="66"/>
      <c r="P155" s="184">
        <f>O155*H155</f>
        <v>0</v>
      </c>
      <c r="Q155" s="184">
        <v>0</v>
      </c>
      <c r="R155" s="184">
        <f>Q155*H155</f>
        <v>0</v>
      </c>
      <c r="S155" s="184">
        <v>3.2000000000000002E-3</v>
      </c>
      <c r="T155" s="185">
        <f>S155*H155</f>
        <v>0.1115072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186" t="s">
        <v>242</v>
      </c>
      <c r="AT155" s="186" t="s">
        <v>131</v>
      </c>
      <c r="AU155" s="186" t="s">
        <v>85</v>
      </c>
      <c r="AY155" s="19" t="s">
        <v>128</v>
      </c>
      <c r="BE155" s="187">
        <f>IF(N155="základní",J155,0)</f>
        <v>0</v>
      </c>
      <c r="BF155" s="187">
        <f>IF(N155="snížená",J155,0)</f>
        <v>0</v>
      </c>
      <c r="BG155" s="187">
        <f>IF(N155="zákl. přenesená",J155,0)</f>
        <v>0</v>
      </c>
      <c r="BH155" s="187">
        <f>IF(N155="sníž. přenesená",J155,0)</f>
        <v>0</v>
      </c>
      <c r="BI155" s="187">
        <f>IF(N155="nulová",J155,0)</f>
        <v>0</v>
      </c>
      <c r="BJ155" s="19" t="s">
        <v>83</v>
      </c>
      <c r="BK155" s="187">
        <f>ROUND(I155*H155,2)</f>
        <v>0</v>
      </c>
      <c r="BL155" s="19" t="s">
        <v>242</v>
      </c>
      <c r="BM155" s="186" t="s">
        <v>596</v>
      </c>
    </row>
    <row r="156" spans="1:65" s="2" customFormat="1" ht="11.25">
      <c r="A156" s="36"/>
      <c r="B156" s="37"/>
      <c r="C156" s="38"/>
      <c r="D156" s="188" t="s">
        <v>138</v>
      </c>
      <c r="E156" s="38"/>
      <c r="F156" s="189" t="s">
        <v>597</v>
      </c>
      <c r="G156" s="38"/>
      <c r="H156" s="38"/>
      <c r="I156" s="190"/>
      <c r="J156" s="38"/>
      <c r="K156" s="38"/>
      <c r="L156" s="41"/>
      <c r="M156" s="191"/>
      <c r="N156" s="192"/>
      <c r="O156" s="66"/>
      <c r="P156" s="66"/>
      <c r="Q156" s="66"/>
      <c r="R156" s="66"/>
      <c r="S156" s="66"/>
      <c r="T156" s="67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19" t="s">
        <v>138</v>
      </c>
      <c r="AU156" s="19" t="s">
        <v>85</v>
      </c>
    </row>
    <row r="157" spans="1:65" s="13" customFormat="1" ht="11.25">
      <c r="B157" s="193"/>
      <c r="C157" s="194"/>
      <c r="D157" s="195" t="s">
        <v>140</v>
      </c>
      <c r="E157" s="196" t="s">
        <v>19</v>
      </c>
      <c r="F157" s="197" t="s">
        <v>580</v>
      </c>
      <c r="G157" s="194"/>
      <c r="H157" s="196" t="s">
        <v>19</v>
      </c>
      <c r="I157" s="198"/>
      <c r="J157" s="194"/>
      <c r="K157" s="194"/>
      <c r="L157" s="199"/>
      <c r="M157" s="200"/>
      <c r="N157" s="201"/>
      <c r="O157" s="201"/>
      <c r="P157" s="201"/>
      <c r="Q157" s="201"/>
      <c r="R157" s="201"/>
      <c r="S157" s="201"/>
      <c r="T157" s="202"/>
      <c r="AT157" s="203" t="s">
        <v>140</v>
      </c>
      <c r="AU157" s="203" t="s">
        <v>85</v>
      </c>
      <c r="AV157" s="13" t="s">
        <v>83</v>
      </c>
      <c r="AW157" s="13" t="s">
        <v>37</v>
      </c>
      <c r="AX157" s="13" t="s">
        <v>75</v>
      </c>
      <c r="AY157" s="203" t="s">
        <v>128</v>
      </c>
    </row>
    <row r="158" spans="1:65" s="13" customFormat="1" ht="11.25">
      <c r="B158" s="193"/>
      <c r="C158" s="194"/>
      <c r="D158" s="195" t="s">
        <v>140</v>
      </c>
      <c r="E158" s="196" t="s">
        <v>19</v>
      </c>
      <c r="F158" s="197" t="s">
        <v>598</v>
      </c>
      <c r="G158" s="194"/>
      <c r="H158" s="196" t="s">
        <v>19</v>
      </c>
      <c r="I158" s="198"/>
      <c r="J158" s="194"/>
      <c r="K158" s="194"/>
      <c r="L158" s="199"/>
      <c r="M158" s="200"/>
      <c r="N158" s="201"/>
      <c r="O158" s="201"/>
      <c r="P158" s="201"/>
      <c r="Q158" s="201"/>
      <c r="R158" s="201"/>
      <c r="S158" s="201"/>
      <c r="T158" s="202"/>
      <c r="AT158" s="203" t="s">
        <v>140</v>
      </c>
      <c r="AU158" s="203" t="s">
        <v>85</v>
      </c>
      <c r="AV158" s="13" t="s">
        <v>83</v>
      </c>
      <c r="AW158" s="13" t="s">
        <v>37</v>
      </c>
      <c r="AX158" s="13" t="s">
        <v>75</v>
      </c>
      <c r="AY158" s="203" t="s">
        <v>128</v>
      </c>
    </row>
    <row r="159" spans="1:65" s="14" customFormat="1" ht="11.25">
      <c r="B159" s="204"/>
      <c r="C159" s="205"/>
      <c r="D159" s="195" t="s">
        <v>140</v>
      </c>
      <c r="E159" s="206" t="s">
        <v>19</v>
      </c>
      <c r="F159" s="207" t="s">
        <v>599</v>
      </c>
      <c r="G159" s="205"/>
      <c r="H159" s="208">
        <v>13.999000000000001</v>
      </c>
      <c r="I159" s="209"/>
      <c r="J159" s="205"/>
      <c r="K159" s="205"/>
      <c r="L159" s="210"/>
      <c r="M159" s="211"/>
      <c r="N159" s="212"/>
      <c r="O159" s="212"/>
      <c r="P159" s="212"/>
      <c r="Q159" s="212"/>
      <c r="R159" s="212"/>
      <c r="S159" s="212"/>
      <c r="T159" s="213"/>
      <c r="AT159" s="214" t="s">
        <v>140</v>
      </c>
      <c r="AU159" s="214" t="s">
        <v>85</v>
      </c>
      <c r="AV159" s="14" t="s">
        <v>85</v>
      </c>
      <c r="AW159" s="14" t="s">
        <v>37</v>
      </c>
      <c r="AX159" s="14" t="s">
        <v>75</v>
      </c>
      <c r="AY159" s="214" t="s">
        <v>128</v>
      </c>
    </row>
    <row r="160" spans="1:65" s="13" customFormat="1" ht="11.25">
      <c r="B160" s="193"/>
      <c r="C160" s="194"/>
      <c r="D160" s="195" t="s">
        <v>140</v>
      </c>
      <c r="E160" s="196" t="s">
        <v>19</v>
      </c>
      <c r="F160" s="197" t="s">
        <v>600</v>
      </c>
      <c r="G160" s="194"/>
      <c r="H160" s="196" t="s">
        <v>19</v>
      </c>
      <c r="I160" s="198"/>
      <c r="J160" s="194"/>
      <c r="K160" s="194"/>
      <c r="L160" s="199"/>
      <c r="M160" s="200"/>
      <c r="N160" s="201"/>
      <c r="O160" s="201"/>
      <c r="P160" s="201"/>
      <c r="Q160" s="201"/>
      <c r="R160" s="201"/>
      <c r="S160" s="201"/>
      <c r="T160" s="202"/>
      <c r="AT160" s="203" t="s">
        <v>140</v>
      </c>
      <c r="AU160" s="203" t="s">
        <v>85</v>
      </c>
      <c r="AV160" s="13" t="s">
        <v>83</v>
      </c>
      <c r="AW160" s="13" t="s">
        <v>37</v>
      </c>
      <c r="AX160" s="13" t="s">
        <v>75</v>
      </c>
      <c r="AY160" s="203" t="s">
        <v>128</v>
      </c>
    </row>
    <row r="161" spans="1:65" s="14" customFormat="1" ht="11.25">
      <c r="B161" s="204"/>
      <c r="C161" s="205"/>
      <c r="D161" s="195" t="s">
        <v>140</v>
      </c>
      <c r="E161" s="206" t="s">
        <v>19</v>
      </c>
      <c r="F161" s="207" t="s">
        <v>601</v>
      </c>
      <c r="G161" s="205"/>
      <c r="H161" s="208">
        <v>9.4290000000000003</v>
      </c>
      <c r="I161" s="209"/>
      <c r="J161" s="205"/>
      <c r="K161" s="205"/>
      <c r="L161" s="210"/>
      <c r="M161" s="211"/>
      <c r="N161" s="212"/>
      <c r="O161" s="212"/>
      <c r="P161" s="212"/>
      <c r="Q161" s="212"/>
      <c r="R161" s="212"/>
      <c r="S161" s="212"/>
      <c r="T161" s="213"/>
      <c r="AT161" s="214" t="s">
        <v>140</v>
      </c>
      <c r="AU161" s="214" t="s">
        <v>85</v>
      </c>
      <c r="AV161" s="14" t="s">
        <v>85</v>
      </c>
      <c r="AW161" s="14" t="s">
        <v>37</v>
      </c>
      <c r="AX161" s="14" t="s">
        <v>75</v>
      </c>
      <c r="AY161" s="214" t="s">
        <v>128</v>
      </c>
    </row>
    <row r="162" spans="1:65" s="13" customFormat="1" ht="11.25">
      <c r="B162" s="193"/>
      <c r="C162" s="194"/>
      <c r="D162" s="195" t="s">
        <v>140</v>
      </c>
      <c r="E162" s="196" t="s">
        <v>19</v>
      </c>
      <c r="F162" s="197" t="s">
        <v>602</v>
      </c>
      <c r="G162" s="194"/>
      <c r="H162" s="196" t="s">
        <v>19</v>
      </c>
      <c r="I162" s="198"/>
      <c r="J162" s="194"/>
      <c r="K162" s="194"/>
      <c r="L162" s="199"/>
      <c r="M162" s="200"/>
      <c r="N162" s="201"/>
      <c r="O162" s="201"/>
      <c r="P162" s="201"/>
      <c r="Q162" s="201"/>
      <c r="R162" s="201"/>
      <c r="S162" s="201"/>
      <c r="T162" s="202"/>
      <c r="AT162" s="203" t="s">
        <v>140</v>
      </c>
      <c r="AU162" s="203" t="s">
        <v>85</v>
      </c>
      <c r="AV162" s="13" t="s">
        <v>83</v>
      </c>
      <c r="AW162" s="13" t="s">
        <v>37</v>
      </c>
      <c r="AX162" s="13" t="s">
        <v>75</v>
      </c>
      <c r="AY162" s="203" t="s">
        <v>128</v>
      </c>
    </row>
    <row r="163" spans="1:65" s="14" customFormat="1" ht="11.25">
      <c r="B163" s="204"/>
      <c r="C163" s="205"/>
      <c r="D163" s="195" t="s">
        <v>140</v>
      </c>
      <c r="E163" s="206" t="s">
        <v>19</v>
      </c>
      <c r="F163" s="207" t="s">
        <v>603</v>
      </c>
      <c r="G163" s="205"/>
      <c r="H163" s="208">
        <v>6.6239999999999997</v>
      </c>
      <c r="I163" s="209"/>
      <c r="J163" s="205"/>
      <c r="K163" s="205"/>
      <c r="L163" s="210"/>
      <c r="M163" s="211"/>
      <c r="N163" s="212"/>
      <c r="O163" s="212"/>
      <c r="P163" s="212"/>
      <c r="Q163" s="212"/>
      <c r="R163" s="212"/>
      <c r="S163" s="212"/>
      <c r="T163" s="213"/>
      <c r="AT163" s="214" t="s">
        <v>140</v>
      </c>
      <c r="AU163" s="214" t="s">
        <v>85</v>
      </c>
      <c r="AV163" s="14" t="s">
        <v>85</v>
      </c>
      <c r="AW163" s="14" t="s">
        <v>37</v>
      </c>
      <c r="AX163" s="14" t="s">
        <v>75</v>
      </c>
      <c r="AY163" s="214" t="s">
        <v>128</v>
      </c>
    </row>
    <row r="164" spans="1:65" s="14" customFormat="1" ht="11.25">
      <c r="B164" s="204"/>
      <c r="C164" s="205"/>
      <c r="D164" s="195" t="s">
        <v>140</v>
      </c>
      <c r="E164" s="206" t="s">
        <v>19</v>
      </c>
      <c r="F164" s="207" t="s">
        <v>604</v>
      </c>
      <c r="G164" s="205"/>
      <c r="H164" s="208">
        <v>0.36</v>
      </c>
      <c r="I164" s="209"/>
      <c r="J164" s="205"/>
      <c r="K164" s="205"/>
      <c r="L164" s="210"/>
      <c r="M164" s="211"/>
      <c r="N164" s="212"/>
      <c r="O164" s="212"/>
      <c r="P164" s="212"/>
      <c r="Q164" s="212"/>
      <c r="R164" s="212"/>
      <c r="S164" s="212"/>
      <c r="T164" s="213"/>
      <c r="AT164" s="214" t="s">
        <v>140</v>
      </c>
      <c r="AU164" s="214" t="s">
        <v>85</v>
      </c>
      <c r="AV164" s="14" t="s">
        <v>85</v>
      </c>
      <c r="AW164" s="14" t="s">
        <v>37</v>
      </c>
      <c r="AX164" s="14" t="s">
        <v>75</v>
      </c>
      <c r="AY164" s="214" t="s">
        <v>128</v>
      </c>
    </row>
    <row r="165" spans="1:65" s="13" customFormat="1" ht="11.25">
      <c r="B165" s="193"/>
      <c r="C165" s="194"/>
      <c r="D165" s="195" t="s">
        <v>140</v>
      </c>
      <c r="E165" s="196" t="s">
        <v>19</v>
      </c>
      <c r="F165" s="197" t="s">
        <v>605</v>
      </c>
      <c r="G165" s="194"/>
      <c r="H165" s="196" t="s">
        <v>19</v>
      </c>
      <c r="I165" s="198"/>
      <c r="J165" s="194"/>
      <c r="K165" s="194"/>
      <c r="L165" s="199"/>
      <c r="M165" s="200"/>
      <c r="N165" s="201"/>
      <c r="O165" s="201"/>
      <c r="P165" s="201"/>
      <c r="Q165" s="201"/>
      <c r="R165" s="201"/>
      <c r="S165" s="201"/>
      <c r="T165" s="202"/>
      <c r="AT165" s="203" t="s">
        <v>140</v>
      </c>
      <c r="AU165" s="203" t="s">
        <v>85</v>
      </c>
      <c r="AV165" s="13" t="s">
        <v>83</v>
      </c>
      <c r="AW165" s="13" t="s">
        <v>37</v>
      </c>
      <c r="AX165" s="13" t="s">
        <v>75</v>
      </c>
      <c r="AY165" s="203" t="s">
        <v>128</v>
      </c>
    </row>
    <row r="166" spans="1:65" s="14" customFormat="1" ht="11.25">
      <c r="B166" s="204"/>
      <c r="C166" s="205"/>
      <c r="D166" s="195" t="s">
        <v>140</v>
      </c>
      <c r="E166" s="206" t="s">
        <v>19</v>
      </c>
      <c r="F166" s="207" t="s">
        <v>606</v>
      </c>
      <c r="G166" s="205"/>
      <c r="H166" s="208">
        <v>0.84</v>
      </c>
      <c r="I166" s="209"/>
      <c r="J166" s="205"/>
      <c r="K166" s="205"/>
      <c r="L166" s="210"/>
      <c r="M166" s="211"/>
      <c r="N166" s="212"/>
      <c r="O166" s="212"/>
      <c r="P166" s="212"/>
      <c r="Q166" s="212"/>
      <c r="R166" s="212"/>
      <c r="S166" s="212"/>
      <c r="T166" s="213"/>
      <c r="AT166" s="214" t="s">
        <v>140</v>
      </c>
      <c r="AU166" s="214" t="s">
        <v>85</v>
      </c>
      <c r="AV166" s="14" t="s">
        <v>85</v>
      </c>
      <c r="AW166" s="14" t="s">
        <v>37</v>
      </c>
      <c r="AX166" s="14" t="s">
        <v>75</v>
      </c>
      <c r="AY166" s="214" t="s">
        <v>128</v>
      </c>
    </row>
    <row r="167" spans="1:65" s="13" customFormat="1" ht="11.25">
      <c r="B167" s="193"/>
      <c r="C167" s="194"/>
      <c r="D167" s="195" t="s">
        <v>140</v>
      </c>
      <c r="E167" s="196" t="s">
        <v>19</v>
      </c>
      <c r="F167" s="197" t="s">
        <v>607</v>
      </c>
      <c r="G167" s="194"/>
      <c r="H167" s="196" t="s">
        <v>19</v>
      </c>
      <c r="I167" s="198"/>
      <c r="J167" s="194"/>
      <c r="K167" s="194"/>
      <c r="L167" s="199"/>
      <c r="M167" s="200"/>
      <c r="N167" s="201"/>
      <c r="O167" s="201"/>
      <c r="P167" s="201"/>
      <c r="Q167" s="201"/>
      <c r="R167" s="201"/>
      <c r="S167" s="201"/>
      <c r="T167" s="202"/>
      <c r="AT167" s="203" t="s">
        <v>140</v>
      </c>
      <c r="AU167" s="203" t="s">
        <v>85</v>
      </c>
      <c r="AV167" s="13" t="s">
        <v>83</v>
      </c>
      <c r="AW167" s="13" t="s">
        <v>37</v>
      </c>
      <c r="AX167" s="13" t="s">
        <v>75</v>
      </c>
      <c r="AY167" s="203" t="s">
        <v>128</v>
      </c>
    </row>
    <row r="168" spans="1:65" s="14" customFormat="1" ht="11.25">
      <c r="B168" s="204"/>
      <c r="C168" s="205"/>
      <c r="D168" s="195" t="s">
        <v>140</v>
      </c>
      <c r="E168" s="206" t="s">
        <v>19</v>
      </c>
      <c r="F168" s="207" t="s">
        <v>608</v>
      </c>
      <c r="G168" s="205"/>
      <c r="H168" s="208">
        <v>1.92</v>
      </c>
      <c r="I168" s="209"/>
      <c r="J168" s="205"/>
      <c r="K168" s="205"/>
      <c r="L168" s="210"/>
      <c r="M168" s="211"/>
      <c r="N168" s="212"/>
      <c r="O168" s="212"/>
      <c r="P168" s="212"/>
      <c r="Q168" s="212"/>
      <c r="R168" s="212"/>
      <c r="S168" s="212"/>
      <c r="T168" s="213"/>
      <c r="AT168" s="214" t="s">
        <v>140</v>
      </c>
      <c r="AU168" s="214" t="s">
        <v>85</v>
      </c>
      <c r="AV168" s="14" t="s">
        <v>85</v>
      </c>
      <c r="AW168" s="14" t="s">
        <v>37</v>
      </c>
      <c r="AX168" s="14" t="s">
        <v>75</v>
      </c>
      <c r="AY168" s="214" t="s">
        <v>128</v>
      </c>
    </row>
    <row r="169" spans="1:65" s="13" customFormat="1" ht="11.25">
      <c r="B169" s="193"/>
      <c r="C169" s="194"/>
      <c r="D169" s="195" t="s">
        <v>140</v>
      </c>
      <c r="E169" s="196" t="s">
        <v>19</v>
      </c>
      <c r="F169" s="197" t="s">
        <v>609</v>
      </c>
      <c r="G169" s="194"/>
      <c r="H169" s="196" t="s">
        <v>19</v>
      </c>
      <c r="I169" s="198"/>
      <c r="J169" s="194"/>
      <c r="K169" s="194"/>
      <c r="L169" s="199"/>
      <c r="M169" s="200"/>
      <c r="N169" s="201"/>
      <c r="O169" s="201"/>
      <c r="P169" s="201"/>
      <c r="Q169" s="201"/>
      <c r="R169" s="201"/>
      <c r="S169" s="201"/>
      <c r="T169" s="202"/>
      <c r="AT169" s="203" t="s">
        <v>140</v>
      </c>
      <c r="AU169" s="203" t="s">
        <v>85</v>
      </c>
      <c r="AV169" s="13" t="s">
        <v>83</v>
      </c>
      <c r="AW169" s="13" t="s">
        <v>37</v>
      </c>
      <c r="AX169" s="13" t="s">
        <v>75</v>
      </c>
      <c r="AY169" s="203" t="s">
        <v>128</v>
      </c>
    </row>
    <row r="170" spans="1:65" s="14" customFormat="1" ht="11.25">
      <c r="B170" s="204"/>
      <c r="C170" s="205"/>
      <c r="D170" s="195" t="s">
        <v>140</v>
      </c>
      <c r="E170" s="206" t="s">
        <v>19</v>
      </c>
      <c r="F170" s="207" t="s">
        <v>610</v>
      </c>
      <c r="G170" s="205"/>
      <c r="H170" s="208">
        <v>0.59399999999999997</v>
      </c>
      <c r="I170" s="209"/>
      <c r="J170" s="205"/>
      <c r="K170" s="205"/>
      <c r="L170" s="210"/>
      <c r="M170" s="211"/>
      <c r="N170" s="212"/>
      <c r="O170" s="212"/>
      <c r="P170" s="212"/>
      <c r="Q170" s="212"/>
      <c r="R170" s="212"/>
      <c r="S170" s="212"/>
      <c r="T170" s="213"/>
      <c r="AT170" s="214" t="s">
        <v>140</v>
      </c>
      <c r="AU170" s="214" t="s">
        <v>85</v>
      </c>
      <c r="AV170" s="14" t="s">
        <v>85</v>
      </c>
      <c r="AW170" s="14" t="s">
        <v>37</v>
      </c>
      <c r="AX170" s="14" t="s">
        <v>75</v>
      </c>
      <c r="AY170" s="214" t="s">
        <v>128</v>
      </c>
    </row>
    <row r="171" spans="1:65" s="14" customFormat="1" ht="11.25">
      <c r="B171" s="204"/>
      <c r="C171" s="205"/>
      <c r="D171" s="195" t="s">
        <v>140</v>
      </c>
      <c r="E171" s="206" t="s">
        <v>19</v>
      </c>
      <c r="F171" s="207" t="s">
        <v>611</v>
      </c>
      <c r="G171" s="205"/>
      <c r="H171" s="208">
        <v>1.08</v>
      </c>
      <c r="I171" s="209"/>
      <c r="J171" s="205"/>
      <c r="K171" s="205"/>
      <c r="L171" s="210"/>
      <c r="M171" s="211"/>
      <c r="N171" s="212"/>
      <c r="O171" s="212"/>
      <c r="P171" s="212"/>
      <c r="Q171" s="212"/>
      <c r="R171" s="212"/>
      <c r="S171" s="212"/>
      <c r="T171" s="213"/>
      <c r="AT171" s="214" t="s">
        <v>140</v>
      </c>
      <c r="AU171" s="214" t="s">
        <v>85</v>
      </c>
      <c r="AV171" s="14" t="s">
        <v>85</v>
      </c>
      <c r="AW171" s="14" t="s">
        <v>37</v>
      </c>
      <c r="AX171" s="14" t="s">
        <v>75</v>
      </c>
      <c r="AY171" s="214" t="s">
        <v>128</v>
      </c>
    </row>
    <row r="172" spans="1:65" s="15" customFormat="1" ht="11.25">
      <c r="B172" s="215"/>
      <c r="C172" s="216"/>
      <c r="D172" s="195" t="s">
        <v>140</v>
      </c>
      <c r="E172" s="217" t="s">
        <v>19</v>
      </c>
      <c r="F172" s="218" t="s">
        <v>173</v>
      </c>
      <c r="G172" s="216"/>
      <c r="H172" s="219">
        <v>34.845999999999997</v>
      </c>
      <c r="I172" s="220"/>
      <c r="J172" s="216"/>
      <c r="K172" s="216"/>
      <c r="L172" s="221"/>
      <c r="M172" s="222"/>
      <c r="N172" s="223"/>
      <c r="O172" s="223"/>
      <c r="P172" s="223"/>
      <c r="Q172" s="223"/>
      <c r="R172" s="223"/>
      <c r="S172" s="223"/>
      <c r="T172" s="224"/>
      <c r="AT172" s="225" t="s">
        <v>140</v>
      </c>
      <c r="AU172" s="225" t="s">
        <v>85</v>
      </c>
      <c r="AV172" s="15" t="s">
        <v>136</v>
      </c>
      <c r="AW172" s="15" t="s">
        <v>37</v>
      </c>
      <c r="AX172" s="15" t="s">
        <v>83</v>
      </c>
      <c r="AY172" s="225" t="s">
        <v>128</v>
      </c>
    </row>
    <row r="173" spans="1:65" s="2" customFormat="1" ht="37.9" customHeight="1">
      <c r="A173" s="36"/>
      <c r="B173" s="37"/>
      <c r="C173" s="175" t="s">
        <v>293</v>
      </c>
      <c r="D173" s="175" t="s">
        <v>131</v>
      </c>
      <c r="E173" s="176" t="s">
        <v>612</v>
      </c>
      <c r="F173" s="177" t="s">
        <v>613</v>
      </c>
      <c r="G173" s="178" t="s">
        <v>134</v>
      </c>
      <c r="H173" s="179">
        <v>34.845999999999997</v>
      </c>
      <c r="I173" s="180"/>
      <c r="J173" s="181">
        <f>ROUND(I173*H173,2)</f>
        <v>0</v>
      </c>
      <c r="K173" s="177" t="s">
        <v>135</v>
      </c>
      <c r="L173" s="41"/>
      <c r="M173" s="182" t="s">
        <v>19</v>
      </c>
      <c r="N173" s="183" t="s">
        <v>46</v>
      </c>
      <c r="O173" s="66"/>
      <c r="P173" s="184">
        <f>O173*H173</f>
        <v>0</v>
      </c>
      <c r="Q173" s="184">
        <v>0</v>
      </c>
      <c r="R173" s="184">
        <f>Q173*H173</f>
        <v>0</v>
      </c>
      <c r="S173" s="184">
        <v>6.6E-4</v>
      </c>
      <c r="T173" s="185">
        <f>S173*H173</f>
        <v>2.2998359999999999E-2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186" t="s">
        <v>242</v>
      </c>
      <c r="AT173" s="186" t="s">
        <v>131</v>
      </c>
      <c r="AU173" s="186" t="s">
        <v>85</v>
      </c>
      <c r="AY173" s="19" t="s">
        <v>128</v>
      </c>
      <c r="BE173" s="187">
        <f>IF(N173="základní",J173,0)</f>
        <v>0</v>
      </c>
      <c r="BF173" s="187">
        <f>IF(N173="snížená",J173,0)</f>
        <v>0</v>
      </c>
      <c r="BG173" s="187">
        <f>IF(N173="zákl. přenesená",J173,0)</f>
        <v>0</v>
      </c>
      <c r="BH173" s="187">
        <f>IF(N173="sníž. přenesená",J173,0)</f>
        <v>0</v>
      </c>
      <c r="BI173" s="187">
        <f>IF(N173="nulová",J173,0)</f>
        <v>0</v>
      </c>
      <c r="BJ173" s="19" t="s">
        <v>83</v>
      </c>
      <c r="BK173" s="187">
        <f>ROUND(I173*H173,2)</f>
        <v>0</v>
      </c>
      <c r="BL173" s="19" t="s">
        <v>242</v>
      </c>
      <c r="BM173" s="186" t="s">
        <v>614</v>
      </c>
    </row>
    <row r="174" spans="1:65" s="2" customFormat="1" ht="11.25">
      <c r="A174" s="36"/>
      <c r="B174" s="37"/>
      <c r="C174" s="38"/>
      <c r="D174" s="188" t="s">
        <v>138</v>
      </c>
      <c r="E174" s="38"/>
      <c r="F174" s="189" t="s">
        <v>615</v>
      </c>
      <c r="G174" s="38"/>
      <c r="H174" s="38"/>
      <c r="I174" s="190"/>
      <c r="J174" s="38"/>
      <c r="K174" s="38"/>
      <c r="L174" s="41"/>
      <c r="M174" s="191"/>
      <c r="N174" s="192"/>
      <c r="O174" s="66"/>
      <c r="P174" s="66"/>
      <c r="Q174" s="66"/>
      <c r="R174" s="66"/>
      <c r="S174" s="66"/>
      <c r="T174" s="67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T174" s="19" t="s">
        <v>138</v>
      </c>
      <c r="AU174" s="19" t="s">
        <v>85</v>
      </c>
    </row>
    <row r="175" spans="1:65" s="2" customFormat="1" ht="24.2" customHeight="1">
      <c r="A175" s="36"/>
      <c r="B175" s="37"/>
      <c r="C175" s="175" t="s">
        <v>300</v>
      </c>
      <c r="D175" s="175" t="s">
        <v>131</v>
      </c>
      <c r="E175" s="176" t="s">
        <v>616</v>
      </c>
      <c r="F175" s="177" t="s">
        <v>617</v>
      </c>
      <c r="G175" s="178" t="s">
        <v>165</v>
      </c>
      <c r="H175" s="179">
        <v>198.28</v>
      </c>
      <c r="I175" s="180"/>
      <c r="J175" s="181">
        <f>ROUND(I175*H175,2)</f>
        <v>0</v>
      </c>
      <c r="K175" s="177" t="s">
        <v>135</v>
      </c>
      <c r="L175" s="41"/>
      <c r="M175" s="182" t="s">
        <v>19</v>
      </c>
      <c r="N175" s="183" t="s">
        <v>46</v>
      </c>
      <c r="O175" s="66"/>
      <c r="P175" s="184">
        <f>O175*H175</f>
        <v>0</v>
      </c>
      <c r="Q175" s="184">
        <v>0</v>
      </c>
      <c r="R175" s="184">
        <f>Q175*H175</f>
        <v>0</v>
      </c>
      <c r="S175" s="184">
        <v>1.5E-3</v>
      </c>
      <c r="T175" s="185">
        <f>S175*H175</f>
        <v>0.29742000000000002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186" t="s">
        <v>242</v>
      </c>
      <c r="AT175" s="186" t="s">
        <v>131</v>
      </c>
      <c r="AU175" s="186" t="s">
        <v>85</v>
      </c>
      <c r="AY175" s="19" t="s">
        <v>128</v>
      </c>
      <c r="BE175" s="187">
        <f>IF(N175="základní",J175,0)</f>
        <v>0</v>
      </c>
      <c r="BF175" s="187">
        <f>IF(N175="snížená",J175,0)</f>
        <v>0</v>
      </c>
      <c r="BG175" s="187">
        <f>IF(N175="zákl. přenesená",J175,0)</f>
        <v>0</v>
      </c>
      <c r="BH175" s="187">
        <f>IF(N175="sníž. přenesená",J175,0)</f>
        <v>0</v>
      </c>
      <c r="BI175" s="187">
        <f>IF(N175="nulová",J175,0)</f>
        <v>0</v>
      </c>
      <c r="BJ175" s="19" t="s">
        <v>83</v>
      </c>
      <c r="BK175" s="187">
        <f>ROUND(I175*H175,2)</f>
        <v>0</v>
      </c>
      <c r="BL175" s="19" t="s">
        <v>242</v>
      </c>
      <c r="BM175" s="186" t="s">
        <v>618</v>
      </c>
    </row>
    <row r="176" spans="1:65" s="2" customFormat="1" ht="11.25">
      <c r="A176" s="36"/>
      <c r="B176" s="37"/>
      <c r="C176" s="38"/>
      <c r="D176" s="188" t="s">
        <v>138</v>
      </c>
      <c r="E176" s="38"/>
      <c r="F176" s="189" t="s">
        <v>619</v>
      </c>
      <c r="G176" s="38"/>
      <c r="H176" s="38"/>
      <c r="I176" s="190"/>
      <c r="J176" s="38"/>
      <c r="K176" s="38"/>
      <c r="L176" s="41"/>
      <c r="M176" s="191"/>
      <c r="N176" s="192"/>
      <c r="O176" s="66"/>
      <c r="P176" s="66"/>
      <c r="Q176" s="66"/>
      <c r="R176" s="66"/>
      <c r="S176" s="66"/>
      <c r="T176" s="67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T176" s="19" t="s">
        <v>138</v>
      </c>
      <c r="AU176" s="19" t="s">
        <v>85</v>
      </c>
    </row>
    <row r="177" spans="2:51" s="13" customFormat="1" ht="11.25">
      <c r="B177" s="193"/>
      <c r="C177" s="194"/>
      <c r="D177" s="195" t="s">
        <v>140</v>
      </c>
      <c r="E177" s="196" t="s">
        <v>19</v>
      </c>
      <c r="F177" s="197" t="s">
        <v>620</v>
      </c>
      <c r="G177" s="194"/>
      <c r="H177" s="196" t="s">
        <v>19</v>
      </c>
      <c r="I177" s="198"/>
      <c r="J177" s="194"/>
      <c r="K177" s="194"/>
      <c r="L177" s="199"/>
      <c r="M177" s="200"/>
      <c r="N177" s="201"/>
      <c r="O177" s="201"/>
      <c r="P177" s="201"/>
      <c r="Q177" s="201"/>
      <c r="R177" s="201"/>
      <c r="S177" s="201"/>
      <c r="T177" s="202"/>
      <c r="AT177" s="203" t="s">
        <v>140</v>
      </c>
      <c r="AU177" s="203" t="s">
        <v>85</v>
      </c>
      <c r="AV177" s="13" t="s">
        <v>83</v>
      </c>
      <c r="AW177" s="13" t="s">
        <v>37</v>
      </c>
      <c r="AX177" s="13" t="s">
        <v>75</v>
      </c>
      <c r="AY177" s="203" t="s">
        <v>128</v>
      </c>
    </row>
    <row r="178" spans="2:51" s="13" customFormat="1" ht="11.25">
      <c r="B178" s="193"/>
      <c r="C178" s="194"/>
      <c r="D178" s="195" t="s">
        <v>140</v>
      </c>
      <c r="E178" s="196" t="s">
        <v>19</v>
      </c>
      <c r="F178" s="197" t="s">
        <v>621</v>
      </c>
      <c r="G178" s="194"/>
      <c r="H178" s="196" t="s">
        <v>19</v>
      </c>
      <c r="I178" s="198"/>
      <c r="J178" s="194"/>
      <c r="K178" s="194"/>
      <c r="L178" s="199"/>
      <c r="M178" s="200"/>
      <c r="N178" s="201"/>
      <c r="O178" s="201"/>
      <c r="P178" s="201"/>
      <c r="Q178" s="201"/>
      <c r="R178" s="201"/>
      <c r="S178" s="201"/>
      <c r="T178" s="202"/>
      <c r="AT178" s="203" t="s">
        <v>140</v>
      </c>
      <c r="AU178" s="203" t="s">
        <v>85</v>
      </c>
      <c r="AV178" s="13" t="s">
        <v>83</v>
      </c>
      <c r="AW178" s="13" t="s">
        <v>37</v>
      </c>
      <c r="AX178" s="13" t="s">
        <v>75</v>
      </c>
      <c r="AY178" s="203" t="s">
        <v>128</v>
      </c>
    </row>
    <row r="179" spans="2:51" s="14" customFormat="1" ht="11.25">
      <c r="B179" s="204"/>
      <c r="C179" s="205"/>
      <c r="D179" s="195" t="s">
        <v>140</v>
      </c>
      <c r="E179" s="206" t="s">
        <v>19</v>
      </c>
      <c r="F179" s="207" t="s">
        <v>622</v>
      </c>
      <c r="G179" s="205"/>
      <c r="H179" s="208">
        <v>43.3</v>
      </c>
      <c r="I179" s="209"/>
      <c r="J179" s="205"/>
      <c r="K179" s="205"/>
      <c r="L179" s="210"/>
      <c r="M179" s="211"/>
      <c r="N179" s="212"/>
      <c r="O179" s="212"/>
      <c r="P179" s="212"/>
      <c r="Q179" s="212"/>
      <c r="R179" s="212"/>
      <c r="S179" s="212"/>
      <c r="T179" s="213"/>
      <c r="AT179" s="214" t="s">
        <v>140</v>
      </c>
      <c r="AU179" s="214" t="s">
        <v>85</v>
      </c>
      <c r="AV179" s="14" t="s">
        <v>85</v>
      </c>
      <c r="AW179" s="14" t="s">
        <v>37</v>
      </c>
      <c r="AX179" s="14" t="s">
        <v>75</v>
      </c>
      <c r="AY179" s="214" t="s">
        <v>128</v>
      </c>
    </row>
    <row r="180" spans="2:51" s="13" customFormat="1" ht="11.25">
      <c r="B180" s="193"/>
      <c r="C180" s="194"/>
      <c r="D180" s="195" t="s">
        <v>140</v>
      </c>
      <c r="E180" s="196" t="s">
        <v>19</v>
      </c>
      <c r="F180" s="197" t="s">
        <v>623</v>
      </c>
      <c r="G180" s="194"/>
      <c r="H180" s="196" t="s">
        <v>19</v>
      </c>
      <c r="I180" s="198"/>
      <c r="J180" s="194"/>
      <c r="K180" s="194"/>
      <c r="L180" s="199"/>
      <c r="M180" s="200"/>
      <c r="N180" s="201"/>
      <c r="O180" s="201"/>
      <c r="P180" s="201"/>
      <c r="Q180" s="201"/>
      <c r="R180" s="201"/>
      <c r="S180" s="201"/>
      <c r="T180" s="202"/>
      <c r="AT180" s="203" t="s">
        <v>140</v>
      </c>
      <c r="AU180" s="203" t="s">
        <v>85</v>
      </c>
      <c r="AV180" s="13" t="s">
        <v>83</v>
      </c>
      <c r="AW180" s="13" t="s">
        <v>37</v>
      </c>
      <c r="AX180" s="13" t="s">
        <v>75</v>
      </c>
      <c r="AY180" s="203" t="s">
        <v>128</v>
      </c>
    </row>
    <row r="181" spans="2:51" s="14" customFormat="1" ht="11.25">
      <c r="B181" s="204"/>
      <c r="C181" s="205"/>
      <c r="D181" s="195" t="s">
        <v>140</v>
      </c>
      <c r="E181" s="206" t="s">
        <v>19</v>
      </c>
      <c r="F181" s="207" t="s">
        <v>624</v>
      </c>
      <c r="G181" s="205"/>
      <c r="H181" s="208">
        <v>42.42</v>
      </c>
      <c r="I181" s="209"/>
      <c r="J181" s="205"/>
      <c r="K181" s="205"/>
      <c r="L181" s="210"/>
      <c r="M181" s="211"/>
      <c r="N181" s="212"/>
      <c r="O181" s="212"/>
      <c r="P181" s="212"/>
      <c r="Q181" s="212"/>
      <c r="R181" s="212"/>
      <c r="S181" s="212"/>
      <c r="T181" s="213"/>
      <c r="AT181" s="214" t="s">
        <v>140</v>
      </c>
      <c r="AU181" s="214" t="s">
        <v>85</v>
      </c>
      <c r="AV181" s="14" t="s">
        <v>85</v>
      </c>
      <c r="AW181" s="14" t="s">
        <v>37</v>
      </c>
      <c r="AX181" s="14" t="s">
        <v>75</v>
      </c>
      <c r="AY181" s="214" t="s">
        <v>128</v>
      </c>
    </row>
    <row r="182" spans="2:51" s="13" customFormat="1" ht="22.5">
      <c r="B182" s="193"/>
      <c r="C182" s="194"/>
      <c r="D182" s="195" t="s">
        <v>140</v>
      </c>
      <c r="E182" s="196" t="s">
        <v>19</v>
      </c>
      <c r="F182" s="197" t="s">
        <v>625</v>
      </c>
      <c r="G182" s="194"/>
      <c r="H182" s="196" t="s">
        <v>19</v>
      </c>
      <c r="I182" s="198"/>
      <c r="J182" s="194"/>
      <c r="K182" s="194"/>
      <c r="L182" s="199"/>
      <c r="M182" s="200"/>
      <c r="N182" s="201"/>
      <c r="O182" s="201"/>
      <c r="P182" s="201"/>
      <c r="Q182" s="201"/>
      <c r="R182" s="201"/>
      <c r="S182" s="201"/>
      <c r="T182" s="202"/>
      <c r="AT182" s="203" t="s">
        <v>140</v>
      </c>
      <c r="AU182" s="203" t="s">
        <v>85</v>
      </c>
      <c r="AV182" s="13" t="s">
        <v>83</v>
      </c>
      <c r="AW182" s="13" t="s">
        <v>37</v>
      </c>
      <c r="AX182" s="13" t="s">
        <v>75</v>
      </c>
      <c r="AY182" s="203" t="s">
        <v>128</v>
      </c>
    </row>
    <row r="183" spans="2:51" s="14" customFormat="1" ht="11.25">
      <c r="B183" s="204"/>
      <c r="C183" s="205"/>
      <c r="D183" s="195" t="s">
        <v>140</v>
      </c>
      <c r="E183" s="206" t="s">
        <v>19</v>
      </c>
      <c r="F183" s="207" t="s">
        <v>626</v>
      </c>
      <c r="G183" s="205"/>
      <c r="H183" s="208">
        <v>40.4</v>
      </c>
      <c r="I183" s="209"/>
      <c r="J183" s="205"/>
      <c r="K183" s="205"/>
      <c r="L183" s="210"/>
      <c r="M183" s="211"/>
      <c r="N183" s="212"/>
      <c r="O183" s="212"/>
      <c r="P183" s="212"/>
      <c r="Q183" s="212"/>
      <c r="R183" s="212"/>
      <c r="S183" s="212"/>
      <c r="T183" s="213"/>
      <c r="AT183" s="214" t="s">
        <v>140</v>
      </c>
      <c r="AU183" s="214" t="s">
        <v>85</v>
      </c>
      <c r="AV183" s="14" t="s">
        <v>85</v>
      </c>
      <c r="AW183" s="14" t="s">
        <v>37</v>
      </c>
      <c r="AX183" s="14" t="s">
        <v>75</v>
      </c>
      <c r="AY183" s="214" t="s">
        <v>128</v>
      </c>
    </row>
    <row r="184" spans="2:51" s="13" customFormat="1" ht="22.5">
      <c r="B184" s="193"/>
      <c r="C184" s="194"/>
      <c r="D184" s="195" t="s">
        <v>140</v>
      </c>
      <c r="E184" s="196" t="s">
        <v>19</v>
      </c>
      <c r="F184" s="197" t="s">
        <v>627</v>
      </c>
      <c r="G184" s="194"/>
      <c r="H184" s="196" t="s">
        <v>19</v>
      </c>
      <c r="I184" s="198"/>
      <c r="J184" s="194"/>
      <c r="K184" s="194"/>
      <c r="L184" s="199"/>
      <c r="M184" s="200"/>
      <c r="N184" s="201"/>
      <c r="O184" s="201"/>
      <c r="P184" s="201"/>
      <c r="Q184" s="201"/>
      <c r="R184" s="201"/>
      <c r="S184" s="201"/>
      <c r="T184" s="202"/>
      <c r="AT184" s="203" t="s">
        <v>140</v>
      </c>
      <c r="AU184" s="203" t="s">
        <v>85</v>
      </c>
      <c r="AV184" s="13" t="s">
        <v>83</v>
      </c>
      <c r="AW184" s="13" t="s">
        <v>37</v>
      </c>
      <c r="AX184" s="13" t="s">
        <v>75</v>
      </c>
      <c r="AY184" s="203" t="s">
        <v>128</v>
      </c>
    </row>
    <row r="185" spans="2:51" s="13" customFormat="1" ht="11.25">
      <c r="B185" s="193"/>
      <c r="C185" s="194"/>
      <c r="D185" s="195" t="s">
        <v>140</v>
      </c>
      <c r="E185" s="196" t="s">
        <v>19</v>
      </c>
      <c r="F185" s="197" t="s">
        <v>602</v>
      </c>
      <c r="G185" s="194"/>
      <c r="H185" s="196" t="s">
        <v>19</v>
      </c>
      <c r="I185" s="198"/>
      <c r="J185" s="194"/>
      <c r="K185" s="194"/>
      <c r="L185" s="199"/>
      <c r="M185" s="200"/>
      <c r="N185" s="201"/>
      <c r="O185" s="201"/>
      <c r="P185" s="201"/>
      <c r="Q185" s="201"/>
      <c r="R185" s="201"/>
      <c r="S185" s="201"/>
      <c r="T185" s="202"/>
      <c r="AT185" s="203" t="s">
        <v>140</v>
      </c>
      <c r="AU185" s="203" t="s">
        <v>85</v>
      </c>
      <c r="AV185" s="13" t="s">
        <v>83</v>
      </c>
      <c r="AW185" s="13" t="s">
        <v>37</v>
      </c>
      <c r="AX185" s="13" t="s">
        <v>75</v>
      </c>
      <c r="AY185" s="203" t="s">
        <v>128</v>
      </c>
    </row>
    <row r="186" spans="2:51" s="14" customFormat="1" ht="11.25">
      <c r="B186" s="204"/>
      <c r="C186" s="205"/>
      <c r="D186" s="195" t="s">
        <v>140</v>
      </c>
      <c r="E186" s="206" t="s">
        <v>19</v>
      </c>
      <c r="F186" s="207" t="s">
        <v>628</v>
      </c>
      <c r="G186" s="205"/>
      <c r="H186" s="208">
        <v>44.16</v>
      </c>
      <c r="I186" s="209"/>
      <c r="J186" s="205"/>
      <c r="K186" s="205"/>
      <c r="L186" s="210"/>
      <c r="M186" s="211"/>
      <c r="N186" s="212"/>
      <c r="O186" s="212"/>
      <c r="P186" s="212"/>
      <c r="Q186" s="212"/>
      <c r="R186" s="212"/>
      <c r="S186" s="212"/>
      <c r="T186" s="213"/>
      <c r="AT186" s="214" t="s">
        <v>140</v>
      </c>
      <c r="AU186" s="214" t="s">
        <v>85</v>
      </c>
      <c r="AV186" s="14" t="s">
        <v>85</v>
      </c>
      <c r="AW186" s="14" t="s">
        <v>37</v>
      </c>
      <c r="AX186" s="14" t="s">
        <v>75</v>
      </c>
      <c r="AY186" s="214" t="s">
        <v>128</v>
      </c>
    </row>
    <row r="187" spans="2:51" s="14" customFormat="1" ht="11.25">
      <c r="B187" s="204"/>
      <c r="C187" s="205"/>
      <c r="D187" s="195" t="s">
        <v>140</v>
      </c>
      <c r="E187" s="206" t="s">
        <v>19</v>
      </c>
      <c r="F187" s="207" t="s">
        <v>629</v>
      </c>
      <c r="G187" s="205"/>
      <c r="H187" s="208">
        <v>2.4</v>
      </c>
      <c r="I187" s="209"/>
      <c r="J187" s="205"/>
      <c r="K187" s="205"/>
      <c r="L187" s="210"/>
      <c r="M187" s="211"/>
      <c r="N187" s="212"/>
      <c r="O187" s="212"/>
      <c r="P187" s="212"/>
      <c r="Q187" s="212"/>
      <c r="R187" s="212"/>
      <c r="S187" s="212"/>
      <c r="T187" s="213"/>
      <c r="AT187" s="214" t="s">
        <v>140</v>
      </c>
      <c r="AU187" s="214" t="s">
        <v>85</v>
      </c>
      <c r="AV187" s="14" t="s">
        <v>85</v>
      </c>
      <c r="AW187" s="14" t="s">
        <v>37</v>
      </c>
      <c r="AX187" s="14" t="s">
        <v>75</v>
      </c>
      <c r="AY187" s="214" t="s">
        <v>128</v>
      </c>
    </row>
    <row r="188" spans="2:51" s="13" customFormat="1" ht="11.25">
      <c r="B188" s="193"/>
      <c r="C188" s="194"/>
      <c r="D188" s="195" t="s">
        <v>140</v>
      </c>
      <c r="E188" s="196" t="s">
        <v>19</v>
      </c>
      <c r="F188" s="197" t="s">
        <v>605</v>
      </c>
      <c r="G188" s="194"/>
      <c r="H188" s="196" t="s">
        <v>19</v>
      </c>
      <c r="I188" s="198"/>
      <c r="J188" s="194"/>
      <c r="K188" s="194"/>
      <c r="L188" s="199"/>
      <c r="M188" s="200"/>
      <c r="N188" s="201"/>
      <c r="O188" s="201"/>
      <c r="P188" s="201"/>
      <c r="Q188" s="201"/>
      <c r="R188" s="201"/>
      <c r="S188" s="201"/>
      <c r="T188" s="202"/>
      <c r="AT188" s="203" t="s">
        <v>140</v>
      </c>
      <c r="AU188" s="203" t="s">
        <v>85</v>
      </c>
      <c r="AV188" s="13" t="s">
        <v>83</v>
      </c>
      <c r="AW188" s="13" t="s">
        <v>37</v>
      </c>
      <c r="AX188" s="13" t="s">
        <v>75</v>
      </c>
      <c r="AY188" s="203" t="s">
        <v>128</v>
      </c>
    </row>
    <row r="189" spans="2:51" s="14" customFormat="1" ht="11.25">
      <c r="B189" s="204"/>
      <c r="C189" s="205"/>
      <c r="D189" s="195" t="s">
        <v>140</v>
      </c>
      <c r="E189" s="206" t="s">
        <v>19</v>
      </c>
      <c r="F189" s="207" t="s">
        <v>630</v>
      </c>
      <c r="G189" s="205"/>
      <c r="H189" s="208">
        <v>5.6</v>
      </c>
      <c r="I189" s="209"/>
      <c r="J189" s="205"/>
      <c r="K189" s="205"/>
      <c r="L189" s="210"/>
      <c r="M189" s="211"/>
      <c r="N189" s="212"/>
      <c r="O189" s="212"/>
      <c r="P189" s="212"/>
      <c r="Q189" s="212"/>
      <c r="R189" s="212"/>
      <c r="S189" s="212"/>
      <c r="T189" s="213"/>
      <c r="AT189" s="214" t="s">
        <v>140</v>
      </c>
      <c r="AU189" s="214" t="s">
        <v>85</v>
      </c>
      <c r="AV189" s="14" t="s">
        <v>85</v>
      </c>
      <c r="AW189" s="14" t="s">
        <v>37</v>
      </c>
      <c r="AX189" s="14" t="s">
        <v>75</v>
      </c>
      <c r="AY189" s="214" t="s">
        <v>128</v>
      </c>
    </row>
    <row r="190" spans="2:51" s="13" customFormat="1" ht="11.25">
      <c r="B190" s="193"/>
      <c r="C190" s="194"/>
      <c r="D190" s="195" t="s">
        <v>140</v>
      </c>
      <c r="E190" s="196" t="s">
        <v>19</v>
      </c>
      <c r="F190" s="197" t="s">
        <v>607</v>
      </c>
      <c r="G190" s="194"/>
      <c r="H190" s="196" t="s">
        <v>19</v>
      </c>
      <c r="I190" s="198"/>
      <c r="J190" s="194"/>
      <c r="K190" s="194"/>
      <c r="L190" s="199"/>
      <c r="M190" s="200"/>
      <c r="N190" s="201"/>
      <c r="O190" s="201"/>
      <c r="P190" s="201"/>
      <c r="Q190" s="201"/>
      <c r="R190" s="201"/>
      <c r="S190" s="201"/>
      <c r="T190" s="202"/>
      <c r="AT190" s="203" t="s">
        <v>140</v>
      </c>
      <c r="AU190" s="203" t="s">
        <v>85</v>
      </c>
      <c r="AV190" s="13" t="s">
        <v>83</v>
      </c>
      <c r="AW190" s="13" t="s">
        <v>37</v>
      </c>
      <c r="AX190" s="13" t="s">
        <v>75</v>
      </c>
      <c r="AY190" s="203" t="s">
        <v>128</v>
      </c>
    </row>
    <row r="191" spans="2:51" s="14" customFormat="1" ht="11.25">
      <c r="B191" s="204"/>
      <c r="C191" s="205"/>
      <c r="D191" s="195" t="s">
        <v>140</v>
      </c>
      <c r="E191" s="206" t="s">
        <v>19</v>
      </c>
      <c r="F191" s="207" t="s">
        <v>631</v>
      </c>
      <c r="G191" s="205"/>
      <c r="H191" s="208">
        <v>12.8</v>
      </c>
      <c r="I191" s="209"/>
      <c r="J191" s="205"/>
      <c r="K191" s="205"/>
      <c r="L191" s="210"/>
      <c r="M191" s="211"/>
      <c r="N191" s="212"/>
      <c r="O191" s="212"/>
      <c r="P191" s="212"/>
      <c r="Q191" s="212"/>
      <c r="R191" s="212"/>
      <c r="S191" s="212"/>
      <c r="T191" s="213"/>
      <c r="AT191" s="214" t="s">
        <v>140</v>
      </c>
      <c r="AU191" s="214" t="s">
        <v>85</v>
      </c>
      <c r="AV191" s="14" t="s">
        <v>85</v>
      </c>
      <c r="AW191" s="14" t="s">
        <v>37</v>
      </c>
      <c r="AX191" s="14" t="s">
        <v>75</v>
      </c>
      <c r="AY191" s="214" t="s">
        <v>128</v>
      </c>
    </row>
    <row r="192" spans="2:51" s="13" customFormat="1" ht="11.25">
      <c r="B192" s="193"/>
      <c r="C192" s="194"/>
      <c r="D192" s="195" t="s">
        <v>140</v>
      </c>
      <c r="E192" s="196" t="s">
        <v>19</v>
      </c>
      <c r="F192" s="197" t="s">
        <v>609</v>
      </c>
      <c r="G192" s="194"/>
      <c r="H192" s="196" t="s">
        <v>19</v>
      </c>
      <c r="I192" s="198"/>
      <c r="J192" s="194"/>
      <c r="K192" s="194"/>
      <c r="L192" s="199"/>
      <c r="M192" s="200"/>
      <c r="N192" s="201"/>
      <c r="O192" s="201"/>
      <c r="P192" s="201"/>
      <c r="Q192" s="201"/>
      <c r="R192" s="201"/>
      <c r="S192" s="201"/>
      <c r="T192" s="202"/>
      <c r="AT192" s="203" t="s">
        <v>140</v>
      </c>
      <c r="AU192" s="203" t="s">
        <v>85</v>
      </c>
      <c r="AV192" s="13" t="s">
        <v>83</v>
      </c>
      <c r="AW192" s="13" t="s">
        <v>37</v>
      </c>
      <c r="AX192" s="13" t="s">
        <v>75</v>
      </c>
      <c r="AY192" s="203" t="s">
        <v>128</v>
      </c>
    </row>
    <row r="193" spans="1:65" s="14" customFormat="1" ht="11.25">
      <c r="B193" s="204"/>
      <c r="C193" s="205"/>
      <c r="D193" s="195" t="s">
        <v>140</v>
      </c>
      <c r="E193" s="206" t="s">
        <v>19</v>
      </c>
      <c r="F193" s="207" t="s">
        <v>632</v>
      </c>
      <c r="G193" s="205"/>
      <c r="H193" s="208">
        <v>7.2</v>
      </c>
      <c r="I193" s="209"/>
      <c r="J193" s="205"/>
      <c r="K193" s="205"/>
      <c r="L193" s="210"/>
      <c r="M193" s="211"/>
      <c r="N193" s="212"/>
      <c r="O193" s="212"/>
      <c r="P193" s="212"/>
      <c r="Q193" s="212"/>
      <c r="R193" s="212"/>
      <c r="S193" s="212"/>
      <c r="T193" s="213"/>
      <c r="AT193" s="214" t="s">
        <v>140</v>
      </c>
      <c r="AU193" s="214" t="s">
        <v>85</v>
      </c>
      <c r="AV193" s="14" t="s">
        <v>85</v>
      </c>
      <c r="AW193" s="14" t="s">
        <v>37</v>
      </c>
      <c r="AX193" s="14" t="s">
        <v>75</v>
      </c>
      <c r="AY193" s="214" t="s">
        <v>128</v>
      </c>
    </row>
    <row r="194" spans="1:65" s="15" customFormat="1" ht="11.25">
      <c r="B194" s="215"/>
      <c r="C194" s="216"/>
      <c r="D194" s="195" t="s">
        <v>140</v>
      </c>
      <c r="E194" s="217" t="s">
        <v>19</v>
      </c>
      <c r="F194" s="218" t="s">
        <v>173</v>
      </c>
      <c r="G194" s="216"/>
      <c r="H194" s="219">
        <v>198.28</v>
      </c>
      <c r="I194" s="220"/>
      <c r="J194" s="216"/>
      <c r="K194" s="216"/>
      <c r="L194" s="221"/>
      <c r="M194" s="222"/>
      <c r="N194" s="223"/>
      <c r="O194" s="223"/>
      <c r="P194" s="223"/>
      <c r="Q194" s="223"/>
      <c r="R194" s="223"/>
      <c r="S194" s="223"/>
      <c r="T194" s="224"/>
      <c r="AT194" s="225" t="s">
        <v>140</v>
      </c>
      <c r="AU194" s="225" t="s">
        <v>85</v>
      </c>
      <c r="AV194" s="15" t="s">
        <v>136</v>
      </c>
      <c r="AW194" s="15" t="s">
        <v>37</v>
      </c>
      <c r="AX194" s="15" t="s">
        <v>83</v>
      </c>
      <c r="AY194" s="225" t="s">
        <v>128</v>
      </c>
    </row>
    <row r="195" spans="1:65" s="2" customFormat="1" ht="24.2" customHeight="1">
      <c r="A195" s="36"/>
      <c r="B195" s="37"/>
      <c r="C195" s="175" t="s">
        <v>307</v>
      </c>
      <c r="D195" s="175" t="s">
        <v>131</v>
      </c>
      <c r="E195" s="176" t="s">
        <v>633</v>
      </c>
      <c r="F195" s="177" t="s">
        <v>634</v>
      </c>
      <c r="G195" s="178" t="s">
        <v>245</v>
      </c>
      <c r="H195" s="179">
        <v>7</v>
      </c>
      <c r="I195" s="180"/>
      <c r="J195" s="181">
        <f>ROUND(I195*H195,2)</f>
        <v>0</v>
      </c>
      <c r="K195" s="177" t="s">
        <v>135</v>
      </c>
      <c r="L195" s="41"/>
      <c r="M195" s="182" t="s">
        <v>19</v>
      </c>
      <c r="N195" s="183" t="s">
        <v>46</v>
      </c>
      <c r="O195" s="66"/>
      <c r="P195" s="184">
        <f>O195*H195</f>
        <v>0</v>
      </c>
      <c r="Q195" s="184">
        <v>0</v>
      </c>
      <c r="R195" s="184">
        <f>Q195*H195</f>
        <v>0</v>
      </c>
      <c r="S195" s="184">
        <v>2.9999999999999997E-4</v>
      </c>
      <c r="T195" s="185">
        <f>S195*H195</f>
        <v>2.0999999999999999E-3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186" t="s">
        <v>242</v>
      </c>
      <c r="AT195" s="186" t="s">
        <v>131</v>
      </c>
      <c r="AU195" s="186" t="s">
        <v>85</v>
      </c>
      <c r="AY195" s="19" t="s">
        <v>128</v>
      </c>
      <c r="BE195" s="187">
        <f>IF(N195="základní",J195,0)</f>
        <v>0</v>
      </c>
      <c r="BF195" s="187">
        <f>IF(N195="snížená",J195,0)</f>
        <v>0</v>
      </c>
      <c r="BG195" s="187">
        <f>IF(N195="zákl. přenesená",J195,0)</f>
        <v>0</v>
      </c>
      <c r="BH195" s="187">
        <f>IF(N195="sníž. přenesená",J195,0)</f>
        <v>0</v>
      </c>
      <c r="BI195" s="187">
        <f>IF(N195="nulová",J195,0)</f>
        <v>0</v>
      </c>
      <c r="BJ195" s="19" t="s">
        <v>83</v>
      </c>
      <c r="BK195" s="187">
        <f>ROUND(I195*H195,2)</f>
        <v>0</v>
      </c>
      <c r="BL195" s="19" t="s">
        <v>242</v>
      </c>
      <c r="BM195" s="186" t="s">
        <v>635</v>
      </c>
    </row>
    <row r="196" spans="1:65" s="2" customFormat="1" ht="11.25">
      <c r="A196" s="36"/>
      <c r="B196" s="37"/>
      <c r="C196" s="38"/>
      <c r="D196" s="188" t="s">
        <v>138</v>
      </c>
      <c r="E196" s="38"/>
      <c r="F196" s="189" t="s">
        <v>636</v>
      </c>
      <c r="G196" s="38"/>
      <c r="H196" s="38"/>
      <c r="I196" s="190"/>
      <c r="J196" s="38"/>
      <c r="K196" s="38"/>
      <c r="L196" s="41"/>
      <c r="M196" s="191"/>
      <c r="N196" s="192"/>
      <c r="O196" s="66"/>
      <c r="P196" s="66"/>
      <c r="Q196" s="66"/>
      <c r="R196" s="66"/>
      <c r="S196" s="66"/>
      <c r="T196" s="67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T196" s="19" t="s">
        <v>138</v>
      </c>
      <c r="AU196" s="19" t="s">
        <v>85</v>
      </c>
    </row>
    <row r="197" spans="1:65" s="13" customFormat="1" ht="11.25">
      <c r="B197" s="193"/>
      <c r="C197" s="194"/>
      <c r="D197" s="195" t="s">
        <v>140</v>
      </c>
      <c r="E197" s="196" t="s">
        <v>19</v>
      </c>
      <c r="F197" s="197" t="s">
        <v>637</v>
      </c>
      <c r="G197" s="194"/>
      <c r="H197" s="196" t="s">
        <v>19</v>
      </c>
      <c r="I197" s="198"/>
      <c r="J197" s="194"/>
      <c r="K197" s="194"/>
      <c r="L197" s="199"/>
      <c r="M197" s="200"/>
      <c r="N197" s="201"/>
      <c r="O197" s="201"/>
      <c r="P197" s="201"/>
      <c r="Q197" s="201"/>
      <c r="R197" s="201"/>
      <c r="S197" s="201"/>
      <c r="T197" s="202"/>
      <c r="AT197" s="203" t="s">
        <v>140</v>
      </c>
      <c r="AU197" s="203" t="s">
        <v>85</v>
      </c>
      <c r="AV197" s="13" t="s">
        <v>83</v>
      </c>
      <c r="AW197" s="13" t="s">
        <v>37</v>
      </c>
      <c r="AX197" s="13" t="s">
        <v>75</v>
      </c>
      <c r="AY197" s="203" t="s">
        <v>128</v>
      </c>
    </row>
    <row r="198" spans="1:65" s="13" customFormat="1" ht="11.25">
      <c r="B198" s="193"/>
      <c r="C198" s="194"/>
      <c r="D198" s="195" t="s">
        <v>140</v>
      </c>
      <c r="E198" s="196" t="s">
        <v>19</v>
      </c>
      <c r="F198" s="197" t="s">
        <v>638</v>
      </c>
      <c r="G198" s="194"/>
      <c r="H198" s="196" t="s">
        <v>19</v>
      </c>
      <c r="I198" s="198"/>
      <c r="J198" s="194"/>
      <c r="K198" s="194"/>
      <c r="L198" s="199"/>
      <c r="M198" s="200"/>
      <c r="N198" s="201"/>
      <c r="O198" s="201"/>
      <c r="P198" s="201"/>
      <c r="Q198" s="201"/>
      <c r="R198" s="201"/>
      <c r="S198" s="201"/>
      <c r="T198" s="202"/>
      <c r="AT198" s="203" t="s">
        <v>140</v>
      </c>
      <c r="AU198" s="203" t="s">
        <v>85</v>
      </c>
      <c r="AV198" s="13" t="s">
        <v>83</v>
      </c>
      <c r="AW198" s="13" t="s">
        <v>37</v>
      </c>
      <c r="AX198" s="13" t="s">
        <v>75</v>
      </c>
      <c r="AY198" s="203" t="s">
        <v>128</v>
      </c>
    </row>
    <row r="199" spans="1:65" s="14" customFormat="1" ht="11.25">
      <c r="B199" s="204"/>
      <c r="C199" s="205"/>
      <c r="D199" s="195" t="s">
        <v>140</v>
      </c>
      <c r="E199" s="206" t="s">
        <v>19</v>
      </c>
      <c r="F199" s="207" t="s">
        <v>136</v>
      </c>
      <c r="G199" s="205"/>
      <c r="H199" s="208">
        <v>4</v>
      </c>
      <c r="I199" s="209"/>
      <c r="J199" s="205"/>
      <c r="K199" s="205"/>
      <c r="L199" s="210"/>
      <c r="M199" s="211"/>
      <c r="N199" s="212"/>
      <c r="O199" s="212"/>
      <c r="P199" s="212"/>
      <c r="Q199" s="212"/>
      <c r="R199" s="212"/>
      <c r="S199" s="212"/>
      <c r="T199" s="213"/>
      <c r="AT199" s="214" t="s">
        <v>140</v>
      </c>
      <c r="AU199" s="214" t="s">
        <v>85</v>
      </c>
      <c r="AV199" s="14" t="s">
        <v>85</v>
      </c>
      <c r="AW199" s="14" t="s">
        <v>37</v>
      </c>
      <c r="AX199" s="14" t="s">
        <v>75</v>
      </c>
      <c r="AY199" s="214" t="s">
        <v>128</v>
      </c>
    </row>
    <row r="200" spans="1:65" s="13" customFormat="1" ht="11.25">
      <c r="B200" s="193"/>
      <c r="C200" s="194"/>
      <c r="D200" s="195" t="s">
        <v>140</v>
      </c>
      <c r="E200" s="196" t="s">
        <v>19</v>
      </c>
      <c r="F200" s="197" t="s">
        <v>639</v>
      </c>
      <c r="G200" s="194"/>
      <c r="H200" s="196" t="s">
        <v>19</v>
      </c>
      <c r="I200" s="198"/>
      <c r="J200" s="194"/>
      <c r="K200" s="194"/>
      <c r="L200" s="199"/>
      <c r="M200" s="200"/>
      <c r="N200" s="201"/>
      <c r="O200" s="201"/>
      <c r="P200" s="201"/>
      <c r="Q200" s="201"/>
      <c r="R200" s="201"/>
      <c r="S200" s="201"/>
      <c r="T200" s="202"/>
      <c r="AT200" s="203" t="s">
        <v>140</v>
      </c>
      <c r="AU200" s="203" t="s">
        <v>85</v>
      </c>
      <c r="AV200" s="13" t="s">
        <v>83</v>
      </c>
      <c r="AW200" s="13" t="s">
        <v>37</v>
      </c>
      <c r="AX200" s="13" t="s">
        <v>75</v>
      </c>
      <c r="AY200" s="203" t="s">
        <v>128</v>
      </c>
    </row>
    <row r="201" spans="1:65" s="14" customFormat="1" ht="11.25">
      <c r="B201" s="204"/>
      <c r="C201" s="205"/>
      <c r="D201" s="195" t="s">
        <v>140</v>
      </c>
      <c r="E201" s="206" t="s">
        <v>19</v>
      </c>
      <c r="F201" s="207" t="s">
        <v>85</v>
      </c>
      <c r="G201" s="205"/>
      <c r="H201" s="208">
        <v>2</v>
      </c>
      <c r="I201" s="209"/>
      <c r="J201" s="205"/>
      <c r="K201" s="205"/>
      <c r="L201" s="210"/>
      <c r="M201" s="211"/>
      <c r="N201" s="212"/>
      <c r="O201" s="212"/>
      <c r="P201" s="212"/>
      <c r="Q201" s="212"/>
      <c r="R201" s="212"/>
      <c r="S201" s="212"/>
      <c r="T201" s="213"/>
      <c r="AT201" s="214" t="s">
        <v>140</v>
      </c>
      <c r="AU201" s="214" t="s">
        <v>85</v>
      </c>
      <c r="AV201" s="14" t="s">
        <v>85</v>
      </c>
      <c r="AW201" s="14" t="s">
        <v>37</v>
      </c>
      <c r="AX201" s="14" t="s">
        <v>75</v>
      </c>
      <c r="AY201" s="214" t="s">
        <v>128</v>
      </c>
    </row>
    <row r="202" spans="1:65" s="13" customFormat="1" ht="11.25">
      <c r="B202" s="193"/>
      <c r="C202" s="194"/>
      <c r="D202" s="195" t="s">
        <v>140</v>
      </c>
      <c r="E202" s="196" t="s">
        <v>19</v>
      </c>
      <c r="F202" s="197" t="s">
        <v>640</v>
      </c>
      <c r="G202" s="194"/>
      <c r="H202" s="196" t="s">
        <v>19</v>
      </c>
      <c r="I202" s="198"/>
      <c r="J202" s="194"/>
      <c r="K202" s="194"/>
      <c r="L202" s="199"/>
      <c r="M202" s="200"/>
      <c r="N202" s="201"/>
      <c r="O202" s="201"/>
      <c r="P202" s="201"/>
      <c r="Q202" s="201"/>
      <c r="R202" s="201"/>
      <c r="S202" s="201"/>
      <c r="T202" s="202"/>
      <c r="AT202" s="203" t="s">
        <v>140</v>
      </c>
      <c r="AU202" s="203" t="s">
        <v>85</v>
      </c>
      <c r="AV202" s="13" t="s">
        <v>83</v>
      </c>
      <c r="AW202" s="13" t="s">
        <v>37</v>
      </c>
      <c r="AX202" s="13" t="s">
        <v>75</v>
      </c>
      <c r="AY202" s="203" t="s">
        <v>128</v>
      </c>
    </row>
    <row r="203" spans="1:65" s="14" customFormat="1" ht="11.25">
      <c r="B203" s="204"/>
      <c r="C203" s="205"/>
      <c r="D203" s="195" t="s">
        <v>140</v>
      </c>
      <c r="E203" s="206" t="s">
        <v>19</v>
      </c>
      <c r="F203" s="207" t="s">
        <v>83</v>
      </c>
      <c r="G203" s="205"/>
      <c r="H203" s="208">
        <v>1</v>
      </c>
      <c r="I203" s="209"/>
      <c r="J203" s="205"/>
      <c r="K203" s="205"/>
      <c r="L203" s="210"/>
      <c r="M203" s="211"/>
      <c r="N203" s="212"/>
      <c r="O203" s="212"/>
      <c r="P203" s="212"/>
      <c r="Q203" s="212"/>
      <c r="R203" s="212"/>
      <c r="S203" s="212"/>
      <c r="T203" s="213"/>
      <c r="AT203" s="214" t="s">
        <v>140</v>
      </c>
      <c r="AU203" s="214" t="s">
        <v>85</v>
      </c>
      <c r="AV203" s="14" t="s">
        <v>85</v>
      </c>
      <c r="AW203" s="14" t="s">
        <v>37</v>
      </c>
      <c r="AX203" s="14" t="s">
        <v>75</v>
      </c>
      <c r="AY203" s="214" t="s">
        <v>128</v>
      </c>
    </row>
    <row r="204" spans="1:65" s="15" customFormat="1" ht="11.25">
      <c r="B204" s="215"/>
      <c r="C204" s="216"/>
      <c r="D204" s="195" t="s">
        <v>140</v>
      </c>
      <c r="E204" s="217" t="s">
        <v>19</v>
      </c>
      <c r="F204" s="218" t="s">
        <v>173</v>
      </c>
      <c r="G204" s="216"/>
      <c r="H204" s="219">
        <v>7</v>
      </c>
      <c r="I204" s="220"/>
      <c r="J204" s="216"/>
      <c r="K204" s="216"/>
      <c r="L204" s="221"/>
      <c r="M204" s="222"/>
      <c r="N204" s="223"/>
      <c r="O204" s="223"/>
      <c r="P204" s="223"/>
      <c r="Q204" s="223"/>
      <c r="R204" s="223"/>
      <c r="S204" s="223"/>
      <c r="T204" s="224"/>
      <c r="AT204" s="225" t="s">
        <v>140</v>
      </c>
      <c r="AU204" s="225" t="s">
        <v>85</v>
      </c>
      <c r="AV204" s="15" t="s">
        <v>136</v>
      </c>
      <c r="AW204" s="15" t="s">
        <v>37</v>
      </c>
      <c r="AX204" s="15" t="s">
        <v>83</v>
      </c>
      <c r="AY204" s="225" t="s">
        <v>128</v>
      </c>
    </row>
    <row r="205" spans="1:65" s="2" customFormat="1" ht="16.5" customHeight="1">
      <c r="A205" s="36"/>
      <c r="B205" s="37"/>
      <c r="C205" s="175" t="s">
        <v>312</v>
      </c>
      <c r="D205" s="175" t="s">
        <v>131</v>
      </c>
      <c r="E205" s="176" t="s">
        <v>641</v>
      </c>
      <c r="F205" s="177" t="s">
        <v>642</v>
      </c>
      <c r="G205" s="178" t="s">
        <v>165</v>
      </c>
      <c r="H205" s="179">
        <v>186.58</v>
      </c>
      <c r="I205" s="180"/>
      <c r="J205" s="181">
        <f>ROUND(I205*H205,2)</f>
        <v>0</v>
      </c>
      <c r="K205" s="177" t="s">
        <v>19</v>
      </c>
      <c r="L205" s="41"/>
      <c r="M205" s="182" t="s">
        <v>19</v>
      </c>
      <c r="N205" s="183" t="s">
        <v>46</v>
      </c>
      <c r="O205" s="66"/>
      <c r="P205" s="184">
        <f>O205*H205</f>
        <v>0</v>
      </c>
      <c r="Q205" s="184">
        <v>0</v>
      </c>
      <c r="R205" s="184">
        <f>Q205*H205</f>
        <v>0</v>
      </c>
      <c r="S205" s="184">
        <v>0</v>
      </c>
      <c r="T205" s="185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186" t="s">
        <v>242</v>
      </c>
      <c r="AT205" s="186" t="s">
        <v>131</v>
      </c>
      <c r="AU205" s="186" t="s">
        <v>85</v>
      </c>
      <c r="AY205" s="19" t="s">
        <v>128</v>
      </c>
      <c r="BE205" s="187">
        <f>IF(N205="základní",J205,0)</f>
        <v>0</v>
      </c>
      <c r="BF205" s="187">
        <f>IF(N205="snížená",J205,0)</f>
        <v>0</v>
      </c>
      <c r="BG205" s="187">
        <f>IF(N205="zákl. přenesená",J205,0)</f>
        <v>0</v>
      </c>
      <c r="BH205" s="187">
        <f>IF(N205="sníž. přenesená",J205,0)</f>
        <v>0</v>
      </c>
      <c r="BI205" s="187">
        <f>IF(N205="nulová",J205,0)</f>
        <v>0</v>
      </c>
      <c r="BJ205" s="19" t="s">
        <v>83</v>
      </c>
      <c r="BK205" s="187">
        <f>ROUND(I205*H205,2)</f>
        <v>0</v>
      </c>
      <c r="BL205" s="19" t="s">
        <v>242</v>
      </c>
      <c r="BM205" s="186" t="s">
        <v>643</v>
      </c>
    </row>
    <row r="206" spans="1:65" s="13" customFormat="1" ht="11.25">
      <c r="B206" s="193"/>
      <c r="C206" s="194"/>
      <c r="D206" s="195" t="s">
        <v>140</v>
      </c>
      <c r="E206" s="196" t="s">
        <v>19</v>
      </c>
      <c r="F206" s="197" t="s">
        <v>644</v>
      </c>
      <c r="G206" s="194"/>
      <c r="H206" s="196" t="s">
        <v>19</v>
      </c>
      <c r="I206" s="198"/>
      <c r="J206" s="194"/>
      <c r="K206" s="194"/>
      <c r="L206" s="199"/>
      <c r="M206" s="200"/>
      <c r="N206" s="201"/>
      <c r="O206" s="201"/>
      <c r="P206" s="201"/>
      <c r="Q206" s="201"/>
      <c r="R206" s="201"/>
      <c r="S206" s="201"/>
      <c r="T206" s="202"/>
      <c r="AT206" s="203" t="s">
        <v>140</v>
      </c>
      <c r="AU206" s="203" t="s">
        <v>85</v>
      </c>
      <c r="AV206" s="13" t="s">
        <v>83</v>
      </c>
      <c r="AW206" s="13" t="s">
        <v>37</v>
      </c>
      <c r="AX206" s="13" t="s">
        <v>75</v>
      </c>
      <c r="AY206" s="203" t="s">
        <v>128</v>
      </c>
    </row>
    <row r="207" spans="1:65" s="14" customFormat="1" ht="11.25">
      <c r="B207" s="204"/>
      <c r="C207" s="205"/>
      <c r="D207" s="195" t="s">
        <v>140</v>
      </c>
      <c r="E207" s="206" t="s">
        <v>19</v>
      </c>
      <c r="F207" s="207" t="s">
        <v>626</v>
      </c>
      <c r="G207" s="205"/>
      <c r="H207" s="208">
        <v>40.4</v>
      </c>
      <c r="I207" s="209"/>
      <c r="J207" s="205"/>
      <c r="K207" s="205"/>
      <c r="L207" s="210"/>
      <c r="M207" s="211"/>
      <c r="N207" s="212"/>
      <c r="O207" s="212"/>
      <c r="P207" s="212"/>
      <c r="Q207" s="212"/>
      <c r="R207" s="212"/>
      <c r="S207" s="212"/>
      <c r="T207" s="213"/>
      <c r="AT207" s="214" t="s">
        <v>140</v>
      </c>
      <c r="AU207" s="214" t="s">
        <v>85</v>
      </c>
      <c r="AV207" s="14" t="s">
        <v>85</v>
      </c>
      <c r="AW207" s="14" t="s">
        <v>37</v>
      </c>
      <c r="AX207" s="14" t="s">
        <v>75</v>
      </c>
      <c r="AY207" s="214" t="s">
        <v>128</v>
      </c>
    </row>
    <row r="208" spans="1:65" s="13" customFormat="1" ht="11.25">
      <c r="B208" s="193"/>
      <c r="C208" s="194"/>
      <c r="D208" s="195" t="s">
        <v>140</v>
      </c>
      <c r="E208" s="196" t="s">
        <v>19</v>
      </c>
      <c r="F208" s="197" t="s">
        <v>645</v>
      </c>
      <c r="G208" s="194"/>
      <c r="H208" s="196" t="s">
        <v>19</v>
      </c>
      <c r="I208" s="198"/>
      <c r="J208" s="194"/>
      <c r="K208" s="194"/>
      <c r="L208" s="199"/>
      <c r="M208" s="200"/>
      <c r="N208" s="201"/>
      <c r="O208" s="201"/>
      <c r="P208" s="201"/>
      <c r="Q208" s="201"/>
      <c r="R208" s="201"/>
      <c r="S208" s="201"/>
      <c r="T208" s="202"/>
      <c r="AT208" s="203" t="s">
        <v>140</v>
      </c>
      <c r="AU208" s="203" t="s">
        <v>85</v>
      </c>
      <c r="AV208" s="13" t="s">
        <v>83</v>
      </c>
      <c r="AW208" s="13" t="s">
        <v>37</v>
      </c>
      <c r="AX208" s="13" t="s">
        <v>75</v>
      </c>
      <c r="AY208" s="203" t="s">
        <v>128</v>
      </c>
    </row>
    <row r="209" spans="1:65" s="14" customFormat="1" ht="11.25">
      <c r="B209" s="204"/>
      <c r="C209" s="205"/>
      <c r="D209" s="195" t="s">
        <v>140</v>
      </c>
      <c r="E209" s="206" t="s">
        <v>19</v>
      </c>
      <c r="F209" s="207" t="s">
        <v>626</v>
      </c>
      <c r="G209" s="205"/>
      <c r="H209" s="208">
        <v>40.4</v>
      </c>
      <c r="I209" s="209"/>
      <c r="J209" s="205"/>
      <c r="K209" s="205"/>
      <c r="L209" s="210"/>
      <c r="M209" s="211"/>
      <c r="N209" s="212"/>
      <c r="O209" s="212"/>
      <c r="P209" s="212"/>
      <c r="Q209" s="212"/>
      <c r="R209" s="212"/>
      <c r="S209" s="212"/>
      <c r="T209" s="213"/>
      <c r="AT209" s="214" t="s">
        <v>140</v>
      </c>
      <c r="AU209" s="214" t="s">
        <v>85</v>
      </c>
      <c r="AV209" s="14" t="s">
        <v>85</v>
      </c>
      <c r="AW209" s="14" t="s">
        <v>37</v>
      </c>
      <c r="AX209" s="14" t="s">
        <v>75</v>
      </c>
      <c r="AY209" s="214" t="s">
        <v>128</v>
      </c>
    </row>
    <row r="210" spans="1:65" s="13" customFormat="1" ht="11.25">
      <c r="B210" s="193"/>
      <c r="C210" s="194"/>
      <c r="D210" s="195" t="s">
        <v>140</v>
      </c>
      <c r="E210" s="196" t="s">
        <v>19</v>
      </c>
      <c r="F210" s="197" t="s">
        <v>646</v>
      </c>
      <c r="G210" s="194"/>
      <c r="H210" s="196" t="s">
        <v>19</v>
      </c>
      <c r="I210" s="198"/>
      <c r="J210" s="194"/>
      <c r="K210" s="194"/>
      <c r="L210" s="199"/>
      <c r="M210" s="200"/>
      <c r="N210" s="201"/>
      <c r="O210" s="201"/>
      <c r="P210" s="201"/>
      <c r="Q210" s="201"/>
      <c r="R210" s="201"/>
      <c r="S210" s="201"/>
      <c r="T210" s="202"/>
      <c r="AT210" s="203" t="s">
        <v>140</v>
      </c>
      <c r="AU210" s="203" t="s">
        <v>85</v>
      </c>
      <c r="AV210" s="13" t="s">
        <v>83</v>
      </c>
      <c r="AW210" s="13" t="s">
        <v>37</v>
      </c>
      <c r="AX210" s="13" t="s">
        <v>75</v>
      </c>
      <c r="AY210" s="203" t="s">
        <v>128</v>
      </c>
    </row>
    <row r="211" spans="1:65" s="14" customFormat="1" ht="11.25">
      <c r="B211" s="204"/>
      <c r="C211" s="205"/>
      <c r="D211" s="195" t="s">
        <v>140</v>
      </c>
      <c r="E211" s="206" t="s">
        <v>19</v>
      </c>
      <c r="F211" s="207" t="s">
        <v>647</v>
      </c>
      <c r="G211" s="205"/>
      <c r="H211" s="208">
        <v>44.7</v>
      </c>
      <c r="I211" s="209"/>
      <c r="J211" s="205"/>
      <c r="K211" s="205"/>
      <c r="L211" s="210"/>
      <c r="M211" s="211"/>
      <c r="N211" s="212"/>
      <c r="O211" s="212"/>
      <c r="P211" s="212"/>
      <c r="Q211" s="212"/>
      <c r="R211" s="212"/>
      <c r="S211" s="212"/>
      <c r="T211" s="213"/>
      <c r="AT211" s="214" t="s">
        <v>140</v>
      </c>
      <c r="AU211" s="214" t="s">
        <v>85</v>
      </c>
      <c r="AV211" s="14" t="s">
        <v>85</v>
      </c>
      <c r="AW211" s="14" t="s">
        <v>37</v>
      </c>
      <c r="AX211" s="14" t="s">
        <v>75</v>
      </c>
      <c r="AY211" s="214" t="s">
        <v>128</v>
      </c>
    </row>
    <row r="212" spans="1:65" s="13" customFormat="1" ht="11.25">
      <c r="B212" s="193"/>
      <c r="C212" s="194"/>
      <c r="D212" s="195" t="s">
        <v>140</v>
      </c>
      <c r="E212" s="196" t="s">
        <v>19</v>
      </c>
      <c r="F212" s="197" t="s">
        <v>648</v>
      </c>
      <c r="G212" s="194"/>
      <c r="H212" s="196" t="s">
        <v>19</v>
      </c>
      <c r="I212" s="198"/>
      <c r="J212" s="194"/>
      <c r="K212" s="194"/>
      <c r="L212" s="199"/>
      <c r="M212" s="200"/>
      <c r="N212" s="201"/>
      <c r="O212" s="201"/>
      <c r="P212" s="201"/>
      <c r="Q212" s="201"/>
      <c r="R212" s="201"/>
      <c r="S212" s="201"/>
      <c r="T212" s="202"/>
      <c r="AT212" s="203" t="s">
        <v>140</v>
      </c>
      <c r="AU212" s="203" t="s">
        <v>85</v>
      </c>
      <c r="AV212" s="13" t="s">
        <v>83</v>
      </c>
      <c r="AW212" s="13" t="s">
        <v>37</v>
      </c>
      <c r="AX212" s="13" t="s">
        <v>75</v>
      </c>
      <c r="AY212" s="203" t="s">
        <v>128</v>
      </c>
    </row>
    <row r="213" spans="1:65" s="14" customFormat="1" ht="11.25">
      <c r="B213" s="204"/>
      <c r="C213" s="205"/>
      <c r="D213" s="195" t="s">
        <v>140</v>
      </c>
      <c r="E213" s="206" t="s">
        <v>19</v>
      </c>
      <c r="F213" s="207" t="s">
        <v>649</v>
      </c>
      <c r="G213" s="205"/>
      <c r="H213" s="208">
        <v>3.96</v>
      </c>
      <c r="I213" s="209"/>
      <c r="J213" s="205"/>
      <c r="K213" s="205"/>
      <c r="L213" s="210"/>
      <c r="M213" s="211"/>
      <c r="N213" s="212"/>
      <c r="O213" s="212"/>
      <c r="P213" s="212"/>
      <c r="Q213" s="212"/>
      <c r="R213" s="212"/>
      <c r="S213" s="212"/>
      <c r="T213" s="213"/>
      <c r="AT213" s="214" t="s">
        <v>140</v>
      </c>
      <c r="AU213" s="214" t="s">
        <v>85</v>
      </c>
      <c r="AV213" s="14" t="s">
        <v>85</v>
      </c>
      <c r="AW213" s="14" t="s">
        <v>37</v>
      </c>
      <c r="AX213" s="14" t="s">
        <v>75</v>
      </c>
      <c r="AY213" s="214" t="s">
        <v>128</v>
      </c>
    </row>
    <row r="214" spans="1:65" s="13" customFormat="1" ht="11.25">
      <c r="B214" s="193"/>
      <c r="C214" s="194"/>
      <c r="D214" s="195" t="s">
        <v>140</v>
      </c>
      <c r="E214" s="196" t="s">
        <v>19</v>
      </c>
      <c r="F214" s="197" t="s">
        <v>650</v>
      </c>
      <c r="G214" s="194"/>
      <c r="H214" s="196" t="s">
        <v>19</v>
      </c>
      <c r="I214" s="198"/>
      <c r="J214" s="194"/>
      <c r="K214" s="194"/>
      <c r="L214" s="199"/>
      <c r="M214" s="200"/>
      <c r="N214" s="201"/>
      <c r="O214" s="201"/>
      <c r="P214" s="201"/>
      <c r="Q214" s="201"/>
      <c r="R214" s="201"/>
      <c r="S214" s="201"/>
      <c r="T214" s="202"/>
      <c r="AT214" s="203" t="s">
        <v>140</v>
      </c>
      <c r="AU214" s="203" t="s">
        <v>85</v>
      </c>
      <c r="AV214" s="13" t="s">
        <v>83</v>
      </c>
      <c r="AW214" s="13" t="s">
        <v>37</v>
      </c>
      <c r="AX214" s="13" t="s">
        <v>75</v>
      </c>
      <c r="AY214" s="203" t="s">
        <v>128</v>
      </c>
    </row>
    <row r="215" spans="1:65" s="14" customFormat="1" ht="11.25">
      <c r="B215" s="204"/>
      <c r="C215" s="205"/>
      <c r="D215" s="195" t="s">
        <v>140</v>
      </c>
      <c r="E215" s="206" t="s">
        <v>19</v>
      </c>
      <c r="F215" s="207" t="s">
        <v>651</v>
      </c>
      <c r="G215" s="205"/>
      <c r="H215" s="208">
        <v>19.2</v>
      </c>
      <c r="I215" s="209"/>
      <c r="J215" s="205"/>
      <c r="K215" s="205"/>
      <c r="L215" s="210"/>
      <c r="M215" s="211"/>
      <c r="N215" s="212"/>
      <c r="O215" s="212"/>
      <c r="P215" s="212"/>
      <c r="Q215" s="212"/>
      <c r="R215" s="212"/>
      <c r="S215" s="212"/>
      <c r="T215" s="213"/>
      <c r="AT215" s="214" t="s">
        <v>140</v>
      </c>
      <c r="AU215" s="214" t="s">
        <v>85</v>
      </c>
      <c r="AV215" s="14" t="s">
        <v>85</v>
      </c>
      <c r="AW215" s="14" t="s">
        <v>37</v>
      </c>
      <c r="AX215" s="14" t="s">
        <v>75</v>
      </c>
      <c r="AY215" s="214" t="s">
        <v>128</v>
      </c>
    </row>
    <row r="216" spans="1:65" s="14" customFormat="1" ht="11.25">
      <c r="B216" s="204"/>
      <c r="C216" s="205"/>
      <c r="D216" s="195" t="s">
        <v>140</v>
      </c>
      <c r="E216" s="206" t="s">
        <v>19</v>
      </c>
      <c r="F216" s="207" t="s">
        <v>652</v>
      </c>
      <c r="G216" s="205"/>
      <c r="H216" s="208">
        <v>37.92</v>
      </c>
      <c r="I216" s="209"/>
      <c r="J216" s="205"/>
      <c r="K216" s="205"/>
      <c r="L216" s="210"/>
      <c r="M216" s="211"/>
      <c r="N216" s="212"/>
      <c r="O216" s="212"/>
      <c r="P216" s="212"/>
      <c r="Q216" s="212"/>
      <c r="R216" s="212"/>
      <c r="S216" s="212"/>
      <c r="T216" s="213"/>
      <c r="AT216" s="214" t="s">
        <v>140</v>
      </c>
      <c r="AU216" s="214" t="s">
        <v>85</v>
      </c>
      <c r="AV216" s="14" t="s">
        <v>85</v>
      </c>
      <c r="AW216" s="14" t="s">
        <v>37</v>
      </c>
      <c r="AX216" s="14" t="s">
        <v>75</v>
      </c>
      <c r="AY216" s="214" t="s">
        <v>128</v>
      </c>
    </row>
    <row r="217" spans="1:65" s="15" customFormat="1" ht="11.25">
      <c r="B217" s="215"/>
      <c r="C217" s="216"/>
      <c r="D217" s="195" t="s">
        <v>140</v>
      </c>
      <c r="E217" s="217" t="s">
        <v>19</v>
      </c>
      <c r="F217" s="218" t="s">
        <v>173</v>
      </c>
      <c r="G217" s="216"/>
      <c r="H217" s="219">
        <v>186.57999999999998</v>
      </c>
      <c r="I217" s="220"/>
      <c r="J217" s="216"/>
      <c r="K217" s="216"/>
      <c r="L217" s="221"/>
      <c r="M217" s="222"/>
      <c r="N217" s="223"/>
      <c r="O217" s="223"/>
      <c r="P217" s="223"/>
      <c r="Q217" s="223"/>
      <c r="R217" s="223"/>
      <c r="S217" s="223"/>
      <c r="T217" s="224"/>
      <c r="AT217" s="225" t="s">
        <v>140</v>
      </c>
      <c r="AU217" s="225" t="s">
        <v>85</v>
      </c>
      <c r="AV217" s="15" t="s">
        <v>136</v>
      </c>
      <c r="AW217" s="15" t="s">
        <v>37</v>
      </c>
      <c r="AX217" s="15" t="s">
        <v>83</v>
      </c>
      <c r="AY217" s="225" t="s">
        <v>128</v>
      </c>
    </row>
    <row r="218" spans="1:65" s="2" customFormat="1" ht="24.2" customHeight="1">
      <c r="A218" s="36"/>
      <c r="B218" s="37"/>
      <c r="C218" s="175" t="s">
        <v>317</v>
      </c>
      <c r="D218" s="175" t="s">
        <v>131</v>
      </c>
      <c r="E218" s="176" t="s">
        <v>653</v>
      </c>
      <c r="F218" s="177" t="s">
        <v>654</v>
      </c>
      <c r="G218" s="178" t="s">
        <v>134</v>
      </c>
      <c r="H218" s="179">
        <v>67.932000000000002</v>
      </c>
      <c r="I218" s="180"/>
      <c r="J218" s="181">
        <f>ROUND(I218*H218,2)</f>
        <v>0</v>
      </c>
      <c r="K218" s="177" t="s">
        <v>135</v>
      </c>
      <c r="L218" s="41"/>
      <c r="M218" s="182" t="s">
        <v>19</v>
      </c>
      <c r="N218" s="183" t="s">
        <v>46</v>
      </c>
      <c r="O218" s="66"/>
      <c r="P218" s="184">
        <f>O218*H218</f>
        <v>0</v>
      </c>
      <c r="Q218" s="184">
        <v>3.0000000000000001E-5</v>
      </c>
      <c r="R218" s="184">
        <f>Q218*H218</f>
        <v>2.0379600000000001E-3</v>
      </c>
      <c r="S218" s="184">
        <v>0</v>
      </c>
      <c r="T218" s="185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186" t="s">
        <v>242</v>
      </c>
      <c r="AT218" s="186" t="s">
        <v>131</v>
      </c>
      <c r="AU218" s="186" t="s">
        <v>85</v>
      </c>
      <c r="AY218" s="19" t="s">
        <v>128</v>
      </c>
      <c r="BE218" s="187">
        <f>IF(N218="základní",J218,0)</f>
        <v>0</v>
      </c>
      <c r="BF218" s="187">
        <f>IF(N218="snížená",J218,0)</f>
        <v>0</v>
      </c>
      <c r="BG218" s="187">
        <f>IF(N218="zákl. přenesená",J218,0)</f>
        <v>0</v>
      </c>
      <c r="BH218" s="187">
        <f>IF(N218="sníž. přenesená",J218,0)</f>
        <v>0</v>
      </c>
      <c r="BI218" s="187">
        <f>IF(N218="nulová",J218,0)</f>
        <v>0</v>
      </c>
      <c r="BJ218" s="19" t="s">
        <v>83</v>
      </c>
      <c r="BK218" s="187">
        <f>ROUND(I218*H218,2)</f>
        <v>0</v>
      </c>
      <c r="BL218" s="19" t="s">
        <v>242</v>
      </c>
      <c r="BM218" s="186" t="s">
        <v>655</v>
      </c>
    </row>
    <row r="219" spans="1:65" s="2" customFormat="1" ht="11.25">
      <c r="A219" s="36"/>
      <c r="B219" s="37"/>
      <c r="C219" s="38"/>
      <c r="D219" s="188" t="s">
        <v>138</v>
      </c>
      <c r="E219" s="38"/>
      <c r="F219" s="189" t="s">
        <v>656</v>
      </c>
      <c r="G219" s="38"/>
      <c r="H219" s="38"/>
      <c r="I219" s="190"/>
      <c r="J219" s="38"/>
      <c r="K219" s="38"/>
      <c r="L219" s="41"/>
      <c r="M219" s="191"/>
      <c r="N219" s="192"/>
      <c r="O219" s="66"/>
      <c r="P219" s="66"/>
      <c r="Q219" s="66"/>
      <c r="R219" s="66"/>
      <c r="S219" s="66"/>
      <c r="T219" s="67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T219" s="19" t="s">
        <v>138</v>
      </c>
      <c r="AU219" s="19" t="s">
        <v>85</v>
      </c>
    </row>
    <row r="220" spans="1:65" s="13" customFormat="1" ht="11.25">
      <c r="B220" s="193"/>
      <c r="C220" s="194"/>
      <c r="D220" s="195" t="s">
        <v>140</v>
      </c>
      <c r="E220" s="196" t="s">
        <v>19</v>
      </c>
      <c r="F220" s="197" t="s">
        <v>657</v>
      </c>
      <c r="G220" s="194"/>
      <c r="H220" s="196" t="s">
        <v>19</v>
      </c>
      <c r="I220" s="198"/>
      <c r="J220" s="194"/>
      <c r="K220" s="194"/>
      <c r="L220" s="199"/>
      <c r="M220" s="200"/>
      <c r="N220" s="201"/>
      <c r="O220" s="201"/>
      <c r="P220" s="201"/>
      <c r="Q220" s="201"/>
      <c r="R220" s="201"/>
      <c r="S220" s="201"/>
      <c r="T220" s="202"/>
      <c r="AT220" s="203" t="s">
        <v>140</v>
      </c>
      <c r="AU220" s="203" t="s">
        <v>85</v>
      </c>
      <c r="AV220" s="13" t="s">
        <v>83</v>
      </c>
      <c r="AW220" s="13" t="s">
        <v>37</v>
      </c>
      <c r="AX220" s="13" t="s">
        <v>75</v>
      </c>
      <c r="AY220" s="203" t="s">
        <v>128</v>
      </c>
    </row>
    <row r="221" spans="1:65" s="13" customFormat="1" ht="11.25">
      <c r="B221" s="193"/>
      <c r="C221" s="194"/>
      <c r="D221" s="195" t="s">
        <v>140</v>
      </c>
      <c r="E221" s="196" t="s">
        <v>19</v>
      </c>
      <c r="F221" s="197" t="s">
        <v>658</v>
      </c>
      <c r="G221" s="194"/>
      <c r="H221" s="196" t="s">
        <v>19</v>
      </c>
      <c r="I221" s="198"/>
      <c r="J221" s="194"/>
      <c r="K221" s="194"/>
      <c r="L221" s="199"/>
      <c r="M221" s="200"/>
      <c r="N221" s="201"/>
      <c r="O221" s="201"/>
      <c r="P221" s="201"/>
      <c r="Q221" s="201"/>
      <c r="R221" s="201"/>
      <c r="S221" s="201"/>
      <c r="T221" s="202"/>
      <c r="AT221" s="203" t="s">
        <v>140</v>
      </c>
      <c r="AU221" s="203" t="s">
        <v>85</v>
      </c>
      <c r="AV221" s="13" t="s">
        <v>83</v>
      </c>
      <c r="AW221" s="13" t="s">
        <v>37</v>
      </c>
      <c r="AX221" s="13" t="s">
        <v>75</v>
      </c>
      <c r="AY221" s="203" t="s">
        <v>128</v>
      </c>
    </row>
    <row r="222" spans="1:65" s="14" customFormat="1" ht="11.25">
      <c r="B222" s="204"/>
      <c r="C222" s="205"/>
      <c r="D222" s="195" t="s">
        <v>140</v>
      </c>
      <c r="E222" s="206" t="s">
        <v>19</v>
      </c>
      <c r="F222" s="207" t="s">
        <v>659</v>
      </c>
      <c r="G222" s="205"/>
      <c r="H222" s="208">
        <v>25.974</v>
      </c>
      <c r="I222" s="209"/>
      <c r="J222" s="205"/>
      <c r="K222" s="205"/>
      <c r="L222" s="210"/>
      <c r="M222" s="211"/>
      <c r="N222" s="212"/>
      <c r="O222" s="212"/>
      <c r="P222" s="212"/>
      <c r="Q222" s="212"/>
      <c r="R222" s="212"/>
      <c r="S222" s="212"/>
      <c r="T222" s="213"/>
      <c r="AT222" s="214" t="s">
        <v>140</v>
      </c>
      <c r="AU222" s="214" t="s">
        <v>85</v>
      </c>
      <c r="AV222" s="14" t="s">
        <v>85</v>
      </c>
      <c r="AW222" s="14" t="s">
        <v>37</v>
      </c>
      <c r="AX222" s="14" t="s">
        <v>75</v>
      </c>
      <c r="AY222" s="214" t="s">
        <v>128</v>
      </c>
    </row>
    <row r="223" spans="1:65" s="13" customFormat="1" ht="11.25">
      <c r="B223" s="193"/>
      <c r="C223" s="194"/>
      <c r="D223" s="195" t="s">
        <v>140</v>
      </c>
      <c r="E223" s="196" t="s">
        <v>19</v>
      </c>
      <c r="F223" s="197" t="s">
        <v>660</v>
      </c>
      <c r="G223" s="194"/>
      <c r="H223" s="196" t="s">
        <v>19</v>
      </c>
      <c r="I223" s="198"/>
      <c r="J223" s="194"/>
      <c r="K223" s="194"/>
      <c r="L223" s="199"/>
      <c r="M223" s="200"/>
      <c r="N223" s="201"/>
      <c r="O223" s="201"/>
      <c r="P223" s="201"/>
      <c r="Q223" s="201"/>
      <c r="R223" s="201"/>
      <c r="S223" s="201"/>
      <c r="T223" s="202"/>
      <c r="AT223" s="203" t="s">
        <v>140</v>
      </c>
      <c r="AU223" s="203" t="s">
        <v>85</v>
      </c>
      <c r="AV223" s="13" t="s">
        <v>83</v>
      </c>
      <c r="AW223" s="13" t="s">
        <v>37</v>
      </c>
      <c r="AX223" s="13" t="s">
        <v>75</v>
      </c>
      <c r="AY223" s="203" t="s">
        <v>128</v>
      </c>
    </row>
    <row r="224" spans="1:65" s="14" customFormat="1" ht="11.25">
      <c r="B224" s="204"/>
      <c r="C224" s="205"/>
      <c r="D224" s="195" t="s">
        <v>140</v>
      </c>
      <c r="E224" s="206" t="s">
        <v>19</v>
      </c>
      <c r="F224" s="207" t="s">
        <v>661</v>
      </c>
      <c r="G224" s="205"/>
      <c r="H224" s="208">
        <v>41.957999999999998</v>
      </c>
      <c r="I224" s="209"/>
      <c r="J224" s="205"/>
      <c r="K224" s="205"/>
      <c r="L224" s="210"/>
      <c r="M224" s="211"/>
      <c r="N224" s="212"/>
      <c r="O224" s="212"/>
      <c r="P224" s="212"/>
      <c r="Q224" s="212"/>
      <c r="R224" s="212"/>
      <c r="S224" s="212"/>
      <c r="T224" s="213"/>
      <c r="AT224" s="214" t="s">
        <v>140</v>
      </c>
      <c r="AU224" s="214" t="s">
        <v>85</v>
      </c>
      <c r="AV224" s="14" t="s">
        <v>85</v>
      </c>
      <c r="AW224" s="14" t="s">
        <v>37</v>
      </c>
      <c r="AX224" s="14" t="s">
        <v>75</v>
      </c>
      <c r="AY224" s="214" t="s">
        <v>128</v>
      </c>
    </row>
    <row r="225" spans="1:65" s="15" customFormat="1" ht="11.25">
      <c r="B225" s="215"/>
      <c r="C225" s="216"/>
      <c r="D225" s="195" t="s">
        <v>140</v>
      </c>
      <c r="E225" s="217" t="s">
        <v>19</v>
      </c>
      <c r="F225" s="218" t="s">
        <v>173</v>
      </c>
      <c r="G225" s="216"/>
      <c r="H225" s="219">
        <v>67.932000000000002</v>
      </c>
      <c r="I225" s="220"/>
      <c r="J225" s="216"/>
      <c r="K225" s="216"/>
      <c r="L225" s="221"/>
      <c r="M225" s="222"/>
      <c r="N225" s="223"/>
      <c r="O225" s="223"/>
      <c r="P225" s="223"/>
      <c r="Q225" s="223"/>
      <c r="R225" s="223"/>
      <c r="S225" s="223"/>
      <c r="T225" s="224"/>
      <c r="AT225" s="225" t="s">
        <v>140</v>
      </c>
      <c r="AU225" s="225" t="s">
        <v>85</v>
      </c>
      <c r="AV225" s="15" t="s">
        <v>136</v>
      </c>
      <c r="AW225" s="15" t="s">
        <v>37</v>
      </c>
      <c r="AX225" s="15" t="s">
        <v>83</v>
      </c>
      <c r="AY225" s="225" t="s">
        <v>128</v>
      </c>
    </row>
    <row r="226" spans="1:65" s="2" customFormat="1" ht="24.2" customHeight="1">
      <c r="A226" s="36"/>
      <c r="B226" s="37"/>
      <c r="C226" s="227" t="s">
        <v>322</v>
      </c>
      <c r="D226" s="227" t="s">
        <v>261</v>
      </c>
      <c r="E226" s="228" t="s">
        <v>662</v>
      </c>
      <c r="F226" s="229" t="s">
        <v>663</v>
      </c>
      <c r="G226" s="230" t="s">
        <v>134</v>
      </c>
      <c r="H226" s="231">
        <v>79.174999999999997</v>
      </c>
      <c r="I226" s="232"/>
      <c r="J226" s="233">
        <f>ROUND(I226*H226,2)</f>
        <v>0</v>
      </c>
      <c r="K226" s="229" t="s">
        <v>135</v>
      </c>
      <c r="L226" s="234"/>
      <c r="M226" s="235" t="s">
        <v>19</v>
      </c>
      <c r="N226" s="236" t="s">
        <v>46</v>
      </c>
      <c r="O226" s="66"/>
      <c r="P226" s="184">
        <f>O226*H226</f>
        <v>0</v>
      </c>
      <c r="Q226" s="184">
        <v>1.9E-3</v>
      </c>
      <c r="R226" s="184">
        <f>Q226*H226</f>
        <v>0.1504325</v>
      </c>
      <c r="S226" s="184">
        <v>0</v>
      </c>
      <c r="T226" s="185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186" t="s">
        <v>336</v>
      </c>
      <c r="AT226" s="186" t="s">
        <v>261</v>
      </c>
      <c r="AU226" s="186" t="s">
        <v>85</v>
      </c>
      <c r="AY226" s="19" t="s">
        <v>128</v>
      </c>
      <c r="BE226" s="187">
        <f>IF(N226="základní",J226,0)</f>
        <v>0</v>
      </c>
      <c r="BF226" s="187">
        <f>IF(N226="snížená",J226,0)</f>
        <v>0</v>
      </c>
      <c r="BG226" s="187">
        <f>IF(N226="zákl. přenesená",J226,0)</f>
        <v>0</v>
      </c>
      <c r="BH226" s="187">
        <f>IF(N226="sníž. přenesená",J226,0)</f>
        <v>0</v>
      </c>
      <c r="BI226" s="187">
        <f>IF(N226="nulová",J226,0)</f>
        <v>0</v>
      </c>
      <c r="BJ226" s="19" t="s">
        <v>83</v>
      </c>
      <c r="BK226" s="187">
        <f>ROUND(I226*H226,2)</f>
        <v>0</v>
      </c>
      <c r="BL226" s="19" t="s">
        <v>242</v>
      </c>
      <c r="BM226" s="186" t="s">
        <v>664</v>
      </c>
    </row>
    <row r="227" spans="1:65" s="14" customFormat="1" ht="11.25">
      <c r="B227" s="204"/>
      <c r="C227" s="205"/>
      <c r="D227" s="195" t="s">
        <v>140</v>
      </c>
      <c r="E227" s="205"/>
      <c r="F227" s="207" t="s">
        <v>665</v>
      </c>
      <c r="G227" s="205"/>
      <c r="H227" s="208">
        <v>79.174999999999997</v>
      </c>
      <c r="I227" s="209"/>
      <c r="J227" s="205"/>
      <c r="K227" s="205"/>
      <c r="L227" s="210"/>
      <c r="M227" s="211"/>
      <c r="N227" s="212"/>
      <c r="O227" s="212"/>
      <c r="P227" s="212"/>
      <c r="Q227" s="212"/>
      <c r="R227" s="212"/>
      <c r="S227" s="212"/>
      <c r="T227" s="213"/>
      <c r="AT227" s="214" t="s">
        <v>140</v>
      </c>
      <c r="AU227" s="214" t="s">
        <v>85</v>
      </c>
      <c r="AV227" s="14" t="s">
        <v>85</v>
      </c>
      <c r="AW227" s="14" t="s">
        <v>4</v>
      </c>
      <c r="AX227" s="14" t="s">
        <v>83</v>
      </c>
      <c r="AY227" s="214" t="s">
        <v>128</v>
      </c>
    </row>
    <row r="228" spans="1:65" s="2" customFormat="1" ht="33" customHeight="1">
      <c r="A228" s="36"/>
      <c r="B228" s="37"/>
      <c r="C228" s="175" t="s">
        <v>328</v>
      </c>
      <c r="D228" s="175" t="s">
        <v>131</v>
      </c>
      <c r="E228" s="176" t="s">
        <v>666</v>
      </c>
      <c r="F228" s="177" t="s">
        <v>667</v>
      </c>
      <c r="G228" s="178" t="s">
        <v>134</v>
      </c>
      <c r="H228" s="179">
        <v>41.957999999999998</v>
      </c>
      <c r="I228" s="180"/>
      <c r="J228" s="181">
        <f>ROUND(I228*H228,2)</f>
        <v>0</v>
      </c>
      <c r="K228" s="177" t="s">
        <v>135</v>
      </c>
      <c r="L228" s="41"/>
      <c r="M228" s="182" t="s">
        <v>19</v>
      </c>
      <c r="N228" s="183" t="s">
        <v>46</v>
      </c>
      <c r="O228" s="66"/>
      <c r="P228" s="184">
        <f>O228*H228</f>
        <v>0</v>
      </c>
      <c r="Q228" s="184">
        <v>0</v>
      </c>
      <c r="R228" s="184">
        <f>Q228*H228</f>
        <v>0</v>
      </c>
      <c r="S228" s="184">
        <v>0</v>
      </c>
      <c r="T228" s="185">
        <f>S228*H228</f>
        <v>0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186" t="s">
        <v>242</v>
      </c>
      <c r="AT228" s="186" t="s">
        <v>131</v>
      </c>
      <c r="AU228" s="186" t="s">
        <v>85</v>
      </c>
      <c r="AY228" s="19" t="s">
        <v>128</v>
      </c>
      <c r="BE228" s="187">
        <f>IF(N228="základní",J228,0)</f>
        <v>0</v>
      </c>
      <c r="BF228" s="187">
        <f>IF(N228="snížená",J228,0)</f>
        <v>0</v>
      </c>
      <c r="BG228" s="187">
        <f>IF(N228="zákl. přenesená",J228,0)</f>
        <v>0</v>
      </c>
      <c r="BH228" s="187">
        <f>IF(N228="sníž. přenesená",J228,0)</f>
        <v>0</v>
      </c>
      <c r="BI228" s="187">
        <f>IF(N228="nulová",J228,0)</f>
        <v>0</v>
      </c>
      <c r="BJ228" s="19" t="s">
        <v>83</v>
      </c>
      <c r="BK228" s="187">
        <f>ROUND(I228*H228,2)</f>
        <v>0</v>
      </c>
      <c r="BL228" s="19" t="s">
        <v>242</v>
      </c>
      <c r="BM228" s="186" t="s">
        <v>668</v>
      </c>
    </row>
    <row r="229" spans="1:65" s="2" customFormat="1" ht="11.25">
      <c r="A229" s="36"/>
      <c r="B229" s="37"/>
      <c r="C229" s="38"/>
      <c r="D229" s="188" t="s">
        <v>138</v>
      </c>
      <c r="E229" s="38"/>
      <c r="F229" s="189" t="s">
        <v>669</v>
      </c>
      <c r="G229" s="38"/>
      <c r="H229" s="38"/>
      <c r="I229" s="190"/>
      <c r="J229" s="38"/>
      <c r="K229" s="38"/>
      <c r="L229" s="41"/>
      <c r="M229" s="191"/>
      <c r="N229" s="192"/>
      <c r="O229" s="66"/>
      <c r="P229" s="66"/>
      <c r="Q229" s="66"/>
      <c r="R229" s="66"/>
      <c r="S229" s="66"/>
      <c r="T229" s="67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T229" s="19" t="s">
        <v>138</v>
      </c>
      <c r="AU229" s="19" t="s">
        <v>85</v>
      </c>
    </row>
    <row r="230" spans="1:65" s="13" customFormat="1" ht="11.25">
      <c r="B230" s="193"/>
      <c r="C230" s="194"/>
      <c r="D230" s="195" t="s">
        <v>140</v>
      </c>
      <c r="E230" s="196" t="s">
        <v>19</v>
      </c>
      <c r="F230" s="197" t="s">
        <v>657</v>
      </c>
      <c r="G230" s="194"/>
      <c r="H230" s="196" t="s">
        <v>19</v>
      </c>
      <c r="I230" s="198"/>
      <c r="J230" s="194"/>
      <c r="K230" s="194"/>
      <c r="L230" s="199"/>
      <c r="M230" s="200"/>
      <c r="N230" s="201"/>
      <c r="O230" s="201"/>
      <c r="P230" s="201"/>
      <c r="Q230" s="201"/>
      <c r="R230" s="201"/>
      <c r="S230" s="201"/>
      <c r="T230" s="202"/>
      <c r="AT230" s="203" t="s">
        <v>140</v>
      </c>
      <c r="AU230" s="203" t="s">
        <v>85</v>
      </c>
      <c r="AV230" s="13" t="s">
        <v>83</v>
      </c>
      <c r="AW230" s="13" t="s">
        <v>37</v>
      </c>
      <c r="AX230" s="13" t="s">
        <v>75</v>
      </c>
      <c r="AY230" s="203" t="s">
        <v>128</v>
      </c>
    </row>
    <row r="231" spans="1:65" s="13" customFormat="1" ht="11.25">
      <c r="B231" s="193"/>
      <c r="C231" s="194"/>
      <c r="D231" s="195" t="s">
        <v>140</v>
      </c>
      <c r="E231" s="196" t="s">
        <v>19</v>
      </c>
      <c r="F231" s="197" t="s">
        <v>660</v>
      </c>
      <c r="G231" s="194"/>
      <c r="H231" s="196" t="s">
        <v>19</v>
      </c>
      <c r="I231" s="198"/>
      <c r="J231" s="194"/>
      <c r="K231" s="194"/>
      <c r="L231" s="199"/>
      <c r="M231" s="200"/>
      <c r="N231" s="201"/>
      <c r="O231" s="201"/>
      <c r="P231" s="201"/>
      <c r="Q231" s="201"/>
      <c r="R231" s="201"/>
      <c r="S231" s="201"/>
      <c r="T231" s="202"/>
      <c r="AT231" s="203" t="s">
        <v>140</v>
      </c>
      <c r="AU231" s="203" t="s">
        <v>85</v>
      </c>
      <c r="AV231" s="13" t="s">
        <v>83</v>
      </c>
      <c r="AW231" s="13" t="s">
        <v>37</v>
      </c>
      <c r="AX231" s="13" t="s">
        <v>75</v>
      </c>
      <c r="AY231" s="203" t="s">
        <v>128</v>
      </c>
    </row>
    <row r="232" spans="1:65" s="14" customFormat="1" ht="11.25">
      <c r="B232" s="204"/>
      <c r="C232" s="205"/>
      <c r="D232" s="195" t="s">
        <v>140</v>
      </c>
      <c r="E232" s="206" t="s">
        <v>19</v>
      </c>
      <c r="F232" s="207" t="s">
        <v>661</v>
      </c>
      <c r="G232" s="205"/>
      <c r="H232" s="208">
        <v>41.957999999999998</v>
      </c>
      <c r="I232" s="209"/>
      <c r="J232" s="205"/>
      <c r="K232" s="205"/>
      <c r="L232" s="210"/>
      <c r="M232" s="211"/>
      <c r="N232" s="212"/>
      <c r="O232" s="212"/>
      <c r="P232" s="212"/>
      <c r="Q232" s="212"/>
      <c r="R232" s="212"/>
      <c r="S232" s="212"/>
      <c r="T232" s="213"/>
      <c r="AT232" s="214" t="s">
        <v>140</v>
      </c>
      <c r="AU232" s="214" t="s">
        <v>85</v>
      </c>
      <c r="AV232" s="14" t="s">
        <v>85</v>
      </c>
      <c r="AW232" s="14" t="s">
        <v>37</v>
      </c>
      <c r="AX232" s="14" t="s">
        <v>83</v>
      </c>
      <c r="AY232" s="214" t="s">
        <v>128</v>
      </c>
    </row>
    <row r="233" spans="1:65" s="2" customFormat="1" ht="24.2" customHeight="1">
      <c r="A233" s="36"/>
      <c r="B233" s="37"/>
      <c r="C233" s="227" t="s">
        <v>333</v>
      </c>
      <c r="D233" s="227" t="s">
        <v>261</v>
      </c>
      <c r="E233" s="228" t="s">
        <v>670</v>
      </c>
      <c r="F233" s="229" t="s">
        <v>671</v>
      </c>
      <c r="G233" s="230" t="s">
        <v>134</v>
      </c>
      <c r="H233" s="231">
        <v>48.460999999999999</v>
      </c>
      <c r="I233" s="232"/>
      <c r="J233" s="233">
        <f>ROUND(I233*H233,2)</f>
        <v>0</v>
      </c>
      <c r="K233" s="229" t="s">
        <v>135</v>
      </c>
      <c r="L233" s="234"/>
      <c r="M233" s="235" t="s">
        <v>19</v>
      </c>
      <c r="N233" s="236" t="s">
        <v>46</v>
      </c>
      <c r="O233" s="66"/>
      <c r="P233" s="184">
        <f>O233*H233</f>
        <v>0</v>
      </c>
      <c r="Q233" s="184">
        <v>2.9999999999999997E-4</v>
      </c>
      <c r="R233" s="184">
        <f>Q233*H233</f>
        <v>1.4538299999999999E-2</v>
      </c>
      <c r="S233" s="184">
        <v>0</v>
      </c>
      <c r="T233" s="185">
        <f>S233*H233</f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186" t="s">
        <v>336</v>
      </c>
      <c r="AT233" s="186" t="s">
        <v>261</v>
      </c>
      <c r="AU233" s="186" t="s">
        <v>85</v>
      </c>
      <c r="AY233" s="19" t="s">
        <v>128</v>
      </c>
      <c r="BE233" s="187">
        <f>IF(N233="základní",J233,0)</f>
        <v>0</v>
      </c>
      <c r="BF233" s="187">
        <f>IF(N233="snížená",J233,0)</f>
        <v>0</v>
      </c>
      <c r="BG233" s="187">
        <f>IF(N233="zákl. přenesená",J233,0)</f>
        <v>0</v>
      </c>
      <c r="BH233" s="187">
        <f>IF(N233="sníž. přenesená",J233,0)</f>
        <v>0</v>
      </c>
      <c r="BI233" s="187">
        <f>IF(N233="nulová",J233,0)</f>
        <v>0</v>
      </c>
      <c r="BJ233" s="19" t="s">
        <v>83</v>
      </c>
      <c r="BK233" s="187">
        <f>ROUND(I233*H233,2)</f>
        <v>0</v>
      </c>
      <c r="BL233" s="19" t="s">
        <v>242</v>
      </c>
      <c r="BM233" s="186" t="s">
        <v>672</v>
      </c>
    </row>
    <row r="234" spans="1:65" s="14" customFormat="1" ht="11.25">
      <c r="B234" s="204"/>
      <c r="C234" s="205"/>
      <c r="D234" s="195" t="s">
        <v>140</v>
      </c>
      <c r="E234" s="205"/>
      <c r="F234" s="207" t="s">
        <v>673</v>
      </c>
      <c r="G234" s="205"/>
      <c r="H234" s="208">
        <v>48.460999999999999</v>
      </c>
      <c r="I234" s="209"/>
      <c r="J234" s="205"/>
      <c r="K234" s="205"/>
      <c r="L234" s="210"/>
      <c r="M234" s="211"/>
      <c r="N234" s="212"/>
      <c r="O234" s="212"/>
      <c r="P234" s="212"/>
      <c r="Q234" s="212"/>
      <c r="R234" s="212"/>
      <c r="S234" s="212"/>
      <c r="T234" s="213"/>
      <c r="AT234" s="214" t="s">
        <v>140</v>
      </c>
      <c r="AU234" s="214" t="s">
        <v>85</v>
      </c>
      <c r="AV234" s="14" t="s">
        <v>85</v>
      </c>
      <c r="AW234" s="14" t="s">
        <v>4</v>
      </c>
      <c r="AX234" s="14" t="s">
        <v>83</v>
      </c>
      <c r="AY234" s="214" t="s">
        <v>128</v>
      </c>
    </row>
    <row r="235" spans="1:65" s="2" customFormat="1" ht="49.15" customHeight="1">
      <c r="A235" s="36"/>
      <c r="B235" s="37"/>
      <c r="C235" s="175" t="s">
        <v>336</v>
      </c>
      <c r="D235" s="175" t="s">
        <v>131</v>
      </c>
      <c r="E235" s="176" t="s">
        <v>674</v>
      </c>
      <c r="F235" s="177" t="s">
        <v>675</v>
      </c>
      <c r="G235" s="178" t="s">
        <v>134</v>
      </c>
      <c r="H235" s="179">
        <v>27.259</v>
      </c>
      <c r="I235" s="180"/>
      <c r="J235" s="181">
        <f>ROUND(I235*H235,2)</f>
        <v>0</v>
      </c>
      <c r="K235" s="177" t="s">
        <v>135</v>
      </c>
      <c r="L235" s="41"/>
      <c r="M235" s="182" t="s">
        <v>19</v>
      </c>
      <c r="N235" s="183" t="s">
        <v>46</v>
      </c>
      <c r="O235" s="66"/>
      <c r="P235" s="184">
        <f>O235*H235</f>
        <v>0</v>
      </c>
      <c r="Q235" s="184">
        <v>3.0000000000000001E-5</v>
      </c>
      <c r="R235" s="184">
        <f>Q235*H235</f>
        <v>8.1777E-4</v>
      </c>
      <c r="S235" s="184">
        <v>0</v>
      </c>
      <c r="T235" s="185">
        <f>S235*H235</f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186" t="s">
        <v>242</v>
      </c>
      <c r="AT235" s="186" t="s">
        <v>131</v>
      </c>
      <c r="AU235" s="186" t="s">
        <v>85</v>
      </c>
      <c r="AY235" s="19" t="s">
        <v>128</v>
      </c>
      <c r="BE235" s="187">
        <f>IF(N235="základní",J235,0)</f>
        <v>0</v>
      </c>
      <c r="BF235" s="187">
        <f>IF(N235="snížená",J235,0)</f>
        <v>0</v>
      </c>
      <c r="BG235" s="187">
        <f>IF(N235="zákl. přenesená",J235,0)</f>
        <v>0</v>
      </c>
      <c r="BH235" s="187">
        <f>IF(N235="sníž. přenesená",J235,0)</f>
        <v>0</v>
      </c>
      <c r="BI235" s="187">
        <f>IF(N235="nulová",J235,0)</f>
        <v>0</v>
      </c>
      <c r="BJ235" s="19" t="s">
        <v>83</v>
      </c>
      <c r="BK235" s="187">
        <f>ROUND(I235*H235,2)</f>
        <v>0</v>
      </c>
      <c r="BL235" s="19" t="s">
        <v>242</v>
      </c>
      <c r="BM235" s="186" t="s">
        <v>676</v>
      </c>
    </row>
    <row r="236" spans="1:65" s="2" customFormat="1" ht="11.25">
      <c r="A236" s="36"/>
      <c r="B236" s="37"/>
      <c r="C236" s="38"/>
      <c r="D236" s="188" t="s">
        <v>138</v>
      </c>
      <c r="E236" s="38"/>
      <c r="F236" s="189" t="s">
        <v>677</v>
      </c>
      <c r="G236" s="38"/>
      <c r="H236" s="38"/>
      <c r="I236" s="190"/>
      <c r="J236" s="38"/>
      <c r="K236" s="38"/>
      <c r="L236" s="41"/>
      <c r="M236" s="191"/>
      <c r="N236" s="192"/>
      <c r="O236" s="66"/>
      <c r="P236" s="66"/>
      <c r="Q236" s="66"/>
      <c r="R236" s="66"/>
      <c r="S236" s="66"/>
      <c r="T236" s="67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T236" s="19" t="s">
        <v>138</v>
      </c>
      <c r="AU236" s="19" t="s">
        <v>85</v>
      </c>
    </row>
    <row r="237" spans="1:65" s="13" customFormat="1" ht="11.25">
      <c r="B237" s="193"/>
      <c r="C237" s="194"/>
      <c r="D237" s="195" t="s">
        <v>140</v>
      </c>
      <c r="E237" s="196" t="s">
        <v>19</v>
      </c>
      <c r="F237" s="197" t="s">
        <v>657</v>
      </c>
      <c r="G237" s="194"/>
      <c r="H237" s="196" t="s">
        <v>19</v>
      </c>
      <c r="I237" s="198"/>
      <c r="J237" s="194"/>
      <c r="K237" s="194"/>
      <c r="L237" s="199"/>
      <c r="M237" s="200"/>
      <c r="N237" s="201"/>
      <c r="O237" s="201"/>
      <c r="P237" s="201"/>
      <c r="Q237" s="201"/>
      <c r="R237" s="201"/>
      <c r="S237" s="201"/>
      <c r="T237" s="202"/>
      <c r="AT237" s="203" t="s">
        <v>140</v>
      </c>
      <c r="AU237" s="203" t="s">
        <v>85</v>
      </c>
      <c r="AV237" s="13" t="s">
        <v>83</v>
      </c>
      <c r="AW237" s="13" t="s">
        <v>37</v>
      </c>
      <c r="AX237" s="13" t="s">
        <v>75</v>
      </c>
      <c r="AY237" s="203" t="s">
        <v>128</v>
      </c>
    </row>
    <row r="238" spans="1:65" s="13" customFormat="1" ht="11.25">
      <c r="B238" s="193"/>
      <c r="C238" s="194"/>
      <c r="D238" s="195" t="s">
        <v>140</v>
      </c>
      <c r="E238" s="196" t="s">
        <v>19</v>
      </c>
      <c r="F238" s="197" t="s">
        <v>678</v>
      </c>
      <c r="G238" s="194"/>
      <c r="H238" s="196" t="s">
        <v>19</v>
      </c>
      <c r="I238" s="198"/>
      <c r="J238" s="194"/>
      <c r="K238" s="194"/>
      <c r="L238" s="199"/>
      <c r="M238" s="200"/>
      <c r="N238" s="201"/>
      <c r="O238" s="201"/>
      <c r="P238" s="201"/>
      <c r="Q238" s="201"/>
      <c r="R238" s="201"/>
      <c r="S238" s="201"/>
      <c r="T238" s="202"/>
      <c r="AT238" s="203" t="s">
        <v>140</v>
      </c>
      <c r="AU238" s="203" t="s">
        <v>85</v>
      </c>
      <c r="AV238" s="13" t="s">
        <v>83</v>
      </c>
      <c r="AW238" s="13" t="s">
        <v>37</v>
      </c>
      <c r="AX238" s="13" t="s">
        <v>75</v>
      </c>
      <c r="AY238" s="203" t="s">
        <v>128</v>
      </c>
    </row>
    <row r="239" spans="1:65" s="14" customFormat="1" ht="11.25">
      <c r="B239" s="204"/>
      <c r="C239" s="205"/>
      <c r="D239" s="195" t="s">
        <v>140</v>
      </c>
      <c r="E239" s="206" t="s">
        <v>19</v>
      </c>
      <c r="F239" s="207" t="s">
        <v>679</v>
      </c>
      <c r="G239" s="205"/>
      <c r="H239" s="208">
        <v>10.715</v>
      </c>
      <c r="I239" s="209"/>
      <c r="J239" s="205"/>
      <c r="K239" s="205"/>
      <c r="L239" s="210"/>
      <c r="M239" s="211"/>
      <c r="N239" s="212"/>
      <c r="O239" s="212"/>
      <c r="P239" s="212"/>
      <c r="Q239" s="212"/>
      <c r="R239" s="212"/>
      <c r="S239" s="212"/>
      <c r="T239" s="213"/>
      <c r="AT239" s="214" t="s">
        <v>140</v>
      </c>
      <c r="AU239" s="214" t="s">
        <v>85</v>
      </c>
      <c r="AV239" s="14" t="s">
        <v>85</v>
      </c>
      <c r="AW239" s="14" t="s">
        <v>37</v>
      </c>
      <c r="AX239" s="14" t="s">
        <v>75</v>
      </c>
      <c r="AY239" s="214" t="s">
        <v>128</v>
      </c>
    </row>
    <row r="240" spans="1:65" s="13" customFormat="1" ht="11.25">
      <c r="B240" s="193"/>
      <c r="C240" s="194"/>
      <c r="D240" s="195" t="s">
        <v>140</v>
      </c>
      <c r="E240" s="196" t="s">
        <v>19</v>
      </c>
      <c r="F240" s="197" t="s">
        <v>680</v>
      </c>
      <c r="G240" s="194"/>
      <c r="H240" s="196" t="s">
        <v>19</v>
      </c>
      <c r="I240" s="198"/>
      <c r="J240" s="194"/>
      <c r="K240" s="194"/>
      <c r="L240" s="199"/>
      <c r="M240" s="200"/>
      <c r="N240" s="201"/>
      <c r="O240" s="201"/>
      <c r="P240" s="201"/>
      <c r="Q240" s="201"/>
      <c r="R240" s="201"/>
      <c r="S240" s="201"/>
      <c r="T240" s="202"/>
      <c r="AT240" s="203" t="s">
        <v>140</v>
      </c>
      <c r="AU240" s="203" t="s">
        <v>85</v>
      </c>
      <c r="AV240" s="13" t="s">
        <v>83</v>
      </c>
      <c r="AW240" s="13" t="s">
        <v>37</v>
      </c>
      <c r="AX240" s="13" t="s">
        <v>75</v>
      </c>
      <c r="AY240" s="203" t="s">
        <v>128</v>
      </c>
    </row>
    <row r="241" spans="1:65" s="14" customFormat="1" ht="11.25">
      <c r="B241" s="204"/>
      <c r="C241" s="205"/>
      <c r="D241" s="195" t="s">
        <v>140</v>
      </c>
      <c r="E241" s="206" t="s">
        <v>19</v>
      </c>
      <c r="F241" s="207" t="s">
        <v>681</v>
      </c>
      <c r="G241" s="205"/>
      <c r="H241" s="208">
        <v>16.544</v>
      </c>
      <c r="I241" s="209"/>
      <c r="J241" s="205"/>
      <c r="K241" s="205"/>
      <c r="L241" s="210"/>
      <c r="M241" s="211"/>
      <c r="N241" s="212"/>
      <c r="O241" s="212"/>
      <c r="P241" s="212"/>
      <c r="Q241" s="212"/>
      <c r="R241" s="212"/>
      <c r="S241" s="212"/>
      <c r="T241" s="213"/>
      <c r="AT241" s="214" t="s">
        <v>140</v>
      </c>
      <c r="AU241" s="214" t="s">
        <v>85</v>
      </c>
      <c r="AV241" s="14" t="s">
        <v>85</v>
      </c>
      <c r="AW241" s="14" t="s">
        <v>37</v>
      </c>
      <c r="AX241" s="14" t="s">
        <v>75</v>
      </c>
      <c r="AY241" s="214" t="s">
        <v>128</v>
      </c>
    </row>
    <row r="242" spans="1:65" s="15" customFormat="1" ht="11.25">
      <c r="B242" s="215"/>
      <c r="C242" s="216"/>
      <c r="D242" s="195" t="s">
        <v>140</v>
      </c>
      <c r="E242" s="217" t="s">
        <v>19</v>
      </c>
      <c r="F242" s="218" t="s">
        <v>173</v>
      </c>
      <c r="G242" s="216"/>
      <c r="H242" s="219">
        <v>27.259</v>
      </c>
      <c r="I242" s="220"/>
      <c r="J242" s="216"/>
      <c r="K242" s="216"/>
      <c r="L242" s="221"/>
      <c r="M242" s="222"/>
      <c r="N242" s="223"/>
      <c r="O242" s="223"/>
      <c r="P242" s="223"/>
      <c r="Q242" s="223"/>
      <c r="R242" s="223"/>
      <c r="S242" s="223"/>
      <c r="T242" s="224"/>
      <c r="AT242" s="225" t="s">
        <v>140</v>
      </c>
      <c r="AU242" s="225" t="s">
        <v>85</v>
      </c>
      <c r="AV242" s="15" t="s">
        <v>136</v>
      </c>
      <c r="AW242" s="15" t="s">
        <v>37</v>
      </c>
      <c r="AX242" s="15" t="s">
        <v>83</v>
      </c>
      <c r="AY242" s="225" t="s">
        <v>128</v>
      </c>
    </row>
    <row r="243" spans="1:65" s="2" customFormat="1" ht="24.2" customHeight="1">
      <c r="A243" s="36"/>
      <c r="B243" s="37"/>
      <c r="C243" s="227" t="s">
        <v>343</v>
      </c>
      <c r="D243" s="227" t="s">
        <v>261</v>
      </c>
      <c r="E243" s="228" t="s">
        <v>662</v>
      </c>
      <c r="F243" s="229" t="s">
        <v>663</v>
      </c>
      <c r="G243" s="230" t="s">
        <v>134</v>
      </c>
      <c r="H243" s="231">
        <v>32.710999999999999</v>
      </c>
      <c r="I243" s="232"/>
      <c r="J243" s="233">
        <f>ROUND(I243*H243,2)</f>
        <v>0</v>
      </c>
      <c r="K243" s="229" t="s">
        <v>135</v>
      </c>
      <c r="L243" s="234"/>
      <c r="M243" s="235" t="s">
        <v>19</v>
      </c>
      <c r="N243" s="236" t="s">
        <v>46</v>
      </c>
      <c r="O243" s="66"/>
      <c r="P243" s="184">
        <f>O243*H243</f>
        <v>0</v>
      </c>
      <c r="Q243" s="184">
        <v>1.9E-3</v>
      </c>
      <c r="R243" s="184">
        <f>Q243*H243</f>
        <v>6.2150899999999995E-2</v>
      </c>
      <c r="S243" s="184">
        <v>0</v>
      </c>
      <c r="T243" s="185">
        <f>S243*H243</f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186" t="s">
        <v>336</v>
      </c>
      <c r="AT243" s="186" t="s">
        <v>261</v>
      </c>
      <c r="AU243" s="186" t="s">
        <v>85</v>
      </c>
      <c r="AY243" s="19" t="s">
        <v>128</v>
      </c>
      <c r="BE243" s="187">
        <f>IF(N243="základní",J243,0)</f>
        <v>0</v>
      </c>
      <c r="BF243" s="187">
        <f>IF(N243="snížená",J243,0)</f>
        <v>0</v>
      </c>
      <c r="BG243" s="187">
        <f>IF(N243="zákl. přenesená",J243,0)</f>
        <v>0</v>
      </c>
      <c r="BH243" s="187">
        <f>IF(N243="sníž. přenesená",J243,0)</f>
        <v>0</v>
      </c>
      <c r="BI243" s="187">
        <f>IF(N243="nulová",J243,0)</f>
        <v>0</v>
      </c>
      <c r="BJ243" s="19" t="s">
        <v>83</v>
      </c>
      <c r="BK243" s="187">
        <f>ROUND(I243*H243,2)</f>
        <v>0</v>
      </c>
      <c r="BL243" s="19" t="s">
        <v>242</v>
      </c>
      <c r="BM243" s="186" t="s">
        <v>682</v>
      </c>
    </row>
    <row r="244" spans="1:65" s="14" customFormat="1" ht="11.25">
      <c r="B244" s="204"/>
      <c r="C244" s="205"/>
      <c r="D244" s="195" t="s">
        <v>140</v>
      </c>
      <c r="E244" s="205"/>
      <c r="F244" s="207" t="s">
        <v>683</v>
      </c>
      <c r="G244" s="205"/>
      <c r="H244" s="208">
        <v>32.710999999999999</v>
      </c>
      <c r="I244" s="209"/>
      <c r="J244" s="205"/>
      <c r="K244" s="205"/>
      <c r="L244" s="210"/>
      <c r="M244" s="211"/>
      <c r="N244" s="212"/>
      <c r="O244" s="212"/>
      <c r="P244" s="212"/>
      <c r="Q244" s="212"/>
      <c r="R244" s="212"/>
      <c r="S244" s="212"/>
      <c r="T244" s="213"/>
      <c r="AT244" s="214" t="s">
        <v>140</v>
      </c>
      <c r="AU244" s="214" t="s">
        <v>85</v>
      </c>
      <c r="AV244" s="14" t="s">
        <v>85</v>
      </c>
      <c r="AW244" s="14" t="s">
        <v>4</v>
      </c>
      <c r="AX244" s="14" t="s">
        <v>83</v>
      </c>
      <c r="AY244" s="214" t="s">
        <v>128</v>
      </c>
    </row>
    <row r="245" spans="1:65" s="2" customFormat="1" ht="49.15" customHeight="1">
      <c r="A245" s="36"/>
      <c r="B245" s="37"/>
      <c r="C245" s="175" t="s">
        <v>363</v>
      </c>
      <c r="D245" s="175" t="s">
        <v>131</v>
      </c>
      <c r="E245" s="176" t="s">
        <v>684</v>
      </c>
      <c r="F245" s="177" t="s">
        <v>685</v>
      </c>
      <c r="G245" s="178" t="s">
        <v>134</v>
      </c>
      <c r="H245" s="179">
        <v>27.259</v>
      </c>
      <c r="I245" s="180"/>
      <c r="J245" s="181">
        <f>ROUND(I245*H245,2)</f>
        <v>0</v>
      </c>
      <c r="K245" s="177" t="s">
        <v>135</v>
      </c>
      <c r="L245" s="41"/>
      <c r="M245" s="182" t="s">
        <v>19</v>
      </c>
      <c r="N245" s="183" t="s">
        <v>46</v>
      </c>
      <c r="O245" s="66"/>
      <c r="P245" s="184">
        <f>O245*H245</f>
        <v>0</v>
      </c>
      <c r="Q245" s="184">
        <v>0</v>
      </c>
      <c r="R245" s="184">
        <f>Q245*H245</f>
        <v>0</v>
      </c>
      <c r="S245" s="184">
        <v>0</v>
      </c>
      <c r="T245" s="185">
        <f>S245*H245</f>
        <v>0</v>
      </c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R245" s="186" t="s">
        <v>242</v>
      </c>
      <c r="AT245" s="186" t="s">
        <v>131</v>
      </c>
      <c r="AU245" s="186" t="s">
        <v>85</v>
      </c>
      <c r="AY245" s="19" t="s">
        <v>128</v>
      </c>
      <c r="BE245" s="187">
        <f>IF(N245="základní",J245,0)</f>
        <v>0</v>
      </c>
      <c r="BF245" s="187">
        <f>IF(N245="snížená",J245,0)</f>
        <v>0</v>
      </c>
      <c r="BG245" s="187">
        <f>IF(N245="zákl. přenesená",J245,0)</f>
        <v>0</v>
      </c>
      <c r="BH245" s="187">
        <f>IF(N245="sníž. přenesená",J245,0)</f>
        <v>0</v>
      </c>
      <c r="BI245" s="187">
        <f>IF(N245="nulová",J245,0)</f>
        <v>0</v>
      </c>
      <c r="BJ245" s="19" t="s">
        <v>83</v>
      </c>
      <c r="BK245" s="187">
        <f>ROUND(I245*H245,2)</f>
        <v>0</v>
      </c>
      <c r="BL245" s="19" t="s">
        <v>242</v>
      </c>
      <c r="BM245" s="186" t="s">
        <v>686</v>
      </c>
    </row>
    <row r="246" spans="1:65" s="2" customFormat="1" ht="11.25">
      <c r="A246" s="36"/>
      <c r="B246" s="37"/>
      <c r="C246" s="38"/>
      <c r="D246" s="188" t="s">
        <v>138</v>
      </c>
      <c r="E246" s="38"/>
      <c r="F246" s="189" t="s">
        <v>687</v>
      </c>
      <c r="G246" s="38"/>
      <c r="H246" s="38"/>
      <c r="I246" s="190"/>
      <c r="J246" s="38"/>
      <c r="K246" s="38"/>
      <c r="L246" s="41"/>
      <c r="M246" s="191"/>
      <c r="N246" s="192"/>
      <c r="O246" s="66"/>
      <c r="P246" s="66"/>
      <c r="Q246" s="66"/>
      <c r="R246" s="66"/>
      <c r="S246" s="66"/>
      <c r="T246" s="67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T246" s="19" t="s">
        <v>138</v>
      </c>
      <c r="AU246" s="19" t="s">
        <v>85</v>
      </c>
    </row>
    <row r="247" spans="1:65" s="13" customFormat="1" ht="11.25">
      <c r="B247" s="193"/>
      <c r="C247" s="194"/>
      <c r="D247" s="195" t="s">
        <v>140</v>
      </c>
      <c r="E247" s="196" t="s">
        <v>19</v>
      </c>
      <c r="F247" s="197" t="s">
        <v>657</v>
      </c>
      <c r="G247" s="194"/>
      <c r="H247" s="196" t="s">
        <v>19</v>
      </c>
      <c r="I247" s="198"/>
      <c r="J247" s="194"/>
      <c r="K247" s="194"/>
      <c r="L247" s="199"/>
      <c r="M247" s="200"/>
      <c r="N247" s="201"/>
      <c r="O247" s="201"/>
      <c r="P247" s="201"/>
      <c r="Q247" s="201"/>
      <c r="R247" s="201"/>
      <c r="S247" s="201"/>
      <c r="T247" s="202"/>
      <c r="AT247" s="203" t="s">
        <v>140</v>
      </c>
      <c r="AU247" s="203" t="s">
        <v>85</v>
      </c>
      <c r="AV247" s="13" t="s">
        <v>83</v>
      </c>
      <c r="AW247" s="13" t="s">
        <v>37</v>
      </c>
      <c r="AX247" s="13" t="s">
        <v>75</v>
      </c>
      <c r="AY247" s="203" t="s">
        <v>128</v>
      </c>
    </row>
    <row r="248" spans="1:65" s="13" customFormat="1" ht="11.25">
      <c r="B248" s="193"/>
      <c r="C248" s="194"/>
      <c r="D248" s="195" t="s">
        <v>140</v>
      </c>
      <c r="E248" s="196" t="s">
        <v>19</v>
      </c>
      <c r="F248" s="197" t="s">
        <v>678</v>
      </c>
      <c r="G248" s="194"/>
      <c r="H248" s="196" t="s">
        <v>19</v>
      </c>
      <c r="I248" s="198"/>
      <c r="J248" s="194"/>
      <c r="K248" s="194"/>
      <c r="L248" s="199"/>
      <c r="M248" s="200"/>
      <c r="N248" s="201"/>
      <c r="O248" s="201"/>
      <c r="P248" s="201"/>
      <c r="Q248" s="201"/>
      <c r="R248" s="201"/>
      <c r="S248" s="201"/>
      <c r="T248" s="202"/>
      <c r="AT248" s="203" t="s">
        <v>140</v>
      </c>
      <c r="AU248" s="203" t="s">
        <v>85</v>
      </c>
      <c r="AV248" s="13" t="s">
        <v>83</v>
      </c>
      <c r="AW248" s="13" t="s">
        <v>37</v>
      </c>
      <c r="AX248" s="13" t="s">
        <v>75</v>
      </c>
      <c r="AY248" s="203" t="s">
        <v>128</v>
      </c>
    </row>
    <row r="249" spans="1:65" s="14" customFormat="1" ht="11.25">
      <c r="B249" s="204"/>
      <c r="C249" s="205"/>
      <c r="D249" s="195" t="s">
        <v>140</v>
      </c>
      <c r="E249" s="206" t="s">
        <v>19</v>
      </c>
      <c r="F249" s="207" t="s">
        <v>679</v>
      </c>
      <c r="G249" s="205"/>
      <c r="H249" s="208">
        <v>10.715</v>
      </c>
      <c r="I249" s="209"/>
      <c r="J249" s="205"/>
      <c r="K249" s="205"/>
      <c r="L249" s="210"/>
      <c r="M249" s="211"/>
      <c r="N249" s="212"/>
      <c r="O249" s="212"/>
      <c r="P249" s="212"/>
      <c r="Q249" s="212"/>
      <c r="R249" s="212"/>
      <c r="S249" s="212"/>
      <c r="T249" s="213"/>
      <c r="AT249" s="214" t="s">
        <v>140</v>
      </c>
      <c r="AU249" s="214" t="s">
        <v>85</v>
      </c>
      <c r="AV249" s="14" t="s">
        <v>85</v>
      </c>
      <c r="AW249" s="14" t="s">
        <v>37</v>
      </c>
      <c r="AX249" s="14" t="s">
        <v>75</v>
      </c>
      <c r="AY249" s="214" t="s">
        <v>128</v>
      </c>
    </row>
    <row r="250" spans="1:65" s="13" customFormat="1" ht="11.25">
      <c r="B250" s="193"/>
      <c r="C250" s="194"/>
      <c r="D250" s="195" t="s">
        <v>140</v>
      </c>
      <c r="E250" s="196" t="s">
        <v>19</v>
      </c>
      <c r="F250" s="197" t="s">
        <v>680</v>
      </c>
      <c r="G250" s="194"/>
      <c r="H250" s="196" t="s">
        <v>19</v>
      </c>
      <c r="I250" s="198"/>
      <c r="J250" s="194"/>
      <c r="K250" s="194"/>
      <c r="L250" s="199"/>
      <c r="M250" s="200"/>
      <c r="N250" s="201"/>
      <c r="O250" s="201"/>
      <c r="P250" s="201"/>
      <c r="Q250" s="201"/>
      <c r="R250" s="201"/>
      <c r="S250" s="201"/>
      <c r="T250" s="202"/>
      <c r="AT250" s="203" t="s">
        <v>140</v>
      </c>
      <c r="AU250" s="203" t="s">
        <v>85</v>
      </c>
      <c r="AV250" s="13" t="s">
        <v>83</v>
      </c>
      <c r="AW250" s="13" t="s">
        <v>37</v>
      </c>
      <c r="AX250" s="13" t="s">
        <v>75</v>
      </c>
      <c r="AY250" s="203" t="s">
        <v>128</v>
      </c>
    </row>
    <row r="251" spans="1:65" s="14" customFormat="1" ht="11.25">
      <c r="B251" s="204"/>
      <c r="C251" s="205"/>
      <c r="D251" s="195" t="s">
        <v>140</v>
      </c>
      <c r="E251" s="206" t="s">
        <v>19</v>
      </c>
      <c r="F251" s="207" t="s">
        <v>681</v>
      </c>
      <c r="G251" s="205"/>
      <c r="H251" s="208">
        <v>16.544</v>
      </c>
      <c r="I251" s="209"/>
      <c r="J251" s="205"/>
      <c r="K251" s="205"/>
      <c r="L251" s="210"/>
      <c r="M251" s="211"/>
      <c r="N251" s="212"/>
      <c r="O251" s="212"/>
      <c r="P251" s="212"/>
      <c r="Q251" s="212"/>
      <c r="R251" s="212"/>
      <c r="S251" s="212"/>
      <c r="T251" s="213"/>
      <c r="AT251" s="214" t="s">
        <v>140</v>
      </c>
      <c r="AU251" s="214" t="s">
        <v>85</v>
      </c>
      <c r="AV251" s="14" t="s">
        <v>85</v>
      </c>
      <c r="AW251" s="14" t="s">
        <v>37</v>
      </c>
      <c r="AX251" s="14" t="s">
        <v>75</v>
      </c>
      <c r="AY251" s="214" t="s">
        <v>128</v>
      </c>
    </row>
    <row r="252" spans="1:65" s="15" customFormat="1" ht="11.25">
      <c r="B252" s="215"/>
      <c r="C252" s="216"/>
      <c r="D252" s="195" t="s">
        <v>140</v>
      </c>
      <c r="E252" s="217" t="s">
        <v>19</v>
      </c>
      <c r="F252" s="218" t="s">
        <v>173</v>
      </c>
      <c r="G252" s="216"/>
      <c r="H252" s="219">
        <v>27.259</v>
      </c>
      <c r="I252" s="220"/>
      <c r="J252" s="216"/>
      <c r="K252" s="216"/>
      <c r="L252" s="221"/>
      <c r="M252" s="222"/>
      <c r="N252" s="223"/>
      <c r="O252" s="223"/>
      <c r="P252" s="223"/>
      <c r="Q252" s="223"/>
      <c r="R252" s="223"/>
      <c r="S252" s="223"/>
      <c r="T252" s="224"/>
      <c r="AT252" s="225" t="s">
        <v>140</v>
      </c>
      <c r="AU252" s="225" t="s">
        <v>85</v>
      </c>
      <c r="AV252" s="15" t="s">
        <v>136</v>
      </c>
      <c r="AW252" s="15" t="s">
        <v>37</v>
      </c>
      <c r="AX252" s="15" t="s">
        <v>83</v>
      </c>
      <c r="AY252" s="225" t="s">
        <v>128</v>
      </c>
    </row>
    <row r="253" spans="1:65" s="2" customFormat="1" ht="24.2" customHeight="1">
      <c r="A253" s="36"/>
      <c r="B253" s="37"/>
      <c r="C253" s="227" t="s">
        <v>368</v>
      </c>
      <c r="D253" s="227" t="s">
        <v>261</v>
      </c>
      <c r="E253" s="228" t="s">
        <v>670</v>
      </c>
      <c r="F253" s="229" t="s">
        <v>671</v>
      </c>
      <c r="G253" s="230" t="s">
        <v>134</v>
      </c>
      <c r="H253" s="231">
        <v>32.710999999999999</v>
      </c>
      <c r="I253" s="232"/>
      <c r="J253" s="233">
        <f>ROUND(I253*H253,2)</f>
        <v>0</v>
      </c>
      <c r="K253" s="229" t="s">
        <v>135</v>
      </c>
      <c r="L253" s="234"/>
      <c r="M253" s="235" t="s">
        <v>19</v>
      </c>
      <c r="N253" s="236" t="s">
        <v>46</v>
      </c>
      <c r="O253" s="66"/>
      <c r="P253" s="184">
        <f>O253*H253</f>
        <v>0</v>
      </c>
      <c r="Q253" s="184">
        <v>2.9999999999999997E-4</v>
      </c>
      <c r="R253" s="184">
        <f>Q253*H253</f>
        <v>9.8132999999999988E-3</v>
      </c>
      <c r="S253" s="184">
        <v>0</v>
      </c>
      <c r="T253" s="185">
        <f>S253*H253</f>
        <v>0</v>
      </c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R253" s="186" t="s">
        <v>336</v>
      </c>
      <c r="AT253" s="186" t="s">
        <v>261</v>
      </c>
      <c r="AU253" s="186" t="s">
        <v>85</v>
      </c>
      <c r="AY253" s="19" t="s">
        <v>128</v>
      </c>
      <c r="BE253" s="187">
        <f>IF(N253="základní",J253,0)</f>
        <v>0</v>
      </c>
      <c r="BF253" s="187">
        <f>IF(N253="snížená",J253,0)</f>
        <v>0</v>
      </c>
      <c r="BG253" s="187">
        <f>IF(N253="zákl. přenesená",J253,0)</f>
        <v>0</v>
      </c>
      <c r="BH253" s="187">
        <f>IF(N253="sníž. přenesená",J253,0)</f>
        <v>0</v>
      </c>
      <c r="BI253" s="187">
        <f>IF(N253="nulová",J253,0)</f>
        <v>0</v>
      </c>
      <c r="BJ253" s="19" t="s">
        <v>83</v>
      </c>
      <c r="BK253" s="187">
        <f>ROUND(I253*H253,2)</f>
        <v>0</v>
      </c>
      <c r="BL253" s="19" t="s">
        <v>242</v>
      </c>
      <c r="BM253" s="186" t="s">
        <v>688</v>
      </c>
    </row>
    <row r="254" spans="1:65" s="14" customFormat="1" ht="11.25">
      <c r="B254" s="204"/>
      <c r="C254" s="205"/>
      <c r="D254" s="195" t="s">
        <v>140</v>
      </c>
      <c r="E254" s="205"/>
      <c r="F254" s="207" t="s">
        <v>683</v>
      </c>
      <c r="G254" s="205"/>
      <c r="H254" s="208">
        <v>32.710999999999999</v>
      </c>
      <c r="I254" s="209"/>
      <c r="J254" s="205"/>
      <c r="K254" s="205"/>
      <c r="L254" s="210"/>
      <c r="M254" s="211"/>
      <c r="N254" s="212"/>
      <c r="O254" s="212"/>
      <c r="P254" s="212"/>
      <c r="Q254" s="212"/>
      <c r="R254" s="212"/>
      <c r="S254" s="212"/>
      <c r="T254" s="213"/>
      <c r="AT254" s="214" t="s">
        <v>140</v>
      </c>
      <c r="AU254" s="214" t="s">
        <v>85</v>
      </c>
      <c r="AV254" s="14" t="s">
        <v>85</v>
      </c>
      <c r="AW254" s="14" t="s">
        <v>4</v>
      </c>
      <c r="AX254" s="14" t="s">
        <v>83</v>
      </c>
      <c r="AY254" s="214" t="s">
        <v>128</v>
      </c>
    </row>
    <row r="255" spans="1:65" s="2" customFormat="1" ht="33" customHeight="1">
      <c r="A255" s="36"/>
      <c r="B255" s="37"/>
      <c r="C255" s="175" t="s">
        <v>382</v>
      </c>
      <c r="D255" s="175" t="s">
        <v>131</v>
      </c>
      <c r="E255" s="176" t="s">
        <v>689</v>
      </c>
      <c r="F255" s="177" t="s">
        <v>690</v>
      </c>
      <c r="G255" s="178" t="s">
        <v>245</v>
      </c>
      <c r="H255" s="179">
        <v>416</v>
      </c>
      <c r="I255" s="180"/>
      <c r="J255" s="181">
        <f>ROUND(I255*H255,2)</f>
        <v>0</v>
      </c>
      <c r="K255" s="177" t="s">
        <v>135</v>
      </c>
      <c r="L255" s="41"/>
      <c r="M255" s="182" t="s">
        <v>19</v>
      </c>
      <c r="N255" s="183" t="s">
        <v>46</v>
      </c>
      <c r="O255" s="66"/>
      <c r="P255" s="184">
        <f>O255*H255</f>
        <v>0</v>
      </c>
      <c r="Q255" s="184">
        <v>0</v>
      </c>
      <c r="R255" s="184">
        <f>Q255*H255</f>
        <v>0</v>
      </c>
      <c r="S255" s="184">
        <v>0</v>
      </c>
      <c r="T255" s="185">
        <f>S255*H255</f>
        <v>0</v>
      </c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R255" s="186" t="s">
        <v>242</v>
      </c>
      <c r="AT255" s="186" t="s">
        <v>131</v>
      </c>
      <c r="AU255" s="186" t="s">
        <v>85</v>
      </c>
      <c r="AY255" s="19" t="s">
        <v>128</v>
      </c>
      <c r="BE255" s="187">
        <f>IF(N255="základní",J255,0)</f>
        <v>0</v>
      </c>
      <c r="BF255" s="187">
        <f>IF(N255="snížená",J255,0)</f>
        <v>0</v>
      </c>
      <c r="BG255" s="187">
        <f>IF(N255="zákl. přenesená",J255,0)</f>
        <v>0</v>
      </c>
      <c r="BH255" s="187">
        <f>IF(N255="sníž. přenesená",J255,0)</f>
        <v>0</v>
      </c>
      <c r="BI255" s="187">
        <f>IF(N255="nulová",J255,0)</f>
        <v>0</v>
      </c>
      <c r="BJ255" s="19" t="s">
        <v>83</v>
      </c>
      <c r="BK255" s="187">
        <f>ROUND(I255*H255,2)</f>
        <v>0</v>
      </c>
      <c r="BL255" s="19" t="s">
        <v>242</v>
      </c>
      <c r="BM255" s="186" t="s">
        <v>691</v>
      </c>
    </row>
    <row r="256" spans="1:65" s="2" customFormat="1" ht="11.25">
      <c r="A256" s="36"/>
      <c r="B256" s="37"/>
      <c r="C256" s="38"/>
      <c r="D256" s="188" t="s">
        <v>138</v>
      </c>
      <c r="E256" s="38"/>
      <c r="F256" s="189" t="s">
        <v>692</v>
      </c>
      <c r="G256" s="38"/>
      <c r="H256" s="38"/>
      <c r="I256" s="190"/>
      <c r="J256" s="38"/>
      <c r="K256" s="38"/>
      <c r="L256" s="41"/>
      <c r="M256" s="191"/>
      <c r="N256" s="192"/>
      <c r="O256" s="66"/>
      <c r="P256" s="66"/>
      <c r="Q256" s="66"/>
      <c r="R256" s="66"/>
      <c r="S256" s="66"/>
      <c r="T256" s="67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T256" s="19" t="s">
        <v>138</v>
      </c>
      <c r="AU256" s="19" t="s">
        <v>85</v>
      </c>
    </row>
    <row r="257" spans="1:65" s="13" customFormat="1" ht="11.25">
      <c r="B257" s="193"/>
      <c r="C257" s="194"/>
      <c r="D257" s="195" t="s">
        <v>140</v>
      </c>
      <c r="E257" s="196" t="s">
        <v>19</v>
      </c>
      <c r="F257" s="197" t="s">
        <v>693</v>
      </c>
      <c r="G257" s="194"/>
      <c r="H257" s="196" t="s">
        <v>19</v>
      </c>
      <c r="I257" s="198"/>
      <c r="J257" s="194"/>
      <c r="K257" s="194"/>
      <c r="L257" s="199"/>
      <c r="M257" s="200"/>
      <c r="N257" s="201"/>
      <c r="O257" s="201"/>
      <c r="P257" s="201"/>
      <c r="Q257" s="201"/>
      <c r="R257" s="201"/>
      <c r="S257" s="201"/>
      <c r="T257" s="202"/>
      <c r="AT257" s="203" t="s">
        <v>140</v>
      </c>
      <c r="AU257" s="203" t="s">
        <v>85</v>
      </c>
      <c r="AV257" s="13" t="s">
        <v>83</v>
      </c>
      <c r="AW257" s="13" t="s">
        <v>37</v>
      </c>
      <c r="AX257" s="13" t="s">
        <v>75</v>
      </c>
      <c r="AY257" s="203" t="s">
        <v>128</v>
      </c>
    </row>
    <row r="258" spans="1:65" s="14" customFormat="1" ht="11.25">
      <c r="B258" s="204"/>
      <c r="C258" s="205"/>
      <c r="D258" s="195" t="s">
        <v>140</v>
      </c>
      <c r="E258" s="206" t="s">
        <v>19</v>
      </c>
      <c r="F258" s="207" t="s">
        <v>694</v>
      </c>
      <c r="G258" s="205"/>
      <c r="H258" s="208">
        <v>415.30200000000002</v>
      </c>
      <c r="I258" s="209"/>
      <c r="J258" s="205"/>
      <c r="K258" s="205"/>
      <c r="L258" s="210"/>
      <c r="M258" s="211"/>
      <c r="N258" s="212"/>
      <c r="O258" s="212"/>
      <c r="P258" s="212"/>
      <c r="Q258" s="212"/>
      <c r="R258" s="212"/>
      <c r="S258" s="212"/>
      <c r="T258" s="213"/>
      <c r="AT258" s="214" t="s">
        <v>140</v>
      </c>
      <c r="AU258" s="214" t="s">
        <v>85</v>
      </c>
      <c r="AV258" s="14" t="s">
        <v>85</v>
      </c>
      <c r="AW258" s="14" t="s">
        <v>37</v>
      </c>
      <c r="AX258" s="14" t="s">
        <v>75</v>
      </c>
      <c r="AY258" s="214" t="s">
        <v>128</v>
      </c>
    </row>
    <row r="259" spans="1:65" s="13" customFormat="1" ht="11.25">
      <c r="B259" s="193"/>
      <c r="C259" s="194"/>
      <c r="D259" s="195" t="s">
        <v>140</v>
      </c>
      <c r="E259" s="196" t="s">
        <v>19</v>
      </c>
      <c r="F259" s="197" t="s">
        <v>695</v>
      </c>
      <c r="G259" s="194"/>
      <c r="H259" s="196" t="s">
        <v>19</v>
      </c>
      <c r="I259" s="198"/>
      <c r="J259" s="194"/>
      <c r="K259" s="194"/>
      <c r="L259" s="199"/>
      <c r="M259" s="200"/>
      <c r="N259" s="201"/>
      <c r="O259" s="201"/>
      <c r="P259" s="201"/>
      <c r="Q259" s="201"/>
      <c r="R259" s="201"/>
      <c r="S259" s="201"/>
      <c r="T259" s="202"/>
      <c r="AT259" s="203" t="s">
        <v>140</v>
      </c>
      <c r="AU259" s="203" t="s">
        <v>85</v>
      </c>
      <c r="AV259" s="13" t="s">
        <v>83</v>
      </c>
      <c r="AW259" s="13" t="s">
        <v>37</v>
      </c>
      <c r="AX259" s="13" t="s">
        <v>75</v>
      </c>
      <c r="AY259" s="203" t="s">
        <v>128</v>
      </c>
    </row>
    <row r="260" spans="1:65" s="14" customFormat="1" ht="11.25">
      <c r="B260" s="204"/>
      <c r="C260" s="205"/>
      <c r="D260" s="195" t="s">
        <v>140</v>
      </c>
      <c r="E260" s="206" t="s">
        <v>19</v>
      </c>
      <c r="F260" s="207" t="s">
        <v>696</v>
      </c>
      <c r="G260" s="205"/>
      <c r="H260" s="208">
        <v>0.69799999999999995</v>
      </c>
      <c r="I260" s="209"/>
      <c r="J260" s="205"/>
      <c r="K260" s="205"/>
      <c r="L260" s="210"/>
      <c r="M260" s="211"/>
      <c r="N260" s="212"/>
      <c r="O260" s="212"/>
      <c r="P260" s="212"/>
      <c r="Q260" s="212"/>
      <c r="R260" s="212"/>
      <c r="S260" s="212"/>
      <c r="T260" s="213"/>
      <c r="AT260" s="214" t="s">
        <v>140</v>
      </c>
      <c r="AU260" s="214" t="s">
        <v>85</v>
      </c>
      <c r="AV260" s="14" t="s">
        <v>85</v>
      </c>
      <c r="AW260" s="14" t="s">
        <v>37</v>
      </c>
      <c r="AX260" s="14" t="s">
        <v>75</v>
      </c>
      <c r="AY260" s="214" t="s">
        <v>128</v>
      </c>
    </row>
    <row r="261" spans="1:65" s="15" customFormat="1" ht="11.25">
      <c r="B261" s="215"/>
      <c r="C261" s="216"/>
      <c r="D261" s="195" t="s">
        <v>140</v>
      </c>
      <c r="E261" s="217" t="s">
        <v>19</v>
      </c>
      <c r="F261" s="218" t="s">
        <v>173</v>
      </c>
      <c r="G261" s="216"/>
      <c r="H261" s="219">
        <v>416</v>
      </c>
      <c r="I261" s="220"/>
      <c r="J261" s="216"/>
      <c r="K261" s="216"/>
      <c r="L261" s="221"/>
      <c r="M261" s="222"/>
      <c r="N261" s="223"/>
      <c r="O261" s="223"/>
      <c r="P261" s="223"/>
      <c r="Q261" s="223"/>
      <c r="R261" s="223"/>
      <c r="S261" s="223"/>
      <c r="T261" s="224"/>
      <c r="AT261" s="225" t="s">
        <v>140</v>
      </c>
      <c r="AU261" s="225" t="s">
        <v>85</v>
      </c>
      <c r="AV261" s="15" t="s">
        <v>136</v>
      </c>
      <c r="AW261" s="15" t="s">
        <v>37</v>
      </c>
      <c r="AX261" s="15" t="s">
        <v>83</v>
      </c>
      <c r="AY261" s="225" t="s">
        <v>128</v>
      </c>
    </row>
    <row r="262" spans="1:65" s="2" customFormat="1" ht="24.2" customHeight="1">
      <c r="A262" s="36"/>
      <c r="B262" s="37"/>
      <c r="C262" s="227" t="s">
        <v>387</v>
      </c>
      <c r="D262" s="227" t="s">
        <v>261</v>
      </c>
      <c r="E262" s="228" t="s">
        <v>697</v>
      </c>
      <c r="F262" s="229" t="s">
        <v>698</v>
      </c>
      <c r="G262" s="230" t="s">
        <v>699</v>
      </c>
      <c r="H262" s="231">
        <v>4.3680000000000003</v>
      </c>
      <c r="I262" s="232"/>
      <c r="J262" s="233">
        <f>ROUND(I262*H262,2)</f>
        <v>0</v>
      </c>
      <c r="K262" s="229" t="s">
        <v>135</v>
      </c>
      <c r="L262" s="234"/>
      <c r="M262" s="235" t="s">
        <v>19</v>
      </c>
      <c r="N262" s="236" t="s">
        <v>46</v>
      </c>
      <c r="O262" s="66"/>
      <c r="P262" s="184">
        <f>O262*H262</f>
        <v>0</v>
      </c>
      <c r="Q262" s="184">
        <v>5.2999999999999998E-4</v>
      </c>
      <c r="R262" s="184">
        <f>Q262*H262</f>
        <v>2.31504E-3</v>
      </c>
      <c r="S262" s="184">
        <v>0</v>
      </c>
      <c r="T262" s="185">
        <f>S262*H262</f>
        <v>0</v>
      </c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R262" s="186" t="s">
        <v>336</v>
      </c>
      <c r="AT262" s="186" t="s">
        <v>261</v>
      </c>
      <c r="AU262" s="186" t="s">
        <v>85</v>
      </c>
      <c r="AY262" s="19" t="s">
        <v>128</v>
      </c>
      <c r="BE262" s="187">
        <f>IF(N262="základní",J262,0)</f>
        <v>0</v>
      </c>
      <c r="BF262" s="187">
        <f>IF(N262="snížená",J262,0)</f>
        <v>0</v>
      </c>
      <c r="BG262" s="187">
        <f>IF(N262="zákl. přenesená",J262,0)</f>
        <v>0</v>
      </c>
      <c r="BH262" s="187">
        <f>IF(N262="sníž. přenesená",J262,0)</f>
        <v>0</v>
      </c>
      <c r="BI262" s="187">
        <f>IF(N262="nulová",J262,0)</f>
        <v>0</v>
      </c>
      <c r="BJ262" s="19" t="s">
        <v>83</v>
      </c>
      <c r="BK262" s="187">
        <f>ROUND(I262*H262,2)</f>
        <v>0</v>
      </c>
      <c r="BL262" s="19" t="s">
        <v>242</v>
      </c>
      <c r="BM262" s="186" t="s">
        <v>700</v>
      </c>
    </row>
    <row r="263" spans="1:65" s="14" customFormat="1" ht="11.25">
      <c r="B263" s="204"/>
      <c r="C263" s="205"/>
      <c r="D263" s="195" t="s">
        <v>140</v>
      </c>
      <c r="E263" s="205"/>
      <c r="F263" s="207" t="s">
        <v>701</v>
      </c>
      <c r="G263" s="205"/>
      <c r="H263" s="208">
        <v>4.3680000000000003</v>
      </c>
      <c r="I263" s="209"/>
      <c r="J263" s="205"/>
      <c r="K263" s="205"/>
      <c r="L263" s="210"/>
      <c r="M263" s="211"/>
      <c r="N263" s="212"/>
      <c r="O263" s="212"/>
      <c r="P263" s="212"/>
      <c r="Q263" s="212"/>
      <c r="R263" s="212"/>
      <c r="S263" s="212"/>
      <c r="T263" s="213"/>
      <c r="AT263" s="214" t="s">
        <v>140</v>
      </c>
      <c r="AU263" s="214" t="s">
        <v>85</v>
      </c>
      <c r="AV263" s="14" t="s">
        <v>85</v>
      </c>
      <c r="AW263" s="14" t="s">
        <v>4</v>
      </c>
      <c r="AX263" s="14" t="s">
        <v>83</v>
      </c>
      <c r="AY263" s="214" t="s">
        <v>128</v>
      </c>
    </row>
    <row r="264" spans="1:65" s="2" customFormat="1" ht="37.9" customHeight="1">
      <c r="A264" s="36"/>
      <c r="B264" s="37"/>
      <c r="C264" s="227" t="s">
        <v>394</v>
      </c>
      <c r="D264" s="227" t="s">
        <v>261</v>
      </c>
      <c r="E264" s="228" t="s">
        <v>702</v>
      </c>
      <c r="F264" s="229" t="s">
        <v>703</v>
      </c>
      <c r="G264" s="230" t="s">
        <v>699</v>
      </c>
      <c r="H264" s="231">
        <v>4.3680000000000003</v>
      </c>
      <c r="I264" s="232"/>
      <c r="J264" s="233">
        <f>ROUND(I264*H264,2)</f>
        <v>0</v>
      </c>
      <c r="K264" s="229" t="s">
        <v>135</v>
      </c>
      <c r="L264" s="234"/>
      <c r="M264" s="235" t="s">
        <v>19</v>
      </c>
      <c r="N264" s="236" t="s">
        <v>46</v>
      </c>
      <c r="O264" s="66"/>
      <c r="P264" s="184">
        <f>O264*H264</f>
        <v>0</v>
      </c>
      <c r="Q264" s="184">
        <v>5.8E-4</v>
      </c>
      <c r="R264" s="184">
        <f>Q264*H264</f>
        <v>2.5334400000000001E-3</v>
      </c>
      <c r="S264" s="184">
        <v>0</v>
      </c>
      <c r="T264" s="185">
        <f>S264*H264</f>
        <v>0</v>
      </c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R264" s="186" t="s">
        <v>336</v>
      </c>
      <c r="AT264" s="186" t="s">
        <v>261</v>
      </c>
      <c r="AU264" s="186" t="s">
        <v>85</v>
      </c>
      <c r="AY264" s="19" t="s">
        <v>128</v>
      </c>
      <c r="BE264" s="187">
        <f>IF(N264="základní",J264,0)</f>
        <v>0</v>
      </c>
      <c r="BF264" s="187">
        <f>IF(N264="snížená",J264,0)</f>
        <v>0</v>
      </c>
      <c r="BG264" s="187">
        <f>IF(N264="zákl. přenesená",J264,0)</f>
        <v>0</v>
      </c>
      <c r="BH264" s="187">
        <f>IF(N264="sníž. přenesená",J264,0)</f>
        <v>0</v>
      </c>
      <c r="BI264" s="187">
        <f>IF(N264="nulová",J264,0)</f>
        <v>0</v>
      </c>
      <c r="BJ264" s="19" t="s">
        <v>83</v>
      </c>
      <c r="BK264" s="187">
        <f>ROUND(I264*H264,2)</f>
        <v>0</v>
      </c>
      <c r="BL264" s="19" t="s">
        <v>242</v>
      </c>
      <c r="BM264" s="186" t="s">
        <v>704</v>
      </c>
    </row>
    <row r="265" spans="1:65" s="14" customFormat="1" ht="11.25">
      <c r="B265" s="204"/>
      <c r="C265" s="205"/>
      <c r="D265" s="195" t="s">
        <v>140</v>
      </c>
      <c r="E265" s="205"/>
      <c r="F265" s="207" t="s">
        <v>701</v>
      </c>
      <c r="G265" s="205"/>
      <c r="H265" s="208">
        <v>4.3680000000000003</v>
      </c>
      <c r="I265" s="209"/>
      <c r="J265" s="205"/>
      <c r="K265" s="205"/>
      <c r="L265" s="210"/>
      <c r="M265" s="211"/>
      <c r="N265" s="212"/>
      <c r="O265" s="212"/>
      <c r="P265" s="212"/>
      <c r="Q265" s="212"/>
      <c r="R265" s="212"/>
      <c r="S265" s="212"/>
      <c r="T265" s="213"/>
      <c r="AT265" s="214" t="s">
        <v>140</v>
      </c>
      <c r="AU265" s="214" t="s">
        <v>85</v>
      </c>
      <c r="AV265" s="14" t="s">
        <v>85</v>
      </c>
      <c r="AW265" s="14" t="s">
        <v>4</v>
      </c>
      <c r="AX265" s="14" t="s">
        <v>83</v>
      </c>
      <c r="AY265" s="214" t="s">
        <v>128</v>
      </c>
    </row>
    <row r="266" spans="1:65" s="2" customFormat="1" ht="55.5" customHeight="1">
      <c r="A266" s="36"/>
      <c r="B266" s="37"/>
      <c r="C266" s="175" t="s">
        <v>401</v>
      </c>
      <c r="D266" s="175" t="s">
        <v>131</v>
      </c>
      <c r="E266" s="176" t="s">
        <v>705</v>
      </c>
      <c r="F266" s="177" t="s">
        <v>706</v>
      </c>
      <c r="G266" s="178" t="s">
        <v>245</v>
      </c>
      <c r="H266" s="179">
        <v>416</v>
      </c>
      <c r="I266" s="180"/>
      <c r="J266" s="181">
        <f>ROUND(I266*H266,2)</f>
        <v>0</v>
      </c>
      <c r="K266" s="177" t="s">
        <v>135</v>
      </c>
      <c r="L266" s="41"/>
      <c r="M266" s="182" t="s">
        <v>19</v>
      </c>
      <c r="N266" s="183" t="s">
        <v>46</v>
      </c>
      <c r="O266" s="66"/>
      <c r="P266" s="184">
        <f>O266*H266</f>
        <v>0</v>
      </c>
      <c r="Q266" s="184">
        <v>0</v>
      </c>
      <c r="R266" s="184">
        <f>Q266*H266</f>
        <v>0</v>
      </c>
      <c r="S266" s="184">
        <v>0</v>
      </c>
      <c r="T266" s="185">
        <f>S266*H266</f>
        <v>0</v>
      </c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R266" s="186" t="s">
        <v>242</v>
      </c>
      <c r="AT266" s="186" t="s">
        <v>131</v>
      </c>
      <c r="AU266" s="186" t="s">
        <v>85</v>
      </c>
      <c r="AY266" s="19" t="s">
        <v>128</v>
      </c>
      <c r="BE266" s="187">
        <f>IF(N266="základní",J266,0)</f>
        <v>0</v>
      </c>
      <c r="BF266" s="187">
        <f>IF(N266="snížená",J266,0)</f>
        <v>0</v>
      </c>
      <c r="BG266" s="187">
        <f>IF(N266="zákl. přenesená",J266,0)</f>
        <v>0</v>
      </c>
      <c r="BH266" s="187">
        <f>IF(N266="sníž. přenesená",J266,0)</f>
        <v>0</v>
      </c>
      <c r="BI266" s="187">
        <f>IF(N266="nulová",J266,0)</f>
        <v>0</v>
      </c>
      <c r="BJ266" s="19" t="s">
        <v>83</v>
      </c>
      <c r="BK266" s="187">
        <f>ROUND(I266*H266,2)</f>
        <v>0</v>
      </c>
      <c r="BL266" s="19" t="s">
        <v>242</v>
      </c>
      <c r="BM266" s="186" t="s">
        <v>707</v>
      </c>
    </row>
    <row r="267" spans="1:65" s="2" customFormat="1" ht="11.25">
      <c r="A267" s="36"/>
      <c r="B267" s="37"/>
      <c r="C267" s="38"/>
      <c r="D267" s="188" t="s">
        <v>138</v>
      </c>
      <c r="E267" s="38"/>
      <c r="F267" s="189" t="s">
        <v>708</v>
      </c>
      <c r="G267" s="38"/>
      <c r="H267" s="38"/>
      <c r="I267" s="190"/>
      <c r="J267" s="38"/>
      <c r="K267" s="38"/>
      <c r="L267" s="41"/>
      <c r="M267" s="191"/>
      <c r="N267" s="192"/>
      <c r="O267" s="66"/>
      <c r="P267" s="66"/>
      <c r="Q267" s="66"/>
      <c r="R267" s="66"/>
      <c r="S267" s="66"/>
      <c r="T267" s="67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T267" s="19" t="s">
        <v>138</v>
      </c>
      <c r="AU267" s="19" t="s">
        <v>85</v>
      </c>
    </row>
    <row r="268" spans="1:65" s="2" customFormat="1" ht="24.2" customHeight="1">
      <c r="A268" s="36"/>
      <c r="B268" s="37"/>
      <c r="C268" s="227" t="s">
        <v>406</v>
      </c>
      <c r="D268" s="227" t="s">
        <v>261</v>
      </c>
      <c r="E268" s="228" t="s">
        <v>662</v>
      </c>
      <c r="F268" s="229" t="s">
        <v>663</v>
      </c>
      <c r="G268" s="230" t="s">
        <v>134</v>
      </c>
      <c r="H268" s="231">
        <v>4.16</v>
      </c>
      <c r="I268" s="232"/>
      <c r="J268" s="233">
        <f>ROUND(I268*H268,2)</f>
        <v>0</v>
      </c>
      <c r="K268" s="229" t="s">
        <v>135</v>
      </c>
      <c r="L268" s="234"/>
      <c r="M268" s="235" t="s">
        <v>19</v>
      </c>
      <c r="N268" s="236" t="s">
        <v>46</v>
      </c>
      <c r="O268" s="66"/>
      <c r="P268" s="184">
        <f>O268*H268</f>
        <v>0</v>
      </c>
      <c r="Q268" s="184">
        <v>1.9E-3</v>
      </c>
      <c r="R268" s="184">
        <f>Q268*H268</f>
        <v>7.9039999999999996E-3</v>
      </c>
      <c r="S268" s="184">
        <v>0</v>
      </c>
      <c r="T268" s="185">
        <f>S268*H268</f>
        <v>0</v>
      </c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R268" s="186" t="s">
        <v>336</v>
      </c>
      <c r="AT268" s="186" t="s">
        <v>261</v>
      </c>
      <c r="AU268" s="186" t="s">
        <v>85</v>
      </c>
      <c r="AY268" s="19" t="s">
        <v>128</v>
      </c>
      <c r="BE268" s="187">
        <f>IF(N268="základní",J268,0)</f>
        <v>0</v>
      </c>
      <c r="BF268" s="187">
        <f>IF(N268="snížená",J268,0)</f>
        <v>0</v>
      </c>
      <c r="BG268" s="187">
        <f>IF(N268="zákl. přenesená",J268,0)</f>
        <v>0</v>
      </c>
      <c r="BH268" s="187">
        <f>IF(N268="sníž. přenesená",J268,0)</f>
        <v>0</v>
      </c>
      <c r="BI268" s="187">
        <f>IF(N268="nulová",J268,0)</f>
        <v>0</v>
      </c>
      <c r="BJ268" s="19" t="s">
        <v>83</v>
      </c>
      <c r="BK268" s="187">
        <f>ROUND(I268*H268,2)</f>
        <v>0</v>
      </c>
      <c r="BL268" s="19" t="s">
        <v>242</v>
      </c>
      <c r="BM268" s="186" t="s">
        <v>709</v>
      </c>
    </row>
    <row r="269" spans="1:65" s="14" customFormat="1" ht="11.25">
      <c r="B269" s="204"/>
      <c r="C269" s="205"/>
      <c r="D269" s="195" t="s">
        <v>140</v>
      </c>
      <c r="E269" s="205"/>
      <c r="F269" s="207" t="s">
        <v>710</v>
      </c>
      <c r="G269" s="205"/>
      <c r="H269" s="208">
        <v>4.16</v>
      </c>
      <c r="I269" s="209"/>
      <c r="J269" s="205"/>
      <c r="K269" s="205"/>
      <c r="L269" s="210"/>
      <c r="M269" s="211"/>
      <c r="N269" s="212"/>
      <c r="O269" s="212"/>
      <c r="P269" s="212"/>
      <c r="Q269" s="212"/>
      <c r="R269" s="212"/>
      <c r="S269" s="212"/>
      <c r="T269" s="213"/>
      <c r="AT269" s="214" t="s">
        <v>140</v>
      </c>
      <c r="AU269" s="214" t="s">
        <v>85</v>
      </c>
      <c r="AV269" s="14" t="s">
        <v>85</v>
      </c>
      <c r="AW269" s="14" t="s">
        <v>4</v>
      </c>
      <c r="AX269" s="14" t="s">
        <v>83</v>
      </c>
      <c r="AY269" s="214" t="s">
        <v>128</v>
      </c>
    </row>
    <row r="270" spans="1:65" s="2" customFormat="1" ht="33" customHeight="1">
      <c r="A270" s="36"/>
      <c r="B270" s="37"/>
      <c r="C270" s="175" t="s">
        <v>411</v>
      </c>
      <c r="D270" s="175" t="s">
        <v>131</v>
      </c>
      <c r="E270" s="176" t="s">
        <v>711</v>
      </c>
      <c r="F270" s="177" t="s">
        <v>712</v>
      </c>
      <c r="G270" s="178" t="s">
        <v>165</v>
      </c>
      <c r="H270" s="179">
        <v>43.3</v>
      </c>
      <c r="I270" s="180"/>
      <c r="J270" s="181">
        <f>ROUND(I270*H270,2)</f>
        <v>0</v>
      </c>
      <c r="K270" s="177" t="s">
        <v>135</v>
      </c>
      <c r="L270" s="41"/>
      <c r="M270" s="182" t="s">
        <v>19</v>
      </c>
      <c r="N270" s="183" t="s">
        <v>46</v>
      </c>
      <c r="O270" s="66"/>
      <c r="P270" s="184">
        <f>O270*H270</f>
        <v>0</v>
      </c>
      <c r="Q270" s="184">
        <v>1.72E-3</v>
      </c>
      <c r="R270" s="184">
        <f>Q270*H270</f>
        <v>7.4475999999999987E-2</v>
      </c>
      <c r="S270" s="184">
        <v>0</v>
      </c>
      <c r="T270" s="185">
        <f>S270*H270</f>
        <v>0</v>
      </c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R270" s="186" t="s">
        <v>242</v>
      </c>
      <c r="AT270" s="186" t="s">
        <v>131</v>
      </c>
      <c r="AU270" s="186" t="s">
        <v>85</v>
      </c>
      <c r="AY270" s="19" t="s">
        <v>128</v>
      </c>
      <c r="BE270" s="187">
        <f>IF(N270="základní",J270,0)</f>
        <v>0</v>
      </c>
      <c r="BF270" s="187">
        <f>IF(N270="snížená",J270,0)</f>
        <v>0</v>
      </c>
      <c r="BG270" s="187">
        <f>IF(N270="zákl. přenesená",J270,0)</f>
        <v>0</v>
      </c>
      <c r="BH270" s="187">
        <f>IF(N270="sníž. přenesená",J270,0)</f>
        <v>0</v>
      </c>
      <c r="BI270" s="187">
        <f>IF(N270="nulová",J270,0)</f>
        <v>0</v>
      </c>
      <c r="BJ270" s="19" t="s">
        <v>83</v>
      </c>
      <c r="BK270" s="187">
        <f>ROUND(I270*H270,2)</f>
        <v>0</v>
      </c>
      <c r="BL270" s="19" t="s">
        <v>242</v>
      </c>
      <c r="BM270" s="186" t="s">
        <v>713</v>
      </c>
    </row>
    <row r="271" spans="1:65" s="2" customFormat="1" ht="11.25">
      <c r="A271" s="36"/>
      <c r="B271" s="37"/>
      <c r="C271" s="38"/>
      <c r="D271" s="188" t="s">
        <v>138</v>
      </c>
      <c r="E271" s="38"/>
      <c r="F271" s="189" t="s">
        <v>714</v>
      </c>
      <c r="G271" s="38"/>
      <c r="H271" s="38"/>
      <c r="I271" s="190"/>
      <c r="J271" s="38"/>
      <c r="K271" s="38"/>
      <c r="L271" s="41"/>
      <c r="M271" s="191"/>
      <c r="N271" s="192"/>
      <c r="O271" s="66"/>
      <c r="P271" s="66"/>
      <c r="Q271" s="66"/>
      <c r="R271" s="66"/>
      <c r="S271" s="66"/>
      <c r="T271" s="67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T271" s="19" t="s">
        <v>138</v>
      </c>
      <c r="AU271" s="19" t="s">
        <v>85</v>
      </c>
    </row>
    <row r="272" spans="1:65" s="13" customFormat="1" ht="11.25">
      <c r="B272" s="193"/>
      <c r="C272" s="194"/>
      <c r="D272" s="195" t="s">
        <v>140</v>
      </c>
      <c r="E272" s="196" t="s">
        <v>19</v>
      </c>
      <c r="F272" s="197" t="s">
        <v>657</v>
      </c>
      <c r="G272" s="194"/>
      <c r="H272" s="196" t="s">
        <v>19</v>
      </c>
      <c r="I272" s="198"/>
      <c r="J272" s="194"/>
      <c r="K272" s="194"/>
      <c r="L272" s="199"/>
      <c r="M272" s="200"/>
      <c r="N272" s="201"/>
      <c r="O272" s="201"/>
      <c r="P272" s="201"/>
      <c r="Q272" s="201"/>
      <c r="R272" s="201"/>
      <c r="S272" s="201"/>
      <c r="T272" s="202"/>
      <c r="AT272" s="203" t="s">
        <v>140</v>
      </c>
      <c r="AU272" s="203" t="s">
        <v>85</v>
      </c>
      <c r="AV272" s="13" t="s">
        <v>83</v>
      </c>
      <c r="AW272" s="13" t="s">
        <v>37</v>
      </c>
      <c r="AX272" s="13" t="s">
        <v>75</v>
      </c>
      <c r="AY272" s="203" t="s">
        <v>128</v>
      </c>
    </row>
    <row r="273" spans="1:65" s="14" customFormat="1" ht="11.25">
      <c r="B273" s="204"/>
      <c r="C273" s="205"/>
      <c r="D273" s="195" t="s">
        <v>140</v>
      </c>
      <c r="E273" s="206" t="s">
        <v>19</v>
      </c>
      <c r="F273" s="207" t="s">
        <v>622</v>
      </c>
      <c r="G273" s="205"/>
      <c r="H273" s="208">
        <v>43.3</v>
      </c>
      <c r="I273" s="209"/>
      <c r="J273" s="205"/>
      <c r="K273" s="205"/>
      <c r="L273" s="210"/>
      <c r="M273" s="211"/>
      <c r="N273" s="212"/>
      <c r="O273" s="212"/>
      <c r="P273" s="212"/>
      <c r="Q273" s="212"/>
      <c r="R273" s="212"/>
      <c r="S273" s="212"/>
      <c r="T273" s="213"/>
      <c r="AT273" s="214" t="s">
        <v>140</v>
      </c>
      <c r="AU273" s="214" t="s">
        <v>85</v>
      </c>
      <c r="AV273" s="14" t="s">
        <v>85</v>
      </c>
      <c r="AW273" s="14" t="s">
        <v>37</v>
      </c>
      <c r="AX273" s="14" t="s">
        <v>83</v>
      </c>
      <c r="AY273" s="214" t="s">
        <v>128</v>
      </c>
    </row>
    <row r="274" spans="1:65" s="2" customFormat="1" ht="37.9" customHeight="1">
      <c r="A274" s="36"/>
      <c r="B274" s="37"/>
      <c r="C274" s="175" t="s">
        <v>417</v>
      </c>
      <c r="D274" s="175" t="s">
        <v>131</v>
      </c>
      <c r="E274" s="176" t="s">
        <v>715</v>
      </c>
      <c r="F274" s="177" t="s">
        <v>716</v>
      </c>
      <c r="G274" s="178" t="s">
        <v>165</v>
      </c>
      <c r="H274" s="179">
        <v>42.42</v>
      </c>
      <c r="I274" s="180"/>
      <c r="J274" s="181">
        <f>ROUND(I274*H274,2)</f>
        <v>0</v>
      </c>
      <c r="K274" s="177" t="s">
        <v>135</v>
      </c>
      <c r="L274" s="41"/>
      <c r="M274" s="182" t="s">
        <v>19</v>
      </c>
      <c r="N274" s="183" t="s">
        <v>46</v>
      </c>
      <c r="O274" s="66"/>
      <c r="P274" s="184">
        <f>O274*H274</f>
        <v>0</v>
      </c>
      <c r="Q274" s="184">
        <v>6.3000000000000003E-4</v>
      </c>
      <c r="R274" s="184">
        <f>Q274*H274</f>
        <v>2.6724600000000001E-2</v>
      </c>
      <c r="S274" s="184">
        <v>0</v>
      </c>
      <c r="T274" s="185">
        <f>S274*H274</f>
        <v>0</v>
      </c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R274" s="186" t="s">
        <v>242</v>
      </c>
      <c r="AT274" s="186" t="s">
        <v>131</v>
      </c>
      <c r="AU274" s="186" t="s">
        <v>85</v>
      </c>
      <c r="AY274" s="19" t="s">
        <v>128</v>
      </c>
      <c r="BE274" s="187">
        <f>IF(N274="základní",J274,0)</f>
        <v>0</v>
      </c>
      <c r="BF274" s="187">
        <f>IF(N274="snížená",J274,0)</f>
        <v>0</v>
      </c>
      <c r="BG274" s="187">
        <f>IF(N274="zákl. přenesená",J274,0)</f>
        <v>0</v>
      </c>
      <c r="BH274" s="187">
        <f>IF(N274="sníž. přenesená",J274,0)</f>
        <v>0</v>
      </c>
      <c r="BI274" s="187">
        <f>IF(N274="nulová",J274,0)</f>
        <v>0</v>
      </c>
      <c r="BJ274" s="19" t="s">
        <v>83</v>
      </c>
      <c r="BK274" s="187">
        <f>ROUND(I274*H274,2)</f>
        <v>0</v>
      </c>
      <c r="BL274" s="19" t="s">
        <v>242</v>
      </c>
      <c r="BM274" s="186" t="s">
        <v>717</v>
      </c>
    </row>
    <row r="275" spans="1:65" s="2" customFormat="1" ht="11.25">
      <c r="A275" s="36"/>
      <c r="B275" s="37"/>
      <c r="C275" s="38"/>
      <c r="D275" s="188" t="s">
        <v>138</v>
      </c>
      <c r="E275" s="38"/>
      <c r="F275" s="189" t="s">
        <v>718</v>
      </c>
      <c r="G275" s="38"/>
      <c r="H275" s="38"/>
      <c r="I275" s="190"/>
      <c r="J275" s="38"/>
      <c r="K275" s="38"/>
      <c r="L275" s="41"/>
      <c r="M275" s="191"/>
      <c r="N275" s="192"/>
      <c r="O275" s="66"/>
      <c r="P275" s="66"/>
      <c r="Q275" s="66"/>
      <c r="R275" s="66"/>
      <c r="S275" s="66"/>
      <c r="T275" s="67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T275" s="19" t="s">
        <v>138</v>
      </c>
      <c r="AU275" s="19" t="s">
        <v>85</v>
      </c>
    </row>
    <row r="276" spans="1:65" s="13" customFormat="1" ht="11.25">
      <c r="B276" s="193"/>
      <c r="C276" s="194"/>
      <c r="D276" s="195" t="s">
        <v>140</v>
      </c>
      <c r="E276" s="196" t="s">
        <v>19</v>
      </c>
      <c r="F276" s="197" t="s">
        <v>657</v>
      </c>
      <c r="G276" s="194"/>
      <c r="H276" s="196" t="s">
        <v>19</v>
      </c>
      <c r="I276" s="198"/>
      <c r="J276" s="194"/>
      <c r="K276" s="194"/>
      <c r="L276" s="199"/>
      <c r="M276" s="200"/>
      <c r="N276" s="201"/>
      <c r="O276" s="201"/>
      <c r="P276" s="201"/>
      <c r="Q276" s="201"/>
      <c r="R276" s="201"/>
      <c r="S276" s="201"/>
      <c r="T276" s="202"/>
      <c r="AT276" s="203" t="s">
        <v>140</v>
      </c>
      <c r="AU276" s="203" t="s">
        <v>85</v>
      </c>
      <c r="AV276" s="13" t="s">
        <v>83</v>
      </c>
      <c r="AW276" s="13" t="s">
        <v>37</v>
      </c>
      <c r="AX276" s="13" t="s">
        <v>75</v>
      </c>
      <c r="AY276" s="203" t="s">
        <v>128</v>
      </c>
    </row>
    <row r="277" spans="1:65" s="14" customFormat="1" ht="11.25">
      <c r="B277" s="204"/>
      <c r="C277" s="205"/>
      <c r="D277" s="195" t="s">
        <v>140</v>
      </c>
      <c r="E277" s="206" t="s">
        <v>19</v>
      </c>
      <c r="F277" s="207" t="s">
        <v>624</v>
      </c>
      <c r="G277" s="205"/>
      <c r="H277" s="208">
        <v>42.42</v>
      </c>
      <c r="I277" s="209"/>
      <c r="J277" s="205"/>
      <c r="K277" s="205"/>
      <c r="L277" s="210"/>
      <c r="M277" s="211"/>
      <c r="N277" s="212"/>
      <c r="O277" s="212"/>
      <c r="P277" s="212"/>
      <c r="Q277" s="212"/>
      <c r="R277" s="212"/>
      <c r="S277" s="212"/>
      <c r="T277" s="213"/>
      <c r="AT277" s="214" t="s">
        <v>140</v>
      </c>
      <c r="AU277" s="214" t="s">
        <v>85</v>
      </c>
      <c r="AV277" s="14" t="s">
        <v>85</v>
      </c>
      <c r="AW277" s="14" t="s">
        <v>37</v>
      </c>
      <c r="AX277" s="14" t="s">
        <v>83</v>
      </c>
      <c r="AY277" s="214" t="s">
        <v>128</v>
      </c>
    </row>
    <row r="278" spans="1:65" s="2" customFormat="1" ht="37.9" customHeight="1">
      <c r="A278" s="36"/>
      <c r="B278" s="37"/>
      <c r="C278" s="175" t="s">
        <v>424</v>
      </c>
      <c r="D278" s="175" t="s">
        <v>131</v>
      </c>
      <c r="E278" s="176" t="s">
        <v>719</v>
      </c>
      <c r="F278" s="177" t="s">
        <v>720</v>
      </c>
      <c r="G278" s="178" t="s">
        <v>165</v>
      </c>
      <c r="H278" s="179">
        <v>42.42</v>
      </c>
      <c r="I278" s="180"/>
      <c r="J278" s="181">
        <f>ROUND(I278*H278,2)</f>
        <v>0</v>
      </c>
      <c r="K278" s="177" t="s">
        <v>135</v>
      </c>
      <c r="L278" s="41"/>
      <c r="M278" s="182" t="s">
        <v>19</v>
      </c>
      <c r="N278" s="183" t="s">
        <v>46</v>
      </c>
      <c r="O278" s="66"/>
      <c r="P278" s="184">
        <f>O278*H278</f>
        <v>0</v>
      </c>
      <c r="Q278" s="184">
        <v>1.15E-3</v>
      </c>
      <c r="R278" s="184">
        <f>Q278*H278</f>
        <v>4.8783E-2</v>
      </c>
      <c r="S278" s="184">
        <v>0</v>
      </c>
      <c r="T278" s="185">
        <f>S278*H278</f>
        <v>0</v>
      </c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R278" s="186" t="s">
        <v>242</v>
      </c>
      <c r="AT278" s="186" t="s">
        <v>131</v>
      </c>
      <c r="AU278" s="186" t="s">
        <v>85</v>
      </c>
      <c r="AY278" s="19" t="s">
        <v>128</v>
      </c>
      <c r="BE278" s="187">
        <f>IF(N278="základní",J278,0)</f>
        <v>0</v>
      </c>
      <c r="BF278" s="187">
        <f>IF(N278="snížená",J278,0)</f>
        <v>0</v>
      </c>
      <c r="BG278" s="187">
        <f>IF(N278="zákl. přenesená",J278,0)</f>
        <v>0</v>
      </c>
      <c r="BH278" s="187">
        <f>IF(N278="sníž. přenesená",J278,0)</f>
        <v>0</v>
      </c>
      <c r="BI278" s="187">
        <f>IF(N278="nulová",J278,0)</f>
        <v>0</v>
      </c>
      <c r="BJ278" s="19" t="s">
        <v>83</v>
      </c>
      <c r="BK278" s="187">
        <f>ROUND(I278*H278,2)</f>
        <v>0</v>
      </c>
      <c r="BL278" s="19" t="s">
        <v>242</v>
      </c>
      <c r="BM278" s="186" t="s">
        <v>721</v>
      </c>
    </row>
    <row r="279" spans="1:65" s="2" customFormat="1" ht="11.25">
      <c r="A279" s="36"/>
      <c r="B279" s="37"/>
      <c r="C279" s="38"/>
      <c r="D279" s="188" t="s">
        <v>138</v>
      </c>
      <c r="E279" s="38"/>
      <c r="F279" s="189" t="s">
        <v>722</v>
      </c>
      <c r="G279" s="38"/>
      <c r="H279" s="38"/>
      <c r="I279" s="190"/>
      <c r="J279" s="38"/>
      <c r="K279" s="38"/>
      <c r="L279" s="41"/>
      <c r="M279" s="191"/>
      <c r="N279" s="192"/>
      <c r="O279" s="66"/>
      <c r="P279" s="66"/>
      <c r="Q279" s="66"/>
      <c r="R279" s="66"/>
      <c r="S279" s="66"/>
      <c r="T279" s="67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T279" s="19" t="s">
        <v>138</v>
      </c>
      <c r="AU279" s="19" t="s">
        <v>85</v>
      </c>
    </row>
    <row r="280" spans="1:65" s="13" customFormat="1" ht="11.25">
      <c r="B280" s="193"/>
      <c r="C280" s="194"/>
      <c r="D280" s="195" t="s">
        <v>140</v>
      </c>
      <c r="E280" s="196" t="s">
        <v>19</v>
      </c>
      <c r="F280" s="197" t="s">
        <v>657</v>
      </c>
      <c r="G280" s="194"/>
      <c r="H280" s="196" t="s">
        <v>19</v>
      </c>
      <c r="I280" s="198"/>
      <c r="J280" s="194"/>
      <c r="K280" s="194"/>
      <c r="L280" s="199"/>
      <c r="M280" s="200"/>
      <c r="N280" s="201"/>
      <c r="O280" s="201"/>
      <c r="P280" s="201"/>
      <c r="Q280" s="201"/>
      <c r="R280" s="201"/>
      <c r="S280" s="201"/>
      <c r="T280" s="202"/>
      <c r="AT280" s="203" t="s">
        <v>140</v>
      </c>
      <c r="AU280" s="203" t="s">
        <v>85</v>
      </c>
      <c r="AV280" s="13" t="s">
        <v>83</v>
      </c>
      <c r="AW280" s="13" t="s">
        <v>37</v>
      </c>
      <c r="AX280" s="13" t="s">
        <v>75</v>
      </c>
      <c r="AY280" s="203" t="s">
        <v>128</v>
      </c>
    </row>
    <row r="281" spans="1:65" s="14" customFormat="1" ht="11.25">
      <c r="B281" s="204"/>
      <c r="C281" s="205"/>
      <c r="D281" s="195" t="s">
        <v>140</v>
      </c>
      <c r="E281" s="206" t="s">
        <v>19</v>
      </c>
      <c r="F281" s="207" t="s">
        <v>624</v>
      </c>
      <c r="G281" s="205"/>
      <c r="H281" s="208">
        <v>42.42</v>
      </c>
      <c r="I281" s="209"/>
      <c r="J281" s="205"/>
      <c r="K281" s="205"/>
      <c r="L281" s="210"/>
      <c r="M281" s="211"/>
      <c r="N281" s="212"/>
      <c r="O281" s="212"/>
      <c r="P281" s="212"/>
      <c r="Q281" s="212"/>
      <c r="R281" s="212"/>
      <c r="S281" s="212"/>
      <c r="T281" s="213"/>
      <c r="AT281" s="214" t="s">
        <v>140</v>
      </c>
      <c r="AU281" s="214" t="s">
        <v>85</v>
      </c>
      <c r="AV281" s="14" t="s">
        <v>85</v>
      </c>
      <c r="AW281" s="14" t="s">
        <v>37</v>
      </c>
      <c r="AX281" s="14" t="s">
        <v>83</v>
      </c>
      <c r="AY281" s="214" t="s">
        <v>128</v>
      </c>
    </row>
    <row r="282" spans="1:65" s="2" customFormat="1" ht="33" customHeight="1">
      <c r="A282" s="36"/>
      <c r="B282" s="37"/>
      <c r="C282" s="175" t="s">
        <v>432</v>
      </c>
      <c r="D282" s="175" t="s">
        <v>131</v>
      </c>
      <c r="E282" s="176" t="s">
        <v>723</v>
      </c>
      <c r="F282" s="177" t="s">
        <v>724</v>
      </c>
      <c r="G282" s="178" t="s">
        <v>165</v>
      </c>
      <c r="H282" s="179">
        <v>39.96</v>
      </c>
      <c r="I282" s="180"/>
      <c r="J282" s="181">
        <f>ROUND(I282*H282,2)</f>
        <v>0</v>
      </c>
      <c r="K282" s="177" t="s">
        <v>135</v>
      </c>
      <c r="L282" s="41"/>
      <c r="M282" s="182" t="s">
        <v>19</v>
      </c>
      <c r="N282" s="183" t="s">
        <v>46</v>
      </c>
      <c r="O282" s="66"/>
      <c r="P282" s="184">
        <f>O282*H282</f>
        <v>0</v>
      </c>
      <c r="Q282" s="184">
        <v>3.2000000000000003E-4</v>
      </c>
      <c r="R282" s="184">
        <f>Q282*H282</f>
        <v>1.2787200000000002E-2</v>
      </c>
      <c r="S282" s="184">
        <v>0</v>
      </c>
      <c r="T282" s="185">
        <f>S282*H282</f>
        <v>0</v>
      </c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R282" s="186" t="s">
        <v>242</v>
      </c>
      <c r="AT282" s="186" t="s">
        <v>131</v>
      </c>
      <c r="AU282" s="186" t="s">
        <v>85</v>
      </c>
      <c r="AY282" s="19" t="s">
        <v>128</v>
      </c>
      <c r="BE282" s="187">
        <f>IF(N282="základní",J282,0)</f>
        <v>0</v>
      </c>
      <c r="BF282" s="187">
        <f>IF(N282="snížená",J282,0)</f>
        <v>0</v>
      </c>
      <c r="BG282" s="187">
        <f>IF(N282="zákl. přenesená",J282,0)</f>
        <v>0</v>
      </c>
      <c r="BH282" s="187">
        <f>IF(N282="sníž. přenesená",J282,0)</f>
        <v>0</v>
      </c>
      <c r="BI282" s="187">
        <f>IF(N282="nulová",J282,0)</f>
        <v>0</v>
      </c>
      <c r="BJ282" s="19" t="s">
        <v>83</v>
      </c>
      <c r="BK282" s="187">
        <f>ROUND(I282*H282,2)</f>
        <v>0</v>
      </c>
      <c r="BL282" s="19" t="s">
        <v>242</v>
      </c>
      <c r="BM282" s="186" t="s">
        <v>725</v>
      </c>
    </row>
    <row r="283" spans="1:65" s="2" customFormat="1" ht="11.25">
      <c r="A283" s="36"/>
      <c r="B283" s="37"/>
      <c r="C283" s="38"/>
      <c r="D283" s="188" t="s">
        <v>138</v>
      </c>
      <c r="E283" s="38"/>
      <c r="F283" s="189" t="s">
        <v>726</v>
      </c>
      <c r="G283" s="38"/>
      <c r="H283" s="38"/>
      <c r="I283" s="190"/>
      <c r="J283" s="38"/>
      <c r="K283" s="38"/>
      <c r="L283" s="41"/>
      <c r="M283" s="191"/>
      <c r="N283" s="192"/>
      <c r="O283" s="66"/>
      <c r="P283" s="66"/>
      <c r="Q283" s="66"/>
      <c r="R283" s="66"/>
      <c r="S283" s="66"/>
      <c r="T283" s="67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T283" s="19" t="s">
        <v>138</v>
      </c>
      <c r="AU283" s="19" t="s">
        <v>85</v>
      </c>
    </row>
    <row r="284" spans="1:65" s="13" customFormat="1" ht="11.25">
      <c r="B284" s="193"/>
      <c r="C284" s="194"/>
      <c r="D284" s="195" t="s">
        <v>140</v>
      </c>
      <c r="E284" s="196" t="s">
        <v>19</v>
      </c>
      <c r="F284" s="197" t="s">
        <v>657</v>
      </c>
      <c r="G284" s="194"/>
      <c r="H284" s="196" t="s">
        <v>19</v>
      </c>
      <c r="I284" s="198"/>
      <c r="J284" s="194"/>
      <c r="K284" s="194"/>
      <c r="L284" s="199"/>
      <c r="M284" s="200"/>
      <c r="N284" s="201"/>
      <c r="O284" s="201"/>
      <c r="P284" s="201"/>
      <c r="Q284" s="201"/>
      <c r="R284" s="201"/>
      <c r="S284" s="201"/>
      <c r="T284" s="202"/>
      <c r="AT284" s="203" t="s">
        <v>140</v>
      </c>
      <c r="AU284" s="203" t="s">
        <v>85</v>
      </c>
      <c r="AV284" s="13" t="s">
        <v>83</v>
      </c>
      <c r="AW284" s="13" t="s">
        <v>37</v>
      </c>
      <c r="AX284" s="13" t="s">
        <v>75</v>
      </c>
      <c r="AY284" s="203" t="s">
        <v>128</v>
      </c>
    </row>
    <row r="285" spans="1:65" s="14" customFormat="1" ht="11.25">
      <c r="B285" s="204"/>
      <c r="C285" s="205"/>
      <c r="D285" s="195" t="s">
        <v>140</v>
      </c>
      <c r="E285" s="206" t="s">
        <v>19</v>
      </c>
      <c r="F285" s="207" t="s">
        <v>727</v>
      </c>
      <c r="G285" s="205"/>
      <c r="H285" s="208">
        <v>39.96</v>
      </c>
      <c r="I285" s="209"/>
      <c r="J285" s="205"/>
      <c r="K285" s="205"/>
      <c r="L285" s="210"/>
      <c r="M285" s="211"/>
      <c r="N285" s="212"/>
      <c r="O285" s="212"/>
      <c r="P285" s="212"/>
      <c r="Q285" s="212"/>
      <c r="R285" s="212"/>
      <c r="S285" s="212"/>
      <c r="T285" s="213"/>
      <c r="AT285" s="214" t="s">
        <v>140</v>
      </c>
      <c r="AU285" s="214" t="s">
        <v>85</v>
      </c>
      <c r="AV285" s="14" t="s">
        <v>85</v>
      </c>
      <c r="AW285" s="14" t="s">
        <v>37</v>
      </c>
      <c r="AX285" s="14" t="s">
        <v>83</v>
      </c>
      <c r="AY285" s="214" t="s">
        <v>128</v>
      </c>
    </row>
    <row r="286" spans="1:65" s="2" customFormat="1" ht="37.9" customHeight="1">
      <c r="A286" s="36"/>
      <c r="B286" s="37"/>
      <c r="C286" s="175" t="s">
        <v>438</v>
      </c>
      <c r="D286" s="175" t="s">
        <v>131</v>
      </c>
      <c r="E286" s="176" t="s">
        <v>728</v>
      </c>
      <c r="F286" s="177" t="s">
        <v>729</v>
      </c>
      <c r="G286" s="178" t="s">
        <v>165</v>
      </c>
      <c r="H286" s="179">
        <v>39.96</v>
      </c>
      <c r="I286" s="180"/>
      <c r="J286" s="181">
        <f>ROUND(I286*H286,2)</f>
        <v>0</v>
      </c>
      <c r="K286" s="177" t="s">
        <v>135</v>
      </c>
      <c r="L286" s="41"/>
      <c r="M286" s="182" t="s">
        <v>19</v>
      </c>
      <c r="N286" s="183" t="s">
        <v>46</v>
      </c>
      <c r="O286" s="66"/>
      <c r="P286" s="184">
        <f>O286*H286</f>
        <v>0</v>
      </c>
      <c r="Q286" s="184">
        <v>4.4999999999999999E-4</v>
      </c>
      <c r="R286" s="184">
        <f>Q286*H286</f>
        <v>1.7982000000000001E-2</v>
      </c>
      <c r="S286" s="184">
        <v>0</v>
      </c>
      <c r="T286" s="185">
        <f>S286*H286</f>
        <v>0</v>
      </c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R286" s="186" t="s">
        <v>242</v>
      </c>
      <c r="AT286" s="186" t="s">
        <v>131</v>
      </c>
      <c r="AU286" s="186" t="s">
        <v>85</v>
      </c>
      <c r="AY286" s="19" t="s">
        <v>128</v>
      </c>
      <c r="BE286" s="187">
        <f>IF(N286="základní",J286,0)</f>
        <v>0</v>
      </c>
      <c r="BF286" s="187">
        <f>IF(N286="snížená",J286,0)</f>
        <v>0</v>
      </c>
      <c r="BG286" s="187">
        <f>IF(N286="zákl. přenesená",J286,0)</f>
        <v>0</v>
      </c>
      <c r="BH286" s="187">
        <f>IF(N286="sníž. přenesená",J286,0)</f>
        <v>0</v>
      </c>
      <c r="BI286" s="187">
        <f>IF(N286="nulová",J286,0)</f>
        <v>0</v>
      </c>
      <c r="BJ286" s="19" t="s">
        <v>83</v>
      </c>
      <c r="BK286" s="187">
        <f>ROUND(I286*H286,2)</f>
        <v>0</v>
      </c>
      <c r="BL286" s="19" t="s">
        <v>242</v>
      </c>
      <c r="BM286" s="186" t="s">
        <v>730</v>
      </c>
    </row>
    <row r="287" spans="1:65" s="2" customFormat="1" ht="11.25">
      <c r="A287" s="36"/>
      <c r="B287" s="37"/>
      <c r="C287" s="38"/>
      <c r="D287" s="188" t="s">
        <v>138</v>
      </c>
      <c r="E287" s="38"/>
      <c r="F287" s="189" t="s">
        <v>731</v>
      </c>
      <c r="G287" s="38"/>
      <c r="H287" s="38"/>
      <c r="I287" s="190"/>
      <c r="J287" s="38"/>
      <c r="K287" s="38"/>
      <c r="L287" s="41"/>
      <c r="M287" s="191"/>
      <c r="N287" s="192"/>
      <c r="O287" s="66"/>
      <c r="P287" s="66"/>
      <c r="Q287" s="66"/>
      <c r="R287" s="66"/>
      <c r="S287" s="66"/>
      <c r="T287" s="67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T287" s="19" t="s">
        <v>138</v>
      </c>
      <c r="AU287" s="19" t="s">
        <v>85</v>
      </c>
    </row>
    <row r="288" spans="1:65" s="13" customFormat="1" ht="11.25">
      <c r="B288" s="193"/>
      <c r="C288" s="194"/>
      <c r="D288" s="195" t="s">
        <v>140</v>
      </c>
      <c r="E288" s="196" t="s">
        <v>19</v>
      </c>
      <c r="F288" s="197" t="s">
        <v>657</v>
      </c>
      <c r="G288" s="194"/>
      <c r="H288" s="196" t="s">
        <v>19</v>
      </c>
      <c r="I288" s="198"/>
      <c r="J288" s="194"/>
      <c r="K288" s="194"/>
      <c r="L288" s="199"/>
      <c r="M288" s="200"/>
      <c r="N288" s="201"/>
      <c r="O288" s="201"/>
      <c r="P288" s="201"/>
      <c r="Q288" s="201"/>
      <c r="R288" s="201"/>
      <c r="S288" s="201"/>
      <c r="T288" s="202"/>
      <c r="AT288" s="203" t="s">
        <v>140</v>
      </c>
      <c r="AU288" s="203" t="s">
        <v>85</v>
      </c>
      <c r="AV288" s="13" t="s">
        <v>83</v>
      </c>
      <c r="AW288" s="13" t="s">
        <v>37</v>
      </c>
      <c r="AX288" s="13" t="s">
        <v>75</v>
      </c>
      <c r="AY288" s="203" t="s">
        <v>128</v>
      </c>
    </row>
    <row r="289" spans="1:65" s="14" customFormat="1" ht="11.25">
      <c r="B289" s="204"/>
      <c r="C289" s="205"/>
      <c r="D289" s="195" t="s">
        <v>140</v>
      </c>
      <c r="E289" s="206" t="s">
        <v>19</v>
      </c>
      <c r="F289" s="207" t="s">
        <v>727</v>
      </c>
      <c r="G289" s="205"/>
      <c r="H289" s="208">
        <v>39.96</v>
      </c>
      <c r="I289" s="209"/>
      <c r="J289" s="205"/>
      <c r="K289" s="205"/>
      <c r="L289" s="210"/>
      <c r="M289" s="211"/>
      <c r="N289" s="212"/>
      <c r="O289" s="212"/>
      <c r="P289" s="212"/>
      <c r="Q289" s="212"/>
      <c r="R289" s="212"/>
      <c r="S289" s="212"/>
      <c r="T289" s="213"/>
      <c r="AT289" s="214" t="s">
        <v>140</v>
      </c>
      <c r="AU289" s="214" t="s">
        <v>85</v>
      </c>
      <c r="AV289" s="14" t="s">
        <v>85</v>
      </c>
      <c r="AW289" s="14" t="s">
        <v>37</v>
      </c>
      <c r="AX289" s="14" t="s">
        <v>83</v>
      </c>
      <c r="AY289" s="214" t="s">
        <v>128</v>
      </c>
    </row>
    <row r="290" spans="1:65" s="2" customFormat="1" ht="37.9" customHeight="1">
      <c r="A290" s="36"/>
      <c r="B290" s="37"/>
      <c r="C290" s="175" t="s">
        <v>443</v>
      </c>
      <c r="D290" s="175" t="s">
        <v>131</v>
      </c>
      <c r="E290" s="176" t="s">
        <v>732</v>
      </c>
      <c r="F290" s="177" t="s">
        <v>733</v>
      </c>
      <c r="G290" s="178" t="s">
        <v>245</v>
      </c>
      <c r="H290" s="179">
        <v>2</v>
      </c>
      <c r="I290" s="180"/>
      <c r="J290" s="181">
        <f>ROUND(I290*H290,2)</f>
        <v>0</v>
      </c>
      <c r="K290" s="177" t="s">
        <v>135</v>
      </c>
      <c r="L290" s="41"/>
      <c r="M290" s="182" t="s">
        <v>19</v>
      </c>
      <c r="N290" s="183" t="s">
        <v>46</v>
      </c>
      <c r="O290" s="66"/>
      <c r="P290" s="184">
        <f>O290*H290</f>
        <v>0</v>
      </c>
      <c r="Q290" s="184">
        <v>6.9999999999999994E-5</v>
      </c>
      <c r="R290" s="184">
        <f>Q290*H290</f>
        <v>1.3999999999999999E-4</v>
      </c>
      <c r="S290" s="184">
        <v>0</v>
      </c>
      <c r="T290" s="185">
        <f>S290*H290</f>
        <v>0</v>
      </c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R290" s="186" t="s">
        <v>242</v>
      </c>
      <c r="AT290" s="186" t="s">
        <v>131</v>
      </c>
      <c r="AU290" s="186" t="s">
        <v>85</v>
      </c>
      <c r="AY290" s="19" t="s">
        <v>128</v>
      </c>
      <c r="BE290" s="187">
        <f>IF(N290="základní",J290,0)</f>
        <v>0</v>
      </c>
      <c r="BF290" s="187">
        <f>IF(N290="snížená",J290,0)</f>
        <v>0</v>
      </c>
      <c r="BG290" s="187">
        <f>IF(N290="zákl. přenesená",J290,0)</f>
        <v>0</v>
      </c>
      <c r="BH290" s="187">
        <f>IF(N290="sníž. přenesená",J290,0)</f>
        <v>0</v>
      </c>
      <c r="BI290" s="187">
        <f>IF(N290="nulová",J290,0)</f>
        <v>0</v>
      </c>
      <c r="BJ290" s="19" t="s">
        <v>83</v>
      </c>
      <c r="BK290" s="187">
        <f>ROUND(I290*H290,2)</f>
        <v>0</v>
      </c>
      <c r="BL290" s="19" t="s">
        <v>242</v>
      </c>
      <c r="BM290" s="186" t="s">
        <v>734</v>
      </c>
    </row>
    <row r="291" spans="1:65" s="2" customFormat="1" ht="11.25">
      <c r="A291" s="36"/>
      <c r="B291" s="37"/>
      <c r="C291" s="38"/>
      <c r="D291" s="188" t="s">
        <v>138</v>
      </c>
      <c r="E291" s="38"/>
      <c r="F291" s="189" t="s">
        <v>735</v>
      </c>
      <c r="G291" s="38"/>
      <c r="H291" s="38"/>
      <c r="I291" s="190"/>
      <c r="J291" s="38"/>
      <c r="K291" s="38"/>
      <c r="L291" s="41"/>
      <c r="M291" s="191"/>
      <c r="N291" s="192"/>
      <c r="O291" s="66"/>
      <c r="P291" s="66"/>
      <c r="Q291" s="66"/>
      <c r="R291" s="66"/>
      <c r="S291" s="66"/>
      <c r="T291" s="67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T291" s="19" t="s">
        <v>138</v>
      </c>
      <c r="AU291" s="19" t="s">
        <v>85</v>
      </c>
    </row>
    <row r="292" spans="1:65" s="13" customFormat="1" ht="11.25">
      <c r="B292" s="193"/>
      <c r="C292" s="194"/>
      <c r="D292" s="195" t="s">
        <v>140</v>
      </c>
      <c r="E292" s="196" t="s">
        <v>19</v>
      </c>
      <c r="F292" s="197" t="s">
        <v>736</v>
      </c>
      <c r="G292" s="194"/>
      <c r="H292" s="196" t="s">
        <v>19</v>
      </c>
      <c r="I292" s="198"/>
      <c r="J292" s="194"/>
      <c r="K292" s="194"/>
      <c r="L292" s="199"/>
      <c r="M292" s="200"/>
      <c r="N292" s="201"/>
      <c r="O292" s="201"/>
      <c r="P292" s="201"/>
      <c r="Q292" s="201"/>
      <c r="R292" s="201"/>
      <c r="S292" s="201"/>
      <c r="T292" s="202"/>
      <c r="AT292" s="203" t="s">
        <v>140</v>
      </c>
      <c r="AU292" s="203" t="s">
        <v>85</v>
      </c>
      <c r="AV292" s="13" t="s">
        <v>83</v>
      </c>
      <c r="AW292" s="13" t="s">
        <v>37</v>
      </c>
      <c r="AX292" s="13" t="s">
        <v>75</v>
      </c>
      <c r="AY292" s="203" t="s">
        <v>128</v>
      </c>
    </row>
    <row r="293" spans="1:65" s="14" customFormat="1" ht="11.25">
      <c r="B293" s="204"/>
      <c r="C293" s="205"/>
      <c r="D293" s="195" t="s">
        <v>140</v>
      </c>
      <c r="E293" s="206" t="s">
        <v>19</v>
      </c>
      <c r="F293" s="207" t="s">
        <v>85</v>
      </c>
      <c r="G293" s="205"/>
      <c r="H293" s="208">
        <v>2</v>
      </c>
      <c r="I293" s="209"/>
      <c r="J293" s="205"/>
      <c r="K293" s="205"/>
      <c r="L293" s="210"/>
      <c r="M293" s="211"/>
      <c r="N293" s="212"/>
      <c r="O293" s="212"/>
      <c r="P293" s="212"/>
      <c r="Q293" s="212"/>
      <c r="R293" s="212"/>
      <c r="S293" s="212"/>
      <c r="T293" s="213"/>
      <c r="AT293" s="214" t="s">
        <v>140</v>
      </c>
      <c r="AU293" s="214" t="s">
        <v>85</v>
      </c>
      <c r="AV293" s="14" t="s">
        <v>85</v>
      </c>
      <c r="AW293" s="14" t="s">
        <v>37</v>
      </c>
      <c r="AX293" s="14" t="s">
        <v>83</v>
      </c>
      <c r="AY293" s="214" t="s">
        <v>128</v>
      </c>
    </row>
    <row r="294" spans="1:65" s="2" customFormat="1" ht="24.2" customHeight="1">
      <c r="A294" s="36"/>
      <c r="B294" s="37"/>
      <c r="C294" s="227" t="s">
        <v>448</v>
      </c>
      <c r="D294" s="227" t="s">
        <v>261</v>
      </c>
      <c r="E294" s="228" t="s">
        <v>737</v>
      </c>
      <c r="F294" s="229" t="s">
        <v>738</v>
      </c>
      <c r="G294" s="230" t="s">
        <v>245</v>
      </c>
      <c r="H294" s="231">
        <v>2</v>
      </c>
      <c r="I294" s="232"/>
      <c r="J294" s="233">
        <f>ROUND(I294*H294,2)</f>
        <v>0</v>
      </c>
      <c r="K294" s="229" t="s">
        <v>135</v>
      </c>
      <c r="L294" s="234"/>
      <c r="M294" s="235" t="s">
        <v>19</v>
      </c>
      <c r="N294" s="236" t="s">
        <v>46</v>
      </c>
      <c r="O294" s="66"/>
      <c r="P294" s="184">
        <f>O294*H294</f>
        <v>0</v>
      </c>
      <c r="Q294" s="184">
        <v>2.5000000000000001E-3</v>
      </c>
      <c r="R294" s="184">
        <f>Q294*H294</f>
        <v>5.0000000000000001E-3</v>
      </c>
      <c r="S294" s="184">
        <v>0</v>
      </c>
      <c r="T294" s="185">
        <f>S294*H294</f>
        <v>0</v>
      </c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R294" s="186" t="s">
        <v>336</v>
      </c>
      <c r="AT294" s="186" t="s">
        <v>261</v>
      </c>
      <c r="AU294" s="186" t="s">
        <v>85</v>
      </c>
      <c r="AY294" s="19" t="s">
        <v>128</v>
      </c>
      <c r="BE294" s="187">
        <f>IF(N294="základní",J294,0)</f>
        <v>0</v>
      </c>
      <c r="BF294" s="187">
        <f>IF(N294="snížená",J294,0)</f>
        <v>0</v>
      </c>
      <c r="BG294" s="187">
        <f>IF(N294="zákl. přenesená",J294,0)</f>
        <v>0</v>
      </c>
      <c r="BH294" s="187">
        <f>IF(N294="sníž. přenesená",J294,0)</f>
        <v>0</v>
      </c>
      <c r="BI294" s="187">
        <f>IF(N294="nulová",J294,0)</f>
        <v>0</v>
      </c>
      <c r="BJ294" s="19" t="s">
        <v>83</v>
      </c>
      <c r="BK294" s="187">
        <f>ROUND(I294*H294,2)</f>
        <v>0</v>
      </c>
      <c r="BL294" s="19" t="s">
        <v>242</v>
      </c>
      <c r="BM294" s="186" t="s">
        <v>739</v>
      </c>
    </row>
    <row r="295" spans="1:65" s="2" customFormat="1" ht="49.15" customHeight="1">
      <c r="A295" s="36"/>
      <c r="B295" s="37"/>
      <c r="C295" s="175" t="s">
        <v>453</v>
      </c>
      <c r="D295" s="175" t="s">
        <v>131</v>
      </c>
      <c r="E295" s="176" t="s">
        <v>740</v>
      </c>
      <c r="F295" s="177" t="s">
        <v>741</v>
      </c>
      <c r="G295" s="178" t="s">
        <v>571</v>
      </c>
      <c r="H295" s="241"/>
      <c r="I295" s="180"/>
      <c r="J295" s="181">
        <f>ROUND(I295*H295,2)</f>
        <v>0</v>
      </c>
      <c r="K295" s="177" t="s">
        <v>135</v>
      </c>
      <c r="L295" s="41"/>
      <c r="M295" s="182" t="s">
        <v>19</v>
      </c>
      <c r="N295" s="183" t="s">
        <v>46</v>
      </c>
      <c r="O295" s="66"/>
      <c r="P295" s="184">
        <f>O295*H295</f>
        <v>0</v>
      </c>
      <c r="Q295" s="184">
        <v>0</v>
      </c>
      <c r="R295" s="184">
        <f>Q295*H295</f>
        <v>0</v>
      </c>
      <c r="S295" s="184">
        <v>0</v>
      </c>
      <c r="T295" s="185">
        <f>S295*H295</f>
        <v>0</v>
      </c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R295" s="186" t="s">
        <v>242</v>
      </c>
      <c r="AT295" s="186" t="s">
        <v>131</v>
      </c>
      <c r="AU295" s="186" t="s">
        <v>85</v>
      </c>
      <c r="AY295" s="19" t="s">
        <v>128</v>
      </c>
      <c r="BE295" s="187">
        <f>IF(N295="základní",J295,0)</f>
        <v>0</v>
      </c>
      <c r="BF295" s="187">
        <f>IF(N295="snížená",J295,0)</f>
        <v>0</v>
      </c>
      <c r="BG295" s="187">
        <f>IF(N295="zákl. přenesená",J295,0)</f>
        <v>0</v>
      </c>
      <c r="BH295" s="187">
        <f>IF(N295="sníž. přenesená",J295,0)</f>
        <v>0</v>
      </c>
      <c r="BI295" s="187">
        <f>IF(N295="nulová",J295,0)</f>
        <v>0</v>
      </c>
      <c r="BJ295" s="19" t="s">
        <v>83</v>
      </c>
      <c r="BK295" s="187">
        <f>ROUND(I295*H295,2)</f>
        <v>0</v>
      </c>
      <c r="BL295" s="19" t="s">
        <v>242</v>
      </c>
      <c r="BM295" s="186" t="s">
        <v>742</v>
      </c>
    </row>
    <row r="296" spans="1:65" s="2" customFormat="1" ht="11.25">
      <c r="A296" s="36"/>
      <c r="B296" s="37"/>
      <c r="C296" s="38"/>
      <c r="D296" s="188" t="s">
        <v>138</v>
      </c>
      <c r="E296" s="38"/>
      <c r="F296" s="189" t="s">
        <v>743</v>
      </c>
      <c r="G296" s="38"/>
      <c r="H296" s="38"/>
      <c r="I296" s="190"/>
      <c r="J296" s="38"/>
      <c r="K296" s="38"/>
      <c r="L296" s="41"/>
      <c r="M296" s="191"/>
      <c r="N296" s="192"/>
      <c r="O296" s="66"/>
      <c r="P296" s="66"/>
      <c r="Q296" s="66"/>
      <c r="R296" s="66"/>
      <c r="S296" s="66"/>
      <c r="T296" s="67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T296" s="19" t="s">
        <v>138</v>
      </c>
      <c r="AU296" s="19" t="s">
        <v>85</v>
      </c>
    </row>
    <row r="297" spans="1:65" s="12" customFormat="1" ht="22.9" customHeight="1">
      <c r="B297" s="159"/>
      <c r="C297" s="160"/>
      <c r="D297" s="161" t="s">
        <v>74</v>
      </c>
      <c r="E297" s="173" t="s">
        <v>744</v>
      </c>
      <c r="F297" s="173" t="s">
        <v>745</v>
      </c>
      <c r="G297" s="160"/>
      <c r="H297" s="160"/>
      <c r="I297" s="163"/>
      <c r="J297" s="174">
        <f>BK297</f>
        <v>0</v>
      </c>
      <c r="K297" s="160"/>
      <c r="L297" s="165"/>
      <c r="M297" s="166"/>
      <c r="N297" s="167"/>
      <c r="O297" s="167"/>
      <c r="P297" s="168">
        <f>SUM(P298:P309)</f>
        <v>0</v>
      </c>
      <c r="Q297" s="167"/>
      <c r="R297" s="168">
        <f>SUM(R298:R309)</f>
        <v>0.32022719999999999</v>
      </c>
      <c r="S297" s="167"/>
      <c r="T297" s="169">
        <f>SUM(T298:T309)</f>
        <v>4.2897060000000007</v>
      </c>
      <c r="AR297" s="170" t="s">
        <v>85</v>
      </c>
      <c r="AT297" s="171" t="s">
        <v>74</v>
      </c>
      <c r="AU297" s="171" t="s">
        <v>83</v>
      </c>
      <c r="AY297" s="170" t="s">
        <v>128</v>
      </c>
      <c r="BK297" s="172">
        <f>SUM(BK298:BK309)</f>
        <v>0</v>
      </c>
    </row>
    <row r="298" spans="1:65" s="2" customFormat="1" ht="49.15" customHeight="1">
      <c r="A298" s="36"/>
      <c r="B298" s="37"/>
      <c r="C298" s="175" t="s">
        <v>458</v>
      </c>
      <c r="D298" s="175" t="s">
        <v>131</v>
      </c>
      <c r="E298" s="176" t="s">
        <v>746</v>
      </c>
      <c r="F298" s="177" t="s">
        <v>747</v>
      </c>
      <c r="G298" s="178" t="s">
        <v>134</v>
      </c>
      <c r="H298" s="179">
        <v>37.962000000000003</v>
      </c>
      <c r="I298" s="180"/>
      <c r="J298" s="181">
        <f>ROUND(I298*H298,2)</f>
        <v>0</v>
      </c>
      <c r="K298" s="177" t="s">
        <v>135</v>
      </c>
      <c r="L298" s="41"/>
      <c r="M298" s="182" t="s">
        <v>19</v>
      </c>
      <c r="N298" s="183" t="s">
        <v>46</v>
      </c>
      <c r="O298" s="66"/>
      <c r="P298" s="184">
        <f>O298*H298</f>
        <v>0</v>
      </c>
      <c r="Q298" s="184">
        <v>0</v>
      </c>
      <c r="R298" s="184">
        <f>Q298*H298</f>
        <v>0</v>
      </c>
      <c r="S298" s="184">
        <v>0.113</v>
      </c>
      <c r="T298" s="185">
        <f>S298*H298</f>
        <v>4.2897060000000007</v>
      </c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R298" s="186" t="s">
        <v>242</v>
      </c>
      <c r="AT298" s="186" t="s">
        <v>131</v>
      </c>
      <c r="AU298" s="186" t="s">
        <v>85</v>
      </c>
      <c r="AY298" s="19" t="s">
        <v>128</v>
      </c>
      <c r="BE298" s="187">
        <f>IF(N298="základní",J298,0)</f>
        <v>0</v>
      </c>
      <c r="BF298" s="187">
        <f>IF(N298="snížená",J298,0)</f>
        <v>0</v>
      </c>
      <c r="BG298" s="187">
        <f>IF(N298="zákl. přenesená",J298,0)</f>
        <v>0</v>
      </c>
      <c r="BH298" s="187">
        <f>IF(N298="sníž. přenesená",J298,0)</f>
        <v>0</v>
      </c>
      <c r="BI298" s="187">
        <f>IF(N298="nulová",J298,0)</f>
        <v>0</v>
      </c>
      <c r="BJ298" s="19" t="s">
        <v>83</v>
      </c>
      <c r="BK298" s="187">
        <f>ROUND(I298*H298,2)</f>
        <v>0</v>
      </c>
      <c r="BL298" s="19" t="s">
        <v>242</v>
      </c>
      <c r="BM298" s="186" t="s">
        <v>748</v>
      </c>
    </row>
    <row r="299" spans="1:65" s="2" customFormat="1" ht="11.25">
      <c r="A299" s="36"/>
      <c r="B299" s="37"/>
      <c r="C299" s="38"/>
      <c r="D299" s="188" t="s">
        <v>138</v>
      </c>
      <c r="E299" s="38"/>
      <c r="F299" s="189" t="s">
        <v>749</v>
      </c>
      <c r="G299" s="38"/>
      <c r="H299" s="38"/>
      <c r="I299" s="190"/>
      <c r="J299" s="38"/>
      <c r="K299" s="38"/>
      <c r="L299" s="41"/>
      <c r="M299" s="191"/>
      <c r="N299" s="192"/>
      <c r="O299" s="66"/>
      <c r="P299" s="66"/>
      <c r="Q299" s="66"/>
      <c r="R299" s="66"/>
      <c r="S299" s="66"/>
      <c r="T299" s="67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T299" s="19" t="s">
        <v>138</v>
      </c>
      <c r="AU299" s="19" t="s">
        <v>85</v>
      </c>
    </row>
    <row r="300" spans="1:65" s="13" customFormat="1" ht="22.5">
      <c r="B300" s="193"/>
      <c r="C300" s="194"/>
      <c r="D300" s="195" t="s">
        <v>140</v>
      </c>
      <c r="E300" s="196" t="s">
        <v>19</v>
      </c>
      <c r="F300" s="197" t="s">
        <v>750</v>
      </c>
      <c r="G300" s="194"/>
      <c r="H300" s="196" t="s">
        <v>19</v>
      </c>
      <c r="I300" s="198"/>
      <c r="J300" s="194"/>
      <c r="K300" s="194"/>
      <c r="L300" s="199"/>
      <c r="M300" s="200"/>
      <c r="N300" s="201"/>
      <c r="O300" s="201"/>
      <c r="P300" s="201"/>
      <c r="Q300" s="201"/>
      <c r="R300" s="201"/>
      <c r="S300" s="201"/>
      <c r="T300" s="202"/>
      <c r="AT300" s="203" t="s">
        <v>140</v>
      </c>
      <c r="AU300" s="203" t="s">
        <v>85</v>
      </c>
      <c r="AV300" s="13" t="s">
        <v>83</v>
      </c>
      <c r="AW300" s="13" t="s">
        <v>37</v>
      </c>
      <c r="AX300" s="13" t="s">
        <v>75</v>
      </c>
      <c r="AY300" s="203" t="s">
        <v>128</v>
      </c>
    </row>
    <row r="301" spans="1:65" s="14" customFormat="1" ht="11.25">
      <c r="B301" s="204"/>
      <c r="C301" s="205"/>
      <c r="D301" s="195" t="s">
        <v>140</v>
      </c>
      <c r="E301" s="206" t="s">
        <v>19</v>
      </c>
      <c r="F301" s="207" t="s">
        <v>581</v>
      </c>
      <c r="G301" s="205"/>
      <c r="H301" s="208">
        <v>37.962000000000003</v>
      </c>
      <c r="I301" s="209"/>
      <c r="J301" s="205"/>
      <c r="K301" s="205"/>
      <c r="L301" s="210"/>
      <c r="M301" s="211"/>
      <c r="N301" s="212"/>
      <c r="O301" s="212"/>
      <c r="P301" s="212"/>
      <c r="Q301" s="212"/>
      <c r="R301" s="212"/>
      <c r="S301" s="212"/>
      <c r="T301" s="213"/>
      <c r="AT301" s="214" t="s">
        <v>140</v>
      </c>
      <c r="AU301" s="214" t="s">
        <v>85</v>
      </c>
      <c r="AV301" s="14" t="s">
        <v>85</v>
      </c>
      <c r="AW301" s="14" t="s">
        <v>37</v>
      </c>
      <c r="AX301" s="14" t="s">
        <v>83</v>
      </c>
      <c r="AY301" s="214" t="s">
        <v>128</v>
      </c>
    </row>
    <row r="302" spans="1:65" s="2" customFormat="1" ht="37.9" customHeight="1">
      <c r="A302" s="36"/>
      <c r="B302" s="37"/>
      <c r="C302" s="175" t="s">
        <v>463</v>
      </c>
      <c r="D302" s="175" t="s">
        <v>131</v>
      </c>
      <c r="E302" s="176" t="s">
        <v>751</v>
      </c>
      <c r="F302" s="177" t="s">
        <v>752</v>
      </c>
      <c r="G302" s="178" t="s">
        <v>134</v>
      </c>
      <c r="H302" s="179">
        <v>42.357999999999997</v>
      </c>
      <c r="I302" s="180"/>
      <c r="J302" s="181">
        <f>ROUND(I302*H302,2)</f>
        <v>0</v>
      </c>
      <c r="K302" s="177" t="s">
        <v>135</v>
      </c>
      <c r="L302" s="41"/>
      <c r="M302" s="182" t="s">
        <v>19</v>
      </c>
      <c r="N302" s="183" t="s">
        <v>46</v>
      </c>
      <c r="O302" s="66"/>
      <c r="P302" s="184">
        <f>O302*H302</f>
        <v>0</v>
      </c>
      <c r="Q302" s="184">
        <v>0</v>
      </c>
      <c r="R302" s="184">
        <f>Q302*H302</f>
        <v>0</v>
      </c>
      <c r="S302" s="184">
        <v>0</v>
      </c>
      <c r="T302" s="185">
        <f>S302*H302</f>
        <v>0</v>
      </c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R302" s="186" t="s">
        <v>242</v>
      </c>
      <c r="AT302" s="186" t="s">
        <v>131</v>
      </c>
      <c r="AU302" s="186" t="s">
        <v>85</v>
      </c>
      <c r="AY302" s="19" t="s">
        <v>128</v>
      </c>
      <c r="BE302" s="187">
        <f>IF(N302="základní",J302,0)</f>
        <v>0</v>
      </c>
      <c r="BF302" s="187">
        <f>IF(N302="snížená",J302,0)</f>
        <v>0</v>
      </c>
      <c r="BG302" s="187">
        <f>IF(N302="zákl. přenesená",J302,0)</f>
        <v>0</v>
      </c>
      <c r="BH302" s="187">
        <f>IF(N302="sníž. přenesená",J302,0)</f>
        <v>0</v>
      </c>
      <c r="BI302" s="187">
        <f>IF(N302="nulová",J302,0)</f>
        <v>0</v>
      </c>
      <c r="BJ302" s="19" t="s">
        <v>83</v>
      </c>
      <c r="BK302" s="187">
        <f>ROUND(I302*H302,2)</f>
        <v>0</v>
      </c>
      <c r="BL302" s="19" t="s">
        <v>242</v>
      </c>
      <c r="BM302" s="186" t="s">
        <v>753</v>
      </c>
    </row>
    <row r="303" spans="1:65" s="2" customFormat="1" ht="11.25">
      <c r="A303" s="36"/>
      <c r="B303" s="37"/>
      <c r="C303" s="38"/>
      <c r="D303" s="188" t="s">
        <v>138</v>
      </c>
      <c r="E303" s="38"/>
      <c r="F303" s="189" t="s">
        <v>754</v>
      </c>
      <c r="G303" s="38"/>
      <c r="H303" s="38"/>
      <c r="I303" s="190"/>
      <c r="J303" s="38"/>
      <c r="K303" s="38"/>
      <c r="L303" s="41"/>
      <c r="M303" s="191"/>
      <c r="N303" s="192"/>
      <c r="O303" s="66"/>
      <c r="P303" s="66"/>
      <c r="Q303" s="66"/>
      <c r="R303" s="66"/>
      <c r="S303" s="66"/>
      <c r="T303" s="67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T303" s="19" t="s">
        <v>138</v>
      </c>
      <c r="AU303" s="19" t="s">
        <v>85</v>
      </c>
    </row>
    <row r="304" spans="1:65" s="13" customFormat="1" ht="11.25">
      <c r="B304" s="193"/>
      <c r="C304" s="194"/>
      <c r="D304" s="195" t="s">
        <v>140</v>
      </c>
      <c r="E304" s="196" t="s">
        <v>19</v>
      </c>
      <c r="F304" s="197" t="s">
        <v>657</v>
      </c>
      <c r="G304" s="194"/>
      <c r="H304" s="196" t="s">
        <v>19</v>
      </c>
      <c r="I304" s="198"/>
      <c r="J304" s="194"/>
      <c r="K304" s="194"/>
      <c r="L304" s="199"/>
      <c r="M304" s="200"/>
      <c r="N304" s="201"/>
      <c r="O304" s="201"/>
      <c r="P304" s="201"/>
      <c r="Q304" s="201"/>
      <c r="R304" s="201"/>
      <c r="S304" s="201"/>
      <c r="T304" s="202"/>
      <c r="AT304" s="203" t="s">
        <v>140</v>
      </c>
      <c r="AU304" s="203" t="s">
        <v>85</v>
      </c>
      <c r="AV304" s="13" t="s">
        <v>83</v>
      </c>
      <c r="AW304" s="13" t="s">
        <v>37</v>
      </c>
      <c r="AX304" s="13" t="s">
        <v>75</v>
      </c>
      <c r="AY304" s="203" t="s">
        <v>128</v>
      </c>
    </row>
    <row r="305" spans="1:65" s="14" customFormat="1" ht="11.25">
      <c r="B305" s="204"/>
      <c r="C305" s="205"/>
      <c r="D305" s="195" t="s">
        <v>140</v>
      </c>
      <c r="E305" s="206" t="s">
        <v>19</v>
      </c>
      <c r="F305" s="207" t="s">
        <v>755</v>
      </c>
      <c r="G305" s="205"/>
      <c r="H305" s="208">
        <v>42.357999999999997</v>
      </c>
      <c r="I305" s="209"/>
      <c r="J305" s="205"/>
      <c r="K305" s="205"/>
      <c r="L305" s="210"/>
      <c r="M305" s="211"/>
      <c r="N305" s="212"/>
      <c r="O305" s="212"/>
      <c r="P305" s="212"/>
      <c r="Q305" s="212"/>
      <c r="R305" s="212"/>
      <c r="S305" s="212"/>
      <c r="T305" s="213"/>
      <c r="AT305" s="214" t="s">
        <v>140</v>
      </c>
      <c r="AU305" s="214" t="s">
        <v>85</v>
      </c>
      <c r="AV305" s="14" t="s">
        <v>85</v>
      </c>
      <c r="AW305" s="14" t="s">
        <v>37</v>
      </c>
      <c r="AX305" s="14" t="s">
        <v>83</v>
      </c>
      <c r="AY305" s="214" t="s">
        <v>128</v>
      </c>
    </row>
    <row r="306" spans="1:65" s="2" customFormat="1" ht="24.2" customHeight="1">
      <c r="A306" s="36"/>
      <c r="B306" s="37"/>
      <c r="C306" s="227" t="s">
        <v>468</v>
      </c>
      <c r="D306" s="227" t="s">
        <v>261</v>
      </c>
      <c r="E306" s="228" t="s">
        <v>756</v>
      </c>
      <c r="F306" s="229" t="s">
        <v>757</v>
      </c>
      <c r="G306" s="230" t="s">
        <v>134</v>
      </c>
      <c r="H306" s="231">
        <v>88.951999999999998</v>
      </c>
      <c r="I306" s="232"/>
      <c r="J306" s="233">
        <f>ROUND(I306*H306,2)</f>
        <v>0</v>
      </c>
      <c r="K306" s="229" t="s">
        <v>135</v>
      </c>
      <c r="L306" s="234"/>
      <c r="M306" s="235" t="s">
        <v>19</v>
      </c>
      <c r="N306" s="236" t="s">
        <v>46</v>
      </c>
      <c r="O306" s="66"/>
      <c r="P306" s="184">
        <f>O306*H306</f>
        <v>0</v>
      </c>
      <c r="Q306" s="184">
        <v>3.5999999999999999E-3</v>
      </c>
      <c r="R306" s="184">
        <f>Q306*H306</f>
        <v>0.32022719999999999</v>
      </c>
      <c r="S306" s="184">
        <v>0</v>
      </c>
      <c r="T306" s="185">
        <f>S306*H306</f>
        <v>0</v>
      </c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R306" s="186" t="s">
        <v>336</v>
      </c>
      <c r="AT306" s="186" t="s">
        <v>261</v>
      </c>
      <c r="AU306" s="186" t="s">
        <v>85</v>
      </c>
      <c r="AY306" s="19" t="s">
        <v>128</v>
      </c>
      <c r="BE306" s="187">
        <f>IF(N306="základní",J306,0)</f>
        <v>0</v>
      </c>
      <c r="BF306" s="187">
        <f>IF(N306="snížená",J306,0)</f>
        <v>0</v>
      </c>
      <c r="BG306" s="187">
        <f>IF(N306="zákl. přenesená",J306,0)</f>
        <v>0</v>
      </c>
      <c r="BH306" s="187">
        <f>IF(N306="sníž. přenesená",J306,0)</f>
        <v>0</v>
      </c>
      <c r="BI306" s="187">
        <f>IF(N306="nulová",J306,0)</f>
        <v>0</v>
      </c>
      <c r="BJ306" s="19" t="s">
        <v>83</v>
      </c>
      <c r="BK306" s="187">
        <f>ROUND(I306*H306,2)</f>
        <v>0</v>
      </c>
      <c r="BL306" s="19" t="s">
        <v>242</v>
      </c>
      <c r="BM306" s="186" t="s">
        <v>758</v>
      </c>
    </row>
    <row r="307" spans="1:65" s="14" customFormat="1" ht="11.25">
      <c r="B307" s="204"/>
      <c r="C307" s="205"/>
      <c r="D307" s="195" t="s">
        <v>140</v>
      </c>
      <c r="E307" s="205"/>
      <c r="F307" s="207" t="s">
        <v>759</v>
      </c>
      <c r="G307" s="205"/>
      <c r="H307" s="208">
        <v>88.951999999999998</v>
      </c>
      <c r="I307" s="209"/>
      <c r="J307" s="205"/>
      <c r="K307" s="205"/>
      <c r="L307" s="210"/>
      <c r="M307" s="211"/>
      <c r="N307" s="212"/>
      <c r="O307" s="212"/>
      <c r="P307" s="212"/>
      <c r="Q307" s="212"/>
      <c r="R307" s="212"/>
      <c r="S307" s="212"/>
      <c r="T307" s="213"/>
      <c r="AT307" s="214" t="s">
        <v>140</v>
      </c>
      <c r="AU307" s="214" t="s">
        <v>85</v>
      </c>
      <c r="AV307" s="14" t="s">
        <v>85</v>
      </c>
      <c r="AW307" s="14" t="s">
        <v>4</v>
      </c>
      <c r="AX307" s="14" t="s">
        <v>83</v>
      </c>
      <c r="AY307" s="214" t="s">
        <v>128</v>
      </c>
    </row>
    <row r="308" spans="1:65" s="2" customFormat="1" ht="55.5" customHeight="1">
      <c r="A308" s="36"/>
      <c r="B308" s="37"/>
      <c r="C308" s="175" t="s">
        <v>475</v>
      </c>
      <c r="D308" s="175" t="s">
        <v>131</v>
      </c>
      <c r="E308" s="176" t="s">
        <v>760</v>
      </c>
      <c r="F308" s="177" t="s">
        <v>761</v>
      </c>
      <c r="G308" s="178" t="s">
        <v>211</v>
      </c>
      <c r="H308" s="179">
        <v>0.32</v>
      </c>
      <c r="I308" s="180"/>
      <c r="J308" s="181">
        <f>ROUND(I308*H308,2)</f>
        <v>0</v>
      </c>
      <c r="K308" s="177" t="s">
        <v>135</v>
      </c>
      <c r="L308" s="41"/>
      <c r="M308" s="182" t="s">
        <v>19</v>
      </c>
      <c r="N308" s="183" t="s">
        <v>46</v>
      </c>
      <c r="O308" s="66"/>
      <c r="P308" s="184">
        <f>O308*H308</f>
        <v>0</v>
      </c>
      <c r="Q308" s="184">
        <v>0</v>
      </c>
      <c r="R308" s="184">
        <f>Q308*H308</f>
        <v>0</v>
      </c>
      <c r="S308" s="184">
        <v>0</v>
      </c>
      <c r="T308" s="185">
        <f>S308*H308</f>
        <v>0</v>
      </c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R308" s="186" t="s">
        <v>242</v>
      </c>
      <c r="AT308" s="186" t="s">
        <v>131</v>
      </c>
      <c r="AU308" s="186" t="s">
        <v>85</v>
      </c>
      <c r="AY308" s="19" t="s">
        <v>128</v>
      </c>
      <c r="BE308" s="187">
        <f>IF(N308="základní",J308,0)</f>
        <v>0</v>
      </c>
      <c r="BF308" s="187">
        <f>IF(N308="snížená",J308,0)</f>
        <v>0</v>
      </c>
      <c r="BG308" s="187">
        <f>IF(N308="zákl. přenesená",J308,0)</f>
        <v>0</v>
      </c>
      <c r="BH308" s="187">
        <f>IF(N308="sníž. přenesená",J308,0)</f>
        <v>0</v>
      </c>
      <c r="BI308" s="187">
        <f>IF(N308="nulová",J308,0)</f>
        <v>0</v>
      </c>
      <c r="BJ308" s="19" t="s">
        <v>83</v>
      </c>
      <c r="BK308" s="187">
        <f>ROUND(I308*H308,2)</f>
        <v>0</v>
      </c>
      <c r="BL308" s="19" t="s">
        <v>242</v>
      </c>
      <c r="BM308" s="186" t="s">
        <v>762</v>
      </c>
    </row>
    <row r="309" spans="1:65" s="2" customFormat="1" ht="11.25">
      <c r="A309" s="36"/>
      <c r="B309" s="37"/>
      <c r="C309" s="38"/>
      <c r="D309" s="188" t="s">
        <v>138</v>
      </c>
      <c r="E309" s="38"/>
      <c r="F309" s="189" t="s">
        <v>763</v>
      </c>
      <c r="G309" s="38"/>
      <c r="H309" s="38"/>
      <c r="I309" s="190"/>
      <c r="J309" s="38"/>
      <c r="K309" s="38"/>
      <c r="L309" s="41"/>
      <c r="M309" s="191"/>
      <c r="N309" s="192"/>
      <c r="O309" s="66"/>
      <c r="P309" s="66"/>
      <c r="Q309" s="66"/>
      <c r="R309" s="66"/>
      <c r="S309" s="66"/>
      <c r="T309" s="67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T309" s="19" t="s">
        <v>138</v>
      </c>
      <c r="AU309" s="19" t="s">
        <v>85</v>
      </c>
    </row>
    <row r="310" spans="1:65" s="12" customFormat="1" ht="22.9" customHeight="1">
      <c r="B310" s="159"/>
      <c r="C310" s="160"/>
      <c r="D310" s="161" t="s">
        <v>74</v>
      </c>
      <c r="E310" s="173" t="s">
        <v>240</v>
      </c>
      <c r="F310" s="173" t="s">
        <v>241</v>
      </c>
      <c r="G310" s="160"/>
      <c r="H310" s="160"/>
      <c r="I310" s="163"/>
      <c r="J310" s="174">
        <f>BK310</f>
        <v>0</v>
      </c>
      <c r="K310" s="160"/>
      <c r="L310" s="165"/>
      <c r="M310" s="166"/>
      <c r="N310" s="167"/>
      <c r="O310" s="167"/>
      <c r="P310" s="168">
        <f>SUM(P311:P332)</f>
        <v>0</v>
      </c>
      <c r="Q310" s="167"/>
      <c r="R310" s="168">
        <f>SUM(R311:R332)</f>
        <v>9.684799999999999E-2</v>
      </c>
      <c r="S310" s="167"/>
      <c r="T310" s="169">
        <f>SUM(T311:T332)</f>
        <v>0.21100799999999997</v>
      </c>
      <c r="AR310" s="170" t="s">
        <v>85</v>
      </c>
      <c r="AT310" s="171" t="s">
        <v>74</v>
      </c>
      <c r="AU310" s="171" t="s">
        <v>83</v>
      </c>
      <c r="AY310" s="170" t="s">
        <v>128</v>
      </c>
      <c r="BK310" s="172">
        <f>SUM(BK311:BK332)</f>
        <v>0</v>
      </c>
    </row>
    <row r="311" spans="1:65" s="2" customFormat="1" ht="24.2" customHeight="1">
      <c r="A311" s="36"/>
      <c r="B311" s="37"/>
      <c r="C311" s="175" t="s">
        <v>482</v>
      </c>
      <c r="D311" s="175" t="s">
        <v>131</v>
      </c>
      <c r="E311" s="176" t="s">
        <v>764</v>
      </c>
      <c r="F311" s="177" t="s">
        <v>765</v>
      </c>
      <c r="G311" s="178" t="s">
        <v>245</v>
      </c>
      <c r="H311" s="179">
        <v>6</v>
      </c>
      <c r="I311" s="180"/>
      <c r="J311" s="181">
        <f>ROUND(I311*H311,2)</f>
        <v>0</v>
      </c>
      <c r="K311" s="177" t="s">
        <v>135</v>
      </c>
      <c r="L311" s="41"/>
      <c r="M311" s="182" t="s">
        <v>19</v>
      </c>
      <c r="N311" s="183" t="s">
        <v>46</v>
      </c>
      <c r="O311" s="66"/>
      <c r="P311" s="184">
        <f>O311*H311</f>
        <v>0</v>
      </c>
      <c r="Q311" s="184">
        <v>0</v>
      </c>
      <c r="R311" s="184">
        <f>Q311*H311</f>
        <v>0</v>
      </c>
      <c r="S311" s="184">
        <v>2.307E-2</v>
      </c>
      <c r="T311" s="185">
        <f>S311*H311</f>
        <v>0.13841999999999999</v>
      </c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R311" s="186" t="s">
        <v>242</v>
      </c>
      <c r="AT311" s="186" t="s">
        <v>131</v>
      </c>
      <c r="AU311" s="186" t="s">
        <v>85</v>
      </c>
      <c r="AY311" s="19" t="s">
        <v>128</v>
      </c>
      <c r="BE311" s="187">
        <f>IF(N311="základní",J311,0)</f>
        <v>0</v>
      </c>
      <c r="BF311" s="187">
        <f>IF(N311="snížená",J311,0)</f>
        <v>0</v>
      </c>
      <c r="BG311" s="187">
        <f>IF(N311="zákl. přenesená",J311,0)</f>
        <v>0</v>
      </c>
      <c r="BH311" s="187">
        <f>IF(N311="sníž. přenesená",J311,0)</f>
        <v>0</v>
      </c>
      <c r="BI311" s="187">
        <f>IF(N311="nulová",J311,0)</f>
        <v>0</v>
      </c>
      <c r="BJ311" s="19" t="s">
        <v>83</v>
      </c>
      <c r="BK311" s="187">
        <f>ROUND(I311*H311,2)</f>
        <v>0</v>
      </c>
      <c r="BL311" s="19" t="s">
        <v>242</v>
      </c>
      <c r="BM311" s="186" t="s">
        <v>766</v>
      </c>
    </row>
    <row r="312" spans="1:65" s="2" customFormat="1" ht="11.25">
      <c r="A312" s="36"/>
      <c r="B312" s="37"/>
      <c r="C312" s="38"/>
      <c r="D312" s="188" t="s">
        <v>138</v>
      </c>
      <c r="E312" s="38"/>
      <c r="F312" s="189" t="s">
        <v>767</v>
      </c>
      <c r="G312" s="38"/>
      <c r="H312" s="38"/>
      <c r="I312" s="190"/>
      <c r="J312" s="38"/>
      <c r="K312" s="38"/>
      <c r="L312" s="41"/>
      <c r="M312" s="191"/>
      <c r="N312" s="192"/>
      <c r="O312" s="66"/>
      <c r="P312" s="66"/>
      <c r="Q312" s="66"/>
      <c r="R312" s="66"/>
      <c r="S312" s="66"/>
      <c r="T312" s="67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T312" s="19" t="s">
        <v>138</v>
      </c>
      <c r="AU312" s="19" t="s">
        <v>85</v>
      </c>
    </row>
    <row r="313" spans="1:65" s="13" customFormat="1" ht="11.25">
      <c r="B313" s="193"/>
      <c r="C313" s="194"/>
      <c r="D313" s="195" t="s">
        <v>140</v>
      </c>
      <c r="E313" s="196" t="s">
        <v>19</v>
      </c>
      <c r="F313" s="197" t="s">
        <v>768</v>
      </c>
      <c r="G313" s="194"/>
      <c r="H313" s="196" t="s">
        <v>19</v>
      </c>
      <c r="I313" s="198"/>
      <c r="J313" s="194"/>
      <c r="K313" s="194"/>
      <c r="L313" s="199"/>
      <c r="M313" s="200"/>
      <c r="N313" s="201"/>
      <c r="O313" s="201"/>
      <c r="P313" s="201"/>
      <c r="Q313" s="201"/>
      <c r="R313" s="201"/>
      <c r="S313" s="201"/>
      <c r="T313" s="202"/>
      <c r="AT313" s="203" t="s">
        <v>140</v>
      </c>
      <c r="AU313" s="203" t="s">
        <v>85</v>
      </c>
      <c r="AV313" s="13" t="s">
        <v>83</v>
      </c>
      <c r="AW313" s="13" t="s">
        <v>37</v>
      </c>
      <c r="AX313" s="13" t="s">
        <v>75</v>
      </c>
      <c r="AY313" s="203" t="s">
        <v>128</v>
      </c>
    </row>
    <row r="314" spans="1:65" s="14" customFormat="1" ht="11.25">
      <c r="B314" s="204"/>
      <c r="C314" s="205"/>
      <c r="D314" s="195" t="s">
        <v>140</v>
      </c>
      <c r="E314" s="206" t="s">
        <v>19</v>
      </c>
      <c r="F314" s="207" t="s">
        <v>136</v>
      </c>
      <c r="G314" s="205"/>
      <c r="H314" s="208">
        <v>4</v>
      </c>
      <c r="I314" s="209"/>
      <c r="J314" s="205"/>
      <c r="K314" s="205"/>
      <c r="L314" s="210"/>
      <c r="M314" s="211"/>
      <c r="N314" s="212"/>
      <c r="O314" s="212"/>
      <c r="P314" s="212"/>
      <c r="Q314" s="212"/>
      <c r="R314" s="212"/>
      <c r="S314" s="212"/>
      <c r="T314" s="213"/>
      <c r="AT314" s="214" t="s">
        <v>140</v>
      </c>
      <c r="AU314" s="214" t="s">
        <v>85</v>
      </c>
      <c r="AV314" s="14" t="s">
        <v>85</v>
      </c>
      <c r="AW314" s="14" t="s">
        <v>37</v>
      </c>
      <c r="AX314" s="14" t="s">
        <v>75</v>
      </c>
      <c r="AY314" s="214" t="s">
        <v>128</v>
      </c>
    </row>
    <row r="315" spans="1:65" s="13" customFormat="1" ht="11.25">
      <c r="B315" s="193"/>
      <c r="C315" s="194"/>
      <c r="D315" s="195" t="s">
        <v>140</v>
      </c>
      <c r="E315" s="196" t="s">
        <v>19</v>
      </c>
      <c r="F315" s="197" t="s">
        <v>769</v>
      </c>
      <c r="G315" s="194"/>
      <c r="H315" s="196" t="s">
        <v>19</v>
      </c>
      <c r="I315" s="198"/>
      <c r="J315" s="194"/>
      <c r="K315" s="194"/>
      <c r="L315" s="199"/>
      <c r="M315" s="200"/>
      <c r="N315" s="201"/>
      <c r="O315" s="201"/>
      <c r="P315" s="201"/>
      <c r="Q315" s="201"/>
      <c r="R315" s="201"/>
      <c r="S315" s="201"/>
      <c r="T315" s="202"/>
      <c r="AT315" s="203" t="s">
        <v>140</v>
      </c>
      <c r="AU315" s="203" t="s">
        <v>85</v>
      </c>
      <c r="AV315" s="13" t="s">
        <v>83</v>
      </c>
      <c r="AW315" s="13" t="s">
        <v>37</v>
      </c>
      <c r="AX315" s="13" t="s">
        <v>75</v>
      </c>
      <c r="AY315" s="203" t="s">
        <v>128</v>
      </c>
    </row>
    <row r="316" spans="1:65" s="14" customFormat="1" ht="11.25">
      <c r="B316" s="204"/>
      <c r="C316" s="205"/>
      <c r="D316" s="195" t="s">
        <v>140</v>
      </c>
      <c r="E316" s="206" t="s">
        <v>19</v>
      </c>
      <c r="F316" s="207" t="s">
        <v>85</v>
      </c>
      <c r="G316" s="205"/>
      <c r="H316" s="208">
        <v>2</v>
      </c>
      <c r="I316" s="209"/>
      <c r="J316" s="205"/>
      <c r="K316" s="205"/>
      <c r="L316" s="210"/>
      <c r="M316" s="211"/>
      <c r="N316" s="212"/>
      <c r="O316" s="212"/>
      <c r="P316" s="212"/>
      <c r="Q316" s="212"/>
      <c r="R316" s="212"/>
      <c r="S316" s="212"/>
      <c r="T316" s="213"/>
      <c r="AT316" s="214" t="s">
        <v>140</v>
      </c>
      <c r="AU316" s="214" t="s">
        <v>85</v>
      </c>
      <c r="AV316" s="14" t="s">
        <v>85</v>
      </c>
      <c r="AW316" s="14" t="s">
        <v>37</v>
      </c>
      <c r="AX316" s="14" t="s">
        <v>75</v>
      </c>
      <c r="AY316" s="214" t="s">
        <v>128</v>
      </c>
    </row>
    <row r="317" spans="1:65" s="15" customFormat="1" ht="11.25">
      <c r="B317" s="215"/>
      <c r="C317" s="216"/>
      <c r="D317" s="195" t="s">
        <v>140</v>
      </c>
      <c r="E317" s="217" t="s">
        <v>19</v>
      </c>
      <c r="F317" s="218" t="s">
        <v>173</v>
      </c>
      <c r="G317" s="216"/>
      <c r="H317" s="219">
        <v>6</v>
      </c>
      <c r="I317" s="220"/>
      <c r="J317" s="216"/>
      <c r="K317" s="216"/>
      <c r="L317" s="221"/>
      <c r="M317" s="222"/>
      <c r="N317" s="223"/>
      <c r="O317" s="223"/>
      <c r="P317" s="223"/>
      <c r="Q317" s="223"/>
      <c r="R317" s="223"/>
      <c r="S317" s="223"/>
      <c r="T317" s="224"/>
      <c r="AT317" s="225" t="s">
        <v>140</v>
      </c>
      <c r="AU317" s="225" t="s">
        <v>85</v>
      </c>
      <c r="AV317" s="15" t="s">
        <v>136</v>
      </c>
      <c r="AW317" s="15" t="s">
        <v>37</v>
      </c>
      <c r="AX317" s="15" t="s">
        <v>83</v>
      </c>
      <c r="AY317" s="225" t="s">
        <v>128</v>
      </c>
    </row>
    <row r="318" spans="1:65" s="2" customFormat="1" ht="24.2" customHeight="1">
      <c r="A318" s="36"/>
      <c r="B318" s="37"/>
      <c r="C318" s="175" t="s">
        <v>491</v>
      </c>
      <c r="D318" s="175" t="s">
        <v>131</v>
      </c>
      <c r="E318" s="176" t="s">
        <v>770</v>
      </c>
      <c r="F318" s="177" t="s">
        <v>771</v>
      </c>
      <c r="G318" s="178" t="s">
        <v>165</v>
      </c>
      <c r="H318" s="179">
        <v>27.6</v>
      </c>
      <c r="I318" s="180"/>
      <c r="J318" s="181">
        <f>ROUND(I318*H318,2)</f>
        <v>0</v>
      </c>
      <c r="K318" s="177" t="s">
        <v>135</v>
      </c>
      <c r="L318" s="41"/>
      <c r="M318" s="182" t="s">
        <v>19</v>
      </c>
      <c r="N318" s="183" t="s">
        <v>46</v>
      </c>
      <c r="O318" s="66"/>
      <c r="P318" s="184">
        <f>O318*H318</f>
        <v>0</v>
      </c>
      <c r="Q318" s="184">
        <v>0</v>
      </c>
      <c r="R318" s="184">
        <f>Q318*H318</f>
        <v>0</v>
      </c>
      <c r="S318" s="184">
        <v>2.63E-3</v>
      </c>
      <c r="T318" s="185">
        <f>S318*H318</f>
        <v>7.2588E-2</v>
      </c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R318" s="186" t="s">
        <v>242</v>
      </c>
      <c r="AT318" s="186" t="s">
        <v>131</v>
      </c>
      <c r="AU318" s="186" t="s">
        <v>85</v>
      </c>
      <c r="AY318" s="19" t="s">
        <v>128</v>
      </c>
      <c r="BE318" s="187">
        <f>IF(N318="základní",J318,0)</f>
        <v>0</v>
      </c>
      <c r="BF318" s="187">
        <f>IF(N318="snížená",J318,0)</f>
        <v>0</v>
      </c>
      <c r="BG318" s="187">
        <f>IF(N318="zákl. přenesená",J318,0)</f>
        <v>0</v>
      </c>
      <c r="BH318" s="187">
        <f>IF(N318="sníž. přenesená",J318,0)</f>
        <v>0</v>
      </c>
      <c r="BI318" s="187">
        <f>IF(N318="nulová",J318,0)</f>
        <v>0</v>
      </c>
      <c r="BJ318" s="19" t="s">
        <v>83</v>
      </c>
      <c r="BK318" s="187">
        <f>ROUND(I318*H318,2)</f>
        <v>0</v>
      </c>
      <c r="BL318" s="19" t="s">
        <v>242</v>
      </c>
      <c r="BM318" s="186" t="s">
        <v>772</v>
      </c>
    </row>
    <row r="319" spans="1:65" s="2" customFormat="1" ht="11.25">
      <c r="A319" s="36"/>
      <c r="B319" s="37"/>
      <c r="C319" s="38"/>
      <c r="D319" s="188" t="s">
        <v>138</v>
      </c>
      <c r="E319" s="38"/>
      <c r="F319" s="189" t="s">
        <v>773</v>
      </c>
      <c r="G319" s="38"/>
      <c r="H319" s="38"/>
      <c r="I319" s="190"/>
      <c r="J319" s="38"/>
      <c r="K319" s="38"/>
      <c r="L319" s="41"/>
      <c r="M319" s="191"/>
      <c r="N319" s="192"/>
      <c r="O319" s="66"/>
      <c r="P319" s="66"/>
      <c r="Q319" s="66"/>
      <c r="R319" s="66"/>
      <c r="S319" s="66"/>
      <c r="T319" s="67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T319" s="19" t="s">
        <v>138</v>
      </c>
      <c r="AU319" s="19" t="s">
        <v>85</v>
      </c>
    </row>
    <row r="320" spans="1:65" s="13" customFormat="1" ht="22.5">
      <c r="B320" s="193"/>
      <c r="C320" s="194"/>
      <c r="D320" s="195" t="s">
        <v>140</v>
      </c>
      <c r="E320" s="196" t="s">
        <v>19</v>
      </c>
      <c r="F320" s="197" t="s">
        <v>774</v>
      </c>
      <c r="G320" s="194"/>
      <c r="H320" s="196" t="s">
        <v>19</v>
      </c>
      <c r="I320" s="198"/>
      <c r="J320" s="194"/>
      <c r="K320" s="194"/>
      <c r="L320" s="199"/>
      <c r="M320" s="200"/>
      <c r="N320" s="201"/>
      <c r="O320" s="201"/>
      <c r="P320" s="201"/>
      <c r="Q320" s="201"/>
      <c r="R320" s="201"/>
      <c r="S320" s="201"/>
      <c r="T320" s="202"/>
      <c r="AT320" s="203" t="s">
        <v>140</v>
      </c>
      <c r="AU320" s="203" t="s">
        <v>85</v>
      </c>
      <c r="AV320" s="13" t="s">
        <v>83</v>
      </c>
      <c r="AW320" s="13" t="s">
        <v>37</v>
      </c>
      <c r="AX320" s="13" t="s">
        <v>75</v>
      </c>
      <c r="AY320" s="203" t="s">
        <v>128</v>
      </c>
    </row>
    <row r="321" spans="1:65" s="14" customFormat="1" ht="11.25">
      <c r="B321" s="204"/>
      <c r="C321" s="205"/>
      <c r="D321" s="195" t="s">
        <v>140</v>
      </c>
      <c r="E321" s="206" t="s">
        <v>19</v>
      </c>
      <c r="F321" s="207" t="s">
        <v>775</v>
      </c>
      <c r="G321" s="205"/>
      <c r="H321" s="208">
        <v>27.6</v>
      </c>
      <c r="I321" s="209"/>
      <c r="J321" s="205"/>
      <c r="K321" s="205"/>
      <c r="L321" s="210"/>
      <c r="M321" s="211"/>
      <c r="N321" s="212"/>
      <c r="O321" s="212"/>
      <c r="P321" s="212"/>
      <c r="Q321" s="212"/>
      <c r="R321" s="212"/>
      <c r="S321" s="212"/>
      <c r="T321" s="213"/>
      <c r="AT321" s="214" t="s">
        <v>140</v>
      </c>
      <c r="AU321" s="214" t="s">
        <v>85</v>
      </c>
      <c r="AV321" s="14" t="s">
        <v>85</v>
      </c>
      <c r="AW321" s="14" t="s">
        <v>37</v>
      </c>
      <c r="AX321" s="14" t="s">
        <v>83</v>
      </c>
      <c r="AY321" s="214" t="s">
        <v>128</v>
      </c>
    </row>
    <row r="322" spans="1:65" s="2" customFormat="1" ht="16.5" customHeight="1">
      <c r="A322" s="36"/>
      <c r="B322" s="37"/>
      <c r="C322" s="175" t="s">
        <v>499</v>
      </c>
      <c r="D322" s="175" t="s">
        <v>131</v>
      </c>
      <c r="E322" s="176" t="s">
        <v>776</v>
      </c>
      <c r="F322" s="177" t="s">
        <v>777</v>
      </c>
      <c r="G322" s="178" t="s">
        <v>165</v>
      </c>
      <c r="H322" s="179">
        <v>27.6</v>
      </c>
      <c r="I322" s="180"/>
      <c r="J322" s="181">
        <f>ROUND(I322*H322,2)</f>
        <v>0</v>
      </c>
      <c r="K322" s="177" t="s">
        <v>135</v>
      </c>
      <c r="L322" s="41"/>
      <c r="M322" s="182" t="s">
        <v>19</v>
      </c>
      <c r="N322" s="183" t="s">
        <v>46</v>
      </c>
      <c r="O322" s="66"/>
      <c r="P322" s="184">
        <f>O322*H322</f>
        <v>0</v>
      </c>
      <c r="Q322" s="184">
        <v>3.0799999999999998E-3</v>
      </c>
      <c r="R322" s="184">
        <f>Q322*H322</f>
        <v>8.5008E-2</v>
      </c>
      <c r="S322" s="184">
        <v>0</v>
      </c>
      <c r="T322" s="185">
        <f>S322*H322</f>
        <v>0</v>
      </c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R322" s="186" t="s">
        <v>242</v>
      </c>
      <c r="AT322" s="186" t="s">
        <v>131</v>
      </c>
      <c r="AU322" s="186" t="s">
        <v>85</v>
      </c>
      <c r="AY322" s="19" t="s">
        <v>128</v>
      </c>
      <c r="BE322" s="187">
        <f>IF(N322="základní",J322,0)</f>
        <v>0</v>
      </c>
      <c r="BF322" s="187">
        <f>IF(N322="snížená",J322,0)</f>
        <v>0</v>
      </c>
      <c r="BG322" s="187">
        <f>IF(N322="zákl. přenesená",J322,0)</f>
        <v>0</v>
      </c>
      <c r="BH322" s="187">
        <f>IF(N322="sníž. přenesená",J322,0)</f>
        <v>0</v>
      </c>
      <c r="BI322" s="187">
        <f>IF(N322="nulová",J322,0)</f>
        <v>0</v>
      </c>
      <c r="BJ322" s="19" t="s">
        <v>83</v>
      </c>
      <c r="BK322" s="187">
        <f>ROUND(I322*H322,2)</f>
        <v>0</v>
      </c>
      <c r="BL322" s="19" t="s">
        <v>242</v>
      </c>
      <c r="BM322" s="186" t="s">
        <v>778</v>
      </c>
    </row>
    <row r="323" spans="1:65" s="2" customFormat="1" ht="11.25">
      <c r="A323" s="36"/>
      <c r="B323" s="37"/>
      <c r="C323" s="38"/>
      <c r="D323" s="188" t="s">
        <v>138</v>
      </c>
      <c r="E323" s="38"/>
      <c r="F323" s="189" t="s">
        <v>779</v>
      </c>
      <c r="G323" s="38"/>
      <c r="H323" s="38"/>
      <c r="I323" s="190"/>
      <c r="J323" s="38"/>
      <c r="K323" s="38"/>
      <c r="L323" s="41"/>
      <c r="M323" s="191"/>
      <c r="N323" s="192"/>
      <c r="O323" s="66"/>
      <c r="P323" s="66"/>
      <c r="Q323" s="66"/>
      <c r="R323" s="66"/>
      <c r="S323" s="66"/>
      <c r="T323" s="67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T323" s="19" t="s">
        <v>138</v>
      </c>
      <c r="AU323" s="19" t="s">
        <v>85</v>
      </c>
    </row>
    <row r="324" spans="1:65" s="13" customFormat="1" ht="22.5">
      <c r="B324" s="193"/>
      <c r="C324" s="194"/>
      <c r="D324" s="195" t="s">
        <v>140</v>
      </c>
      <c r="E324" s="196" t="s">
        <v>19</v>
      </c>
      <c r="F324" s="197" t="s">
        <v>780</v>
      </c>
      <c r="G324" s="194"/>
      <c r="H324" s="196" t="s">
        <v>19</v>
      </c>
      <c r="I324" s="198"/>
      <c r="J324" s="194"/>
      <c r="K324" s="194"/>
      <c r="L324" s="199"/>
      <c r="M324" s="200"/>
      <c r="N324" s="201"/>
      <c r="O324" s="201"/>
      <c r="P324" s="201"/>
      <c r="Q324" s="201"/>
      <c r="R324" s="201"/>
      <c r="S324" s="201"/>
      <c r="T324" s="202"/>
      <c r="AT324" s="203" t="s">
        <v>140</v>
      </c>
      <c r="AU324" s="203" t="s">
        <v>85</v>
      </c>
      <c r="AV324" s="13" t="s">
        <v>83</v>
      </c>
      <c r="AW324" s="13" t="s">
        <v>37</v>
      </c>
      <c r="AX324" s="13" t="s">
        <v>75</v>
      </c>
      <c r="AY324" s="203" t="s">
        <v>128</v>
      </c>
    </row>
    <row r="325" spans="1:65" s="14" customFormat="1" ht="11.25">
      <c r="B325" s="204"/>
      <c r="C325" s="205"/>
      <c r="D325" s="195" t="s">
        <v>140</v>
      </c>
      <c r="E325" s="206" t="s">
        <v>19</v>
      </c>
      <c r="F325" s="207" t="s">
        <v>775</v>
      </c>
      <c r="G325" s="205"/>
      <c r="H325" s="208">
        <v>27.6</v>
      </c>
      <c r="I325" s="209"/>
      <c r="J325" s="205"/>
      <c r="K325" s="205"/>
      <c r="L325" s="210"/>
      <c r="M325" s="211"/>
      <c r="N325" s="212"/>
      <c r="O325" s="212"/>
      <c r="P325" s="212"/>
      <c r="Q325" s="212"/>
      <c r="R325" s="212"/>
      <c r="S325" s="212"/>
      <c r="T325" s="213"/>
      <c r="AT325" s="214" t="s">
        <v>140</v>
      </c>
      <c r="AU325" s="214" t="s">
        <v>85</v>
      </c>
      <c r="AV325" s="14" t="s">
        <v>85</v>
      </c>
      <c r="AW325" s="14" t="s">
        <v>37</v>
      </c>
      <c r="AX325" s="14" t="s">
        <v>83</v>
      </c>
      <c r="AY325" s="214" t="s">
        <v>128</v>
      </c>
    </row>
    <row r="326" spans="1:65" s="2" customFormat="1" ht="24.2" customHeight="1">
      <c r="A326" s="36"/>
      <c r="B326" s="37"/>
      <c r="C326" s="175" t="s">
        <v>781</v>
      </c>
      <c r="D326" s="175" t="s">
        <v>131</v>
      </c>
      <c r="E326" s="176" t="s">
        <v>782</v>
      </c>
      <c r="F326" s="177" t="s">
        <v>783</v>
      </c>
      <c r="G326" s="178" t="s">
        <v>245</v>
      </c>
      <c r="H326" s="179">
        <v>4</v>
      </c>
      <c r="I326" s="180"/>
      <c r="J326" s="181">
        <f>ROUND(I326*H326,2)</f>
        <v>0</v>
      </c>
      <c r="K326" s="177" t="s">
        <v>135</v>
      </c>
      <c r="L326" s="41"/>
      <c r="M326" s="182" t="s">
        <v>19</v>
      </c>
      <c r="N326" s="183" t="s">
        <v>46</v>
      </c>
      <c r="O326" s="66"/>
      <c r="P326" s="184">
        <f>O326*H326</f>
        <v>0</v>
      </c>
      <c r="Q326" s="184">
        <v>1.15E-3</v>
      </c>
      <c r="R326" s="184">
        <f>Q326*H326</f>
        <v>4.5999999999999999E-3</v>
      </c>
      <c r="S326" s="184">
        <v>0</v>
      </c>
      <c r="T326" s="185">
        <f>S326*H326</f>
        <v>0</v>
      </c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R326" s="186" t="s">
        <v>242</v>
      </c>
      <c r="AT326" s="186" t="s">
        <v>131</v>
      </c>
      <c r="AU326" s="186" t="s">
        <v>85</v>
      </c>
      <c r="AY326" s="19" t="s">
        <v>128</v>
      </c>
      <c r="BE326" s="187">
        <f>IF(N326="základní",J326,0)</f>
        <v>0</v>
      </c>
      <c r="BF326" s="187">
        <f>IF(N326="snížená",J326,0)</f>
        <v>0</v>
      </c>
      <c r="BG326" s="187">
        <f>IF(N326="zákl. přenesená",J326,0)</f>
        <v>0</v>
      </c>
      <c r="BH326" s="187">
        <f>IF(N326="sníž. přenesená",J326,0)</f>
        <v>0</v>
      </c>
      <c r="BI326" s="187">
        <f>IF(N326="nulová",J326,0)</f>
        <v>0</v>
      </c>
      <c r="BJ326" s="19" t="s">
        <v>83</v>
      </c>
      <c r="BK326" s="187">
        <f>ROUND(I326*H326,2)</f>
        <v>0</v>
      </c>
      <c r="BL326" s="19" t="s">
        <v>242</v>
      </c>
      <c r="BM326" s="186" t="s">
        <v>784</v>
      </c>
    </row>
    <row r="327" spans="1:65" s="2" customFormat="1" ht="11.25">
      <c r="A327" s="36"/>
      <c r="B327" s="37"/>
      <c r="C327" s="38"/>
      <c r="D327" s="188" t="s">
        <v>138</v>
      </c>
      <c r="E327" s="38"/>
      <c r="F327" s="189" t="s">
        <v>785</v>
      </c>
      <c r="G327" s="38"/>
      <c r="H327" s="38"/>
      <c r="I327" s="190"/>
      <c r="J327" s="38"/>
      <c r="K327" s="38"/>
      <c r="L327" s="41"/>
      <c r="M327" s="191"/>
      <c r="N327" s="192"/>
      <c r="O327" s="66"/>
      <c r="P327" s="66"/>
      <c r="Q327" s="66"/>
      <c r="R327" s="66"/>
      <c r="S327" s="66"/>
      <c r="T327" s="67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T327" s="19" t="s">
        <v>138</v>
      </c>
      <c r="AU327" s="19" t="s">
        <v>85</v>
      </c>
    </row>
    <row r="328" spans="1:65" s="13" customFormat="1" ht="11.25">
      <c r="B328" s="193"/>
      <c r="C328" s="194"/>
      <c r="D328" s="195" t="s">
        <v>140</v>
      </c>
      <c r="E328" s="196" t="s">
        <v>19</v>
      </c>
      <c r="F328" s="197" t="s">
        <v>786</v>
      </c>
      <c r="G328" s="194"/>
      <c r="H328" s="196" t="s">
        <v>19</v>
      </c>
      <c r="I328" s="198"/>
      <c r="J328" s="194"/>
      <c r="K328" s="194"/>
      <c r="L328" s="199"/>
      <c r="M328" s="200"/>
      <c r="N328" s="201"/>
      <c r="O328" s="201"/>
      <c r="P328" s="201"/>
      <c r="Q328" s="201"/>
      <c r="R328" s="201"/>
      <c r="S328" s="201"/>
      <c r="T328" s="202"/>
      <c r="AT328" s="203" t="s">
        <v>140</v>
      </c>
      <c r="AU328" s="203" t="s">
        <v>85</v>
      </c>
      <c r="AV328" s="13" t="s">
        <v>83</v>
      </c>
      <c r="AW328" s="13" t="s">
        <v>37</v>
      </c>
      <c r="AX328" s="13" t="s">
        <v>75</v>
      </c>
      <c r="AY328" s="203" t="s">
        <v>128</v>
      </c>
    </row>
    <row r="329" spans="1:65" s="14" customFormat="1" ht="11.25">
      <c r="B329" s="204"/>
      <c r="C329" s="205"/>
      <c r="D329" s="195" t="s">
        <v>140</v>
      </c>
      <c r="E329" s="206" t="s">
        <v>19</v>
      </c>
      <c r="F329" s="207" t="s">
        <v>136</v>
      </c>
      <c r="G329" s="205"/>
      <c r="H329" s="208">
        <v>4</v>
      </c>
      <c r="I329" s="209"/>
      <c r="J329" s="205"/>
      <c r="K329" s="205"/>
      <c r="L329" s="210"/>
      <c r="M329" s="211"/>
      <c r="N329" s="212"/>
      <c r="O329" s="212"/>
      <c r="P329" s="212"/>
      <c r="Q329" s="212"/>
      <c r="R329" s="212"/>
      <c r="S329" s="212"/>
      <c r="T329" s="213"/>
      <c r="AT329" s="214" t="s">
        <v>140</v>
      </c>
      <c r="AU329" s="214" t="s">
        <v>85</v>
      </c>
      <c r="AV329" s="14" t="s">
        <v>85</v>
      </c>
      <c r="AW329" s="14" t="s">
        <v>37</v>
      </c>
      <c r="AX329" s="14" t="s">
        <v>83</v>
      </c>
      <c r="AY329" s="214" t="s">
        <v>128</v>
      </c>
    </row>
    <row r="330" spans="1:65" s="2" customFormat="1" ht="33" customHeight="1">
      <c r="A330" s="36"/>
      <c r="B330" s="37"/>
      <c r="C330" s="227" t="s">
        <v>787</v>
      </c>
      <c r="D330" s="227" t="s">
        <v>261</v>
      </c>
      <c r="E330" s="228" t="s">
        <v>788</v>
      </c>
      <c r="F330" s="229" t="s">
        <v>789</v>
      </c>
      <c r="G330" s="230" t="s">
        <v>245</v>
      </c>
      <c r="H330" s="231">
        <v>4</v>
      </c>
      <c r="I330" s="232"/>
      <c r="J330" s="233">
        <f>ROUND(I330*H330,2)</f>
        <v>0</v>
      </c>
      <c r="K330" s="229" t="s">
        <v>135</v>
      </c>
      <c r="L330" s="234"/>
      <c r="M330" s="235" t="s">
        <v>19</v>
      </c>
      <c r="N330" s="236" t="s">
        <v>46</v>
      </c>
      <c r="O330" s="66"/>
      <c r="P330" s="184">
        <f>O330*H330</f>
        <v>0</v>
      </c>
      <c r="Q330" s="184">
        <v>1.81E-3</v>
      </c>
      <c r="R330" s="184">
        <f>Q330*H330</f>
        <v>7.2399999999999999E-3</v>
      </c>
      <c r="S330" s="184">
        <v>0</v>
      </c>
      <c r="T330" s="185">
        <f>S330*H330</f>
        <v>0</v>
      </c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R330" s="186" t="s">
        <v>336</v>
      </c>
      <c r="AT330" s="186" t="s">
        <v>261</v>
      </c>
      <c r="AU330" s="186" t="s">
        <v>85</v>
      </c>
      <c r="AY330" s="19" t="s">
        <v>128</v>
      </c>
      <c r="BE330" s="187">
        <f>IF(N330="základní",J330,0)</f>
        <v>0</v>
      </c>
      <c r="BF330" s="187">
        <f>IF(N330="snížená",J330,0)</f>
        <v>0</v>
      </c>
      <c r="BG330" s="187">
        <f>IF(N330="zákl. přenesená",J330,0)</f>
        <v>0</v>
      </c>
      <c r="BH330" s="187">
        <f>IF(N330="sníž. přenesená",J330,0)</f>
        <v>0</v>
      </c>
      <c r="BI330" s="187">
        <f>IF(N330="nulová",J330,0)</f>
        <v>0</v>
      </c>
      <c r="BJ330" s="19" t="s">
        <v>83</v>
      </c>
      <c r="BK330" s="187">
        <f>ROUND(I330*H330,2)</f>
        <v>0</v>
      </c>
      <c r="BL330" s="19" t="s">
        <v>242</v>
      </c>
      <c r="BM330" s="186" t="s">
        <v>790</v>
      </c>
    </row>
    <row r="331" spans="1:65" s="2" customFormat="1" ht="55.5" customHeight="1">
      <c r="A331" s="36"/>
      <c r="B331" s="37"/>
      <c r="C331" s="175" t="s">
        <v>791</v>
      </c>
      <c r="D331" s="175" t="s">
        <v>131</v>
      </c>
      <c r="E331" s="176" t="s">
        <v>792</v>
      </c>
      <c r="F331" s="177" t="s">
        <v>793</v>
      </c>
      <c r="G331" s="178" t="s">
        <v>211</v>
      </c>
      <c r="H331" s="179">
        <v>9.7000000000000003E-2</v>
      </c>
      <c r="I331" s="180"/>
      <c r="J331" s="181">
        <f>ROUND(I331*H331,2)</f>
        <v>0</v>
      </c>
      <c r="K331" s="177" t="s">
        <v>135</v>
      </c>
      <c r="L331" s="41"/>
      <c r="M331" s="182" t="s">
        <v>19</v>
      </c>
      <c r="N331" s="183" t="s">
        <v>46</v>
      </c>
      <c r="O331" s="66"/>
      <c r="P331" s="184">
        <f>O331*H331</f>
        <v>0</v>
      </c>
      <c r="Q331" s="184">
        <v>0</v>
      </c>
      <c r="R331" s="184">
        <f>Q331*H331</f>
        <v>0</v>
      </c>
      <c r="S331" s="184">
        <v>0</v>
      </c>
      <c r="T331" s="185">
        <f>S331*H331</f>
        <v>0</v>
      </c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R331" s="186" t="s">
        <v>242</v>
      </c>
      <c r="AT331" s="186" t="s">
        <v>131</v>
      </c>
      <c r="AU331" s="186" t="s">
        <v>85</v>
      </c>
      <c r="AY331" s="19" t="s">
        <v>128</v>
      </c>
      <c r="BE331" s="187">
        <f>IF(N331="základní",J331,0)</f>
        <v>0</v>
      </c>
      <c r="BF331" s="187">
        <f>IF(N331="snížená",J331,0)</f>
        <v>0</v>
      </c>
      <c r="BG331" s="187">
        <f>IF(N331="zákl. přenesená",J331,0)</f>
        <v>0</v>
      </c>
      <c r="BH331" s="187">
        <f>IF(N331="sníž. přenesená",J331,0)</f>
        <v>0</v>
      </c>
      <c r="BI331" s="187">
        <f>IF(N331="nulová",J331,0)</f>
        <v>0</v>
      </c>
      <c r="BJ331" s="19" t="s">
        <v>83</v>
      </c>
      <c r="BK331" s="187">
        <f>ROUND(I331*H331,2)</f>
        <v>0</v>
      </c>
      <c r="BL331" s="19" t="s">
        <v>242</v>
      </c>
      <c r="BM331" s="186" t="s">
        <v>794</v>
      </c>
    </row>
    <row r="332" spans="1:65" s="2" customFormat="1" ht="11.25">
      <c r="A332" s="36"/>
      <c r="B332" s="37"/>
      <c r="C332" s="38"/>
      <c r="D332" s="188" t="s">
        <v>138</v>
      </c>
      <c r="E332" s="38"/>
      <c r="F332" s="189" t="s">
        <v>795</v>
      </c>
      <c r="G332" s="38"/>
      <c r="H332" s="38"/>
      <c r="I332" s="190"/>
      <c r="J332" s="38"/>
      <c r="K332" s="38"/>
      <c r="L332" s="41"/>
      <c r="M332" s="191"/>
      <c r="N332" s="192"/>
      <c r="O332" s="66"/>
      <c r="P332" s="66"/>
      <c r="Q332" s="66"/>
      <c r="R332" s="66"/>
      <c r="S332" s="66"/>
      <c r="T332" s="67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T332" s="19" t="s">
        <v>138</v>
      </c>
      <c r="AU332" s="19" t="s">
        <v>85</v>
      </c>
    </row>
    <row r="333" spans="1:65" s="12" customFormat="1" ht="22.9" customHeight="1">
      <c r="B333" s="159"/>
      <c r="C333" s="160"/>
      <c r="D333" s="161" t="s">
        <v>74</v>
      </c>
      <c r="E333" s="173" t="s">
        <v>796</v>
      </c>
      <c r="F333" s="173" t="s">
        <v>797</v>
      </c>
      <c r="G333" s="160"/>
      <c r="H333" s="160"/>
      <c r="I333" s="163"/>
      <c r="J333" s="174">
        <f>BK333</f>
        <v>0</v>
      </c>
      <c r="K333" s="160"/>
      <c r="L333" s="165"/>
      <c r="M333" s="166"/>
      <c r="N333" s="167"/>
      <c r="O333" s="167"/>
      <c r="P333" s="168">
        <f>SUM(P334:P356)</f>
        <v>0</v>
      </c>
      <c r="Q333" s="167"/>
      <c r="R333" s="168">
        <f>SUM(R334:R356)</f>
        <v>1.4777747000000001</v>
      </c>
      <c r="S333" s="167"/>
      <c r="T333" s="169">
        <f>SUM(T334:T356)</f>
        <v>1.176822</v>
      </c>
      <c r="AR333" s="170" t="s">
        <v>85</v>
      </c>
      <c r="AT333" s="171" t="s">
        <v>74</v>
      </c>
      <c r="AU333" s="171" t="s">
        <v>83</v>
      </c>
      <c r="AY333" s="170" t="s">
        <v>128</v>
      </c>
      <c r="BK333" s="172">
        <f>SUM(BK334:BK356)</f>
        <v>0</v>
      </c>
    </row>
    <row r="334" spans="1:65" s="2" customFormat="1" ht="55.5" customHeight="1">
      <c r="A334" s="36"/>
      <c r="B334" s="37"/>
      <c r="C334" s="175" t="s">
        <v>798</v>
      </c>
      <c r="D334" s="175" t="s">
        <v>131</v>
      </c>
      <c r="E334" s="176" t="s">
        <v>799</v>
      </c>
      <c r="F334" s="177" t="s">
        <v>800</v>
      </c>
      <c r="G334" s="178" t="s">
        <v>134</v>
      </c>
      <c r="H334" s="179">
        <v>37.962000000000003</v>
      </c>
      <c r="I334" s="180"/>
      <c r="J334" s="181">
        <f>ROUND(I334*H334,2)</f>
        <v>0</v>
      </c>
      <c r="K334" s="177" t="s">
        <v>135</v>
      </c>
      <c r="L334" s="41"/>
      <c r="M334" s="182" t="s">
        <v>19</v>
      </c>
      <c r="N334" s="183" t="s">
        <v>46</v>
      </c>
      <c r="O334" s="66"/>
      <c r="P334" s="184">
        <f>O334*H334</f>
        <v>0</v>
      </c>
      <c r="Q334" s="184">
        <v>0</v>
      </c>
      <c r="R334" s="184">
        <f>Q334*H334</f>
        <v>0</v>
      </c>
      <c r="S334" s="184">
        <v>3.1E-2</v>
      </c>
      <c r="T334" s="185">
        <f>S334*H334</f>
        <v>1.176822</v>
      </c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R334" s="186" t="s">
        <v>242</v>
      </c>
      <c r="AT334" s="186" t="s">
        <v>131</v>
      </c>
      <c r="AU334" s="186" t="s">
        <v>85</v>
      </c>
      <c r="AY334" s="19" t="s">
        <v>128</v>
      </c>
      <c r="BE334" s="187">
        <f>IF(N334="základní",J334,0)</f>
        <v>0</v>
      </c>
      <c r="BF334" s="187">
        <f>IF(N334="snížená",J334,0)</f>
        <v>0</v>
      </c>
      <c r="BG334" s="187">
        <f>IF(N334="zákl. přenesená",J334,0)</f>
        <v>0</v>
      </c>
      <c r="BH334" s="187">
        <f>IF(N334="sníž. přenesená",J334,0)</f>
        <v>0</v>
      </c>
      <c r="BI334" s="187">
        <f>IF(N334="nulová",J334,0)</f>
        <v>0</v>
      </c>
      <c r="BJ334" s="19" t="s">
        <v>83</v>
      </c>
      <c r="BK334" s="187">
        <f>ROUND(I334*H334,2)</f>
        <v>0</v>
      </c>
      <c r="BL334" s="19" t="s">
        <v>242</v>
      </c>
      <c r="BM334" s="186" t="s">
        <v>801</v>
      </c>
    </row>
    <row r="335" spans="1:65" s="2" customFormat="1" ht="11.25">
      <c r="A335" s="36"/>
      <c r="B335" s="37"/>
      <c r="C335" s="38"/>
      <c r="D335" s="188" t="s">
        <v>138</v>
      </c>
      <c r="E335" s="38"/>
      <c r="F335" s="189" t="s">
        <v>802</v>
      </c>
      <c r="G335" s="38"/>
      <c r="H335" s="38"/>
      <c r="I335" s="190"/>
      <c r="J335" s="38"/>
      <c r="K335" s="38"/>
      <c r="L335" s="41"/>
      <c r="M335" s="191"/>
      <c r="N335" s="192"/>
      <c r="O335" s="66"/>
      <c r="P335" s="66"/>
      <c r="Q335" s="66"/>
      <c r="R335" s="66"/>
      <c r="S335" s="66"/>
      <c r="T335" s="67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T335" s="19" t="s">
        <v>138</v>
      </c>
      <c r="AU335" s="19" t="s">
        <v>85</v>
      </c>
    </row>
    <row r="336" spans="1:65" s="13" customFormat="1" ht="11.25">
      <c r="B336" s="193"/>
      <c r="C336" s="194"/>
      <c r="D336" s="195" t="s">
        <v>140</v>
      </c>
      <c r="E336" s="196" t="s">
        <v>19</v>
      </c>
      <c r="F336" s="197" t="s">
        <v>803</v>
      </c>
      <c r="G336" s="194"/>
      <c r="H336" s="196" t="s">
        <v>19</v>
      </c>
      <c r="I336" s="198"/>
      <c r="J336" s="194"/>
      <c r="K336" s="194"/>
      <c r="L336" s="199"/>
      <c r="M336" s="200"/>
      <c r="N336" s="201"/>
      <c r="O336" s="201"/>
      <c r="P336" s="201"/>
      <c r="Q336" s="201"/>
      <c r="R336" s="201"/>
      <c r="S336" s="201"/>
      <c r="T336" s="202"/>
      <c r="AT336" s="203" t="s">
        <v>140</v>
      </c>
      <c r="AU336" s="203" t="s">
        <v>85</v>
      </c>
      <c r="AV336" s="13" t="s">
        <v>83</v>
      </c>
      <c r="AW336" s="13" t="s">
        <v>37</v>
      </c>
      <c r="AX336" s="13" t="s">
        <v>75</v>
      </c>
      <c r="AY336" s="203" t="s">
        <v>128</v>
      </c>
    </row>
    <row r="337" spans="1:65" s="14" customFormat="1" ht="11.25">
      <c r="B337" s="204"/>
      <c r="C337" s="205"/>
      <c r="D337" s="195" t="s">
        <v>140</v>
      </c>
      <c r="E337" s="206" t="s">
        <v>19</v>
      </c>
      <c r="F337" s="207" t="s">
        <v>581</v>
      </c>
      <c r="G337" s="205"/>
      <c r="H337" s="208">
        <v>37.962000000000003</v>
      </c>
      <c r="I337" s="209"/>
      <c r="J337" s="205"/>
      <c r="K337" s="205"/>
      <c r="L337" s="210"/>
      <c r="M337" s="211"/>
      <c r="N337" s="212"/>
      <c r="O337" s="212"/>
      <c r="P337" s="212"/>
      <c r="Q337" s="212"/>
      <c r="R337" s="212"/>
      <c r="S337" s="212"/>
      <c r="T337" s="213"/>
      <c r="AT337" s="214" t="s">
        <v>140</v>
      </c>
      <c r="AU337" s="214" t="s">
        <v>85</v>
      </c>
      <c r="AV337" s="14" t="s">
        <v>85</v>
      </c>
      <c r="AW337" s="14" t="s">
        <v>37</v>
      </c>
      <c r="AX337" s="14" t="s">
        <v>83</v>
      </c>
      <c r="AY337" s="214" t="s">
        <v>128</v>
      </c>
    </row>
    <row r="338" spans="1:65" s="2" customFormat="1" ht="49.15" customHeight="1">
      <c r="A338" s="36"/>
      <c r="B338" s="37"/>
      <c r="C338" s="175" t="s">
        <v>804</v>
      </c>
      <c r="D338" s="175" t="s">
        <v>131</v>
      </c>
      <c r="E338" s="176" t="s">
        <v>805</v>
      </c>
      <c r="F338" s="177" t="s">
        <v>806</v>
      </c>
      <c r="G338" s="178" t="s">
        <v>134</v>
      </c>
      <c r="H338" s="179">
        <v>87.599000000000004</v>
      </c>
      <c r="I338" s="180"/>
      <c r="J338" s="181">
        <f>ROUND(I338*H338,2)</f>
        <v>0</v>
      </c>
      <c r="K338" s="177" t="s">
        <v>135</v>
      </c>
      <c r="L338" s="41"/>
      <c r="M338" s="182" t="s">
        <v>19</v>
      </c>
      <c r="N338" s="183" t="s">
        <v>46</v>
      </c>
      <c r="O338" s="66"/>
      <c r="P338" s="184">
        <f>O338*H338</f>
        <v>0</v>
      </c>
      <c r="Q338" s="184">
        <v>0</v>
      </c>
      <c r="R338" s="184">
        <f>Q338*H338</f>
        <v>0</v>
      </c>
      <c r="S338" s="184">
        <v>0</v>
      </c>
      <c r="T338" s="185">
        <f>S338*H338</f>
        <v>0</v>
      </c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R338" s="186" t="s">
        <v>242</v>
      </c>
      <c r="AT338" s="186" t="s">
        <v>131</v>
      </c>
      <c r="AU338" s="186" t="s">
        <v>85</v>
      </c>
      <c r="AY338" s="19" t="s">
        <v>128</v>
      </c>
      <c r="BE338" s="187">
        <f>IF(N338="základní",J338,0)</f>
        <v>0</v>
      </c>
      <c r="BF338" s="187">
        <f>IF(N338="snížená",J338,0)</f>
        <v>0</v>
      </c>
      <c r="BG338" s="187">
        <f>IF(N338="zákl. přenesená",J338,0)</f>
        <v>0</v>
      </c>
      <c r="BH338" s="187">
        <f>IF(N338="sníž. přenesená",J338,0)</f>
        <v>0</v>
      </c>
      <c r="BI338" s="187">
        <f>IF(N338="nulová",J338,0)</f>
        <v>0</v>
      </c>
      <c r="BJ338" s="19" t="s">
        <v>83</v>
      </c>
      <c r="BK338" s="187">
        <f>ROUND(I338*H338,2)</f>
        <v>0</v>
      </c>
      <c r="BL338" s="19" t="s">
        <v>242</v>
      </c>
      <c r="BM338" s="186" t="s">
        <v>807</v>
      </c>
    </row>
    <row r="339" spans="1:65" s="2" customFormat="1" ht="11.25">
      <c r="A339" s="36"/>
      <c r="B339" s="37"/>
      <c r="C339" s="38"/>
      <c r="D339" s="188" t="s">
        <v>138</v>
      </c>
      <c r="E339" s="38"/>
      <c r="F339" s="189" t="s">
        <v>808</v>
      </c>
      <c r="G339" s="38"/>
      <c r="H339" s="38"/>
      <c r="I339" s="190"/>
      <c r="J339" s="38"/>
      <c r="K339" s="38"/>
      <c r="L339" s="41"/>
      <c r="M339" s="191"/>
      <c r="N339" s="192"/>
      <c r="O339" s="66"/>
      <c r="P339" s="66"/>
      <c r="Q339" s="66"/>
      <c r="R339" s="66"/>
      <c r="S339" s="66"/>
      <c r="T339" s="67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T339" s="19" t="s">
        <v>138</v>
      </c>
      <c r="AU339" s="19" t="s">
        <v>85</v>
      </c>
    </row>
    <row r="340" spans="1:65" s="13" customFormat="1" ht="11.25">
      <c r="B340" s="193"/>
      <c r="C340" s="194"/>
      <c r="D340" s="195" t="s">
        <v>140</v>
      </c>
      <c r="E340" s="196" t="s">
        <v>19</v>
      </c>
      <c r="F340" s="197" t="s">
        <v>657</v>
      </c>
      <c r="G340" s="194"/>
      <c r="H340" s="196" t="s">
        <v>19</v>
      </c>
      <c r="I340" s="198"/>
      <c r="J340" s="194"/>
      <c r="K340" s="194"/>
      <c r="L340" s="199"/>
      <c r="M340" s="200"/>
      <c r="N340" s="201"/>
      <c r="O340" s="201"/>
      <c r="P340" s="201"/>
      <c r="Q340" s="201"/>
      <c r="R340" s="201"/>
      <c r="S340" s="201"/>
      <c r="T340" s="202"/>
      <c r="AT340" s="203" t="s">
        <v>140</v>
      </c>
      <c r="AU340" s="203" t="s">
        <v>85</v>
      </c>
      <c r="AV340" s="13" t="s">
        <v>83</v>
      </c>
      <c r="AW340" s="13" t="s">
        <v>37</v>
      </c>
      <c r="AX340" s="13" t="s">
        <v>75</v>
      </c>
      <c r="AY340" s="203" t="s">
        <v>128</v>
      </c>
    </row>
    <row r="341" spans="1:65" s="13" customFormat="1" ht="11.25">
      <c r="B341" s="193"/>
      <c r="C341" s="194"/>
      <c r="D341" s="195" t="s">
        <v>140</v>
      </c>
      <c r="E341" s="196" t="s">
        <v>19</v>
      </c>
      <c r="F341" s="197" t="s">
        <v>809</v>
      </c>
      <c r="G341" s="194"/>
      <c r="H341" s="196" t="s">
        <v>19</v>
      </c>
      <c r="I341" s="198"/>
      <c r="J341" s="194"/>
      <c r="K341" s="194"/>
      <c r="L341" s="199"/>
      <c r="M341" s="200"/>
      <c r="N341" s="201"/>
      <c r="O341" s="201"/>
      <c r="P341" s="201"/>
      <c r="Q341" s="201"/>
      <c r="R341" s="201"/>
      <c r="S341" s="201"/>
      <c r="T341" s="202"/>
      <c r="AT341" s="203" t="s">
        <v>140</v>
      </c>
      <c r="AU341" s="203" t="s">
        <v>85</v>
      </c>
      <c r="AV341" s="13" t="s">
        <v>83</v>
      </c>
      <c r="AW341" s="13" t="s">
        <v>37</v>
      </c>
      <c r="AX341" s="13" t="s">
        <v>75</v>
      </c>
      <c r="AY341" s="203" t="s">
        <v>128</v>
      </c>
    </row>
    <row r="342" spans="1:65" s="14" customFormat="1" ht="11.25">
      <c r="B342" s="204"/>
      <c r="C342" s="205"/>
      <c r="D342" s="195" t="s">
        <v>140</v>
      </c>
      <c r="E342" s="206" t="s">
        <v>19</v>
      </c>
      <c r="F342" s="207" t="s">
        <v>679</v>
      </c>
      <c r="G342" s="205"/>
      <c r="H342" s="208">
        <v>10.715</v>
      </c>
      <c r="I342" s="209"/>
      <c r="J342" s="205"/>
      <c r="K342" s="205"/>
      <c r="L342" s="210"/>
      <c r="M342" s="211"/>
      <c r="N342" s="212"/>
      <c r="O342" s="212"/>
      <c r="P342" s="212"/>
      <c r="Q342" s="212"/>
      <c r="R342" s="212"/>
      <c r="S342" s="212"/>
      <c r="T342" s="213"/>
      <c r="AT342" s="214" t="s">
        <v>140</v>
      </c>
      <c r="AU342" s="214" t="s">
        <v>85</v>
      </c>
      <c r="AV342" s="14" t="s">
        <v>85</v>
      </c>
      <c r="AW342" s="14" t="s">
        <v>37</v>
      </c>
      <c r="AX342" s="14" t="s">
        <v>75</v>
      </c>
      <c r="AY342" s="214" t="s">
        <v>128</v>
      </c>
    </row>
    <row r="343" spans="1:65" s="13" customFormat="1" ht="11.25">
      <c r="B343" s="193"/>
      <c r="C343" s="194"/>
      <c r="D343" s="195" t="s">
        <v>140</v>
      </c>
      <c r="E343" s="196" t="s">
        <v>19</v>
      </c>
      <c r="F343" s="197" t="s">
        <v>810</v>
      </c>
      <c r="G343" s="194"/>
      <c r="H343" s="196" t="s">
        <v>19</v>
      </c>
      <c r="I343" s="198"/>
      <c r="J343" s="194"/>
      <c r="K343" s="194"/>
      <c r="L343" s="199"/>
      <c r="M343" s="200"/>
      <c r="N343" s="201"/>
      <c r="O343" s="201"/>
      <c r="P343" s="201"/>
      <c r="Q343" s="201"/>
      <c r="R343" s="201"/>
      <c r="S343" s="201"/>
      <c r="T343" s="202"/>
      <c r="AT343" s="203" t="s">
        <v>140</v>
      </c>
      <c r="AU343" s="203" t="s">
        <v>85</v>
      </c>
      <c r="AV343" s="13" t="s">
        <v>83</v>
      </c>
      <c r="AW343" s="13" t="s">
        <v>37</v>
      </c>
      <c r="AX343" s="13" t="s">
        <v>75</v>
      </c>
      <c r="AY343" s="203" t="s">
        <v>128</v>
      </c>
    </row>
    <row r="344" spans="1:65" s="14" customFormat="1" ht="11.25">
      <c r="B344" s="204"/>
      <c r="C344" s="205"/>
      <c r="D344" s="195" t="s">
        <v>140</v>
      </c>
      <c r="E344" s="206" t="s">
        <v>19</v>
      </c>
      <c r="F344" s="207" t="s">
        <v>681</v>
      </c>
      <c r="G344" s="205"/>
      <c r="H344" s="208">
        <v>16.544</v>
      </c>
      <c r="I344" s="209"/>
      <c r="J344" s="205"/>
      <c r="K344" s="205"/>
      <c r="L344" s="210"/>
      <c r="M344" s="211"/>
      <c r="N344" s="212"/>
      <c r="O344" s="212"/>
      <c r="P344" s="212"/>
      <c r="Q344" s="212"/>
      <c r="R344" s="212"/>
      <c r="S344" s="212"/>
      <c r="T344" s="213"/>
      <c r="AT344" s="214" t="s">
        <v>140</v>
      </c>
      <c r="AU344" s="214" t="s">
        <v>85</v>
      </c>
      <c r="AV344" s="14" t="s">
        <v>85</v>
      </c>
      <c r="AW344" s="14" t="s">
        <v>37</v>
      </c>
      <c r="AX344" s="14" t="s">
        <v>75</v>
      </c>
      <c r="AY344" s="214" t="s">
        <v>128</v>
      </c>
    </row>
    <row r="345" spans="1:65" s="13" customFormat="1" ht="11.25">
      <c r="B345" s="193"/>
      <c r="C345" s="194"/>
      <c r="D345" s="195" t="s">
        <v>140</v>
      </c>
      <c r="E345" s="196" t="s">
        <v>19</v>
      </c>
      <c r="F345" s="197" t="s">
        <v>811</v>
      </c>
      <c r="G345" s="194"/>
      <c r="H345" s="196" t="s">
        <v>19</v>
      </c>
      <c r="I345" s="198"/>
      <c r="J345" s="194"/>
      <c r="K345" s="194"/>
      <c r="L345" s="199"/>
      <c r="M345" s="200"/>
      <c r="N345" s="201"/>
      <c r="O345" s="201"/>
      <c r="P345" s="201"/>
      <c r="Q345" s="201"/>
      <c r="R345" s="201"/>
      <c r="S345" s="201"/>
      <c r="T345" s="202"/>
      <c r="AT345" s="203" t="s">
        <v>140</v>
      </c>
      <c r="AU345" s="203" t="s">
        <v>85</v>
      </c>
      <c r="AV345" s="13" t="s">
        <v>83</v>
      </c>
      <c r="AW345" s="13" t="s">
        <v>37</v>
      </c>
      <c r="AX345" s="13" t="s">
        <v>75</v>
      </c>
      <c r="AY345" s="203" t="s">
        <v>128</v>
      </c>
    </row>
    <row r="346" spans="1:65" s="14" customFormat="1" ht="11.25">
      <c r="B346" s="204"/>
      <c r="C346" s="205"/>
      <c r="D346" s="195" t="s">
        <v>140</v>
      </c>
      <c r="E346" s="206" t="s">
        <v>19</v>
      </c>
      <c r="F346" s="207" t="s">
        <v>812</v>
      </c>
      <c r="G346" s="205"/>
      <c r="H346" s="208">
        <v>17.981999999999999</v>
      </c>
      <c r="I346" s="209"/>
      <c r="J346" s="205"/>
      <c r="K346" s="205"/>
      <c r="L346" s="210"/>
      <c r="M346" s="211"/>
      <c r="N346" s="212"/>
      <c r="O346" s="212"/>
      <c r="P346" s="212"/>
      <c r="Q346" s="212"/>
      <c r="R346" s="212"/>
      <c r="S346" s="212"/>
      <c r="T346" s="213"/>
      <c r="AT346" s="214" t="s">
        <v>140</v>
      </c>
      <c r="AU346" s="214" t="s">
        <v>85</v>
      </c>
      <c r="AV346" s="14" t="s">
        <v>85</v>
      </c>
      <c r="AW346" s="14" t="s">
        <v>37</v>
      </c>
      <c r="AX346" s="14" t="s">
        <v>75</v>
      </c>
      <c r="AY346" s="214" t="s">
        <v>128</v>
      </c>
    </row>
    <row r="347" spans="1:65" s="13" customFormat="1" ht="11.25">
      <c r="B347" s="193"/>
      <c r="C347" s="194"/>
      <c r="D347" s="195" t="s">
        <v>140</v>
      </c>
      <c r="E347" s="196" t="s">
        <v>19</v>
      </c>
      <c r="F347" s="197" t="s">
        <v>813</v>
      </c>
      <c r="G347" s="194"/>
      <c r="H347" s="196" t="s">
        <v>19</v>
      </c>
      <c r="I347" s="198"/>
      <c r="J347" s="194"/>
      <c r="K347" s="194"/>
      <c r="L347" s="199"/>
      <c r="M347" s="200"/>
      <c r="N347" s="201"/>
      <c r="O347" s="201"/>
      <c r="P347" s="201"/>
      <c r="Q347" s="201"/>
      <c r="R347" s="201"/>
      <c r="S347" s="201"/>
      <c r="T347" s="202"/>
      <c r="AT347" s="203" t="s">
        <v>140</v>
      </c>
      <c r="AU347" s="203" t="s">
        <v>85</v>
      </c>
      <c r="AV347" s="13" t="s">
        <v>83</v>
      </c>
      <c r="AW347" s="13" t="s">
        <v>37</v>
      </c>
      <c r="AX347" s="13" t="s">
        <v>75</v>
      </c>
      <c r="AY347" s="203" t="s">
        <v>128</v>
      </c>
    </row>
    <row r="348" spans="1:65" s="14" customFormat="1" ht="11.25">
      <c r="B348" s="204"/>
      <c r="C348" s="205"/>
      <c r="D348" s="195" t="s">
        <v>140</v>
      </c>
      <c r="E348" s="206" t="s">
        <v>19</v>
      </c>
      <c r="F348" s="207" t="s">
        <v>755</v>
      </c>
      <c r="G348" s="205"/>
      <c r="H348" s="208">
        <v>42.357999999999997</v>
      </c>
      <c r="I348" s="209"/>
      <c r="J348" s="205"/>
      <c r="K348" s="205"/>
      <c r="L348" s="210"/>
      <c r="M348" s="211"/>
      <c r="N348" s="212"/>
      <c r="O348" s="212"/>
      <c r="P348" s="212"/>
      <c r="Q348" s="212"/>
      <c r="R348" s="212"/>
      <c r="S348" s="212"/>
      <c r="T348" s="213"/>
      <c r="AT348" s="214" t="s">
        <v>140</v>
      </c>
      <c r="AU348" s="214" t="s">
        <v>85</v>
      </c>
      <c r="AV348" s="14" t="s">
        <v>85</v>
      </c>
      <c r="AW348" s="14" t="s">
        <v>37</v>
      </c>
      <c r="AX348" s="14" t="s">
        <v>75</v>
      </c>
      <c r="AY348" s="214" t="s">
        <v>128</v>
      </c>
    </row>
    <row r="349" spans="1:65" s="15" customFormat="1" ht="11.25">
      <c r="B349" s="215"/>
      <c r="C349" s="216"/>
      <c r="D349" s="195" t="s">
        <v>140</v>
      </c>
      <c r="E349" s="217" t="s">
        <v>19</v>
      </c>
      <c r="F349" s="218" t="s">
        <v>173</v>
      </c>
      <c r="G349" s="216"/>
      <c r="H349" s="219">
        <v>87.59899999999999</v>
      </c>
      <c r="I349" s="220"/>
      <c r="J349" s="216"/>
      <c r="K349" s="216"/>
      <c r="L349" s="221"/>
      <c r="M349" s="222"/>
      <c r="N349" s="223"/>
      <c r="O349" s="223"/>
      <c r="P349" s="223"/>
      <c r="Q349" s="223"/>
      <c r="R349" s="223"/>
      <c r="S349" s="223"/>
      <c r="T349" s="224"/>
      <c r="AT349" s="225" t="s">
        <v>140</v>
      </c>
      <c r="AU349" s="225" t="s">
        <v>85</v>
      </c>
      <c r="AV349" s="15" t="s">
        <v>136</v>
      </c>
      <c r="AW349" s="15" t="s">
        <v>37</v>
      </c>
      <c r="AX349" s="15" t="s">
        <v>83</v>
      </c>
      <c r="AY349" s="225" t="s">
        <v>128</v>
      </c>
    </row>
    <row r="350" spans="1:65" s="2" customFormat="1" ht="21.75" customHeight="1">
      <c r="A350" s="36"/>
      <c r="B350" s="37"/>
      <c r="C350" s="227" t="s">
        <v>814</v>
      </c>
      <c r="D350" s="227" t="s">
        <v>261</v>
      </c>
      <c r="E350" s="228" t="s">
        <v>815</v>
      </c>
      <c r="F350" s="229" t="s">
        <v>816</v>
      </c>
      <c r="G350" s="230" t="s">
        <v>134</v>
      </c>
      <c r="H350" s="231">
        <v>96.358999999999995</v>
      </c>
      <c r="I350" s="232"/>
      <c r="J350" s="233">
        <f>ROUND(I350*H350,2)</f>
        <v>0</v>
      </c>
      <c r="K350" s="229" t="s">
        <v>135</v>
      </c>
      <c r="L350" s="234"/>
      <c r="M350" s="235" t="s">
        <v>19</v>
      </c>
      <c r="N350" s="236" t="s">
        <v>46</v>
      </c>
      <c r="O350" s="66"/>
      <c r="P350" s="184">
        <f>O350*H350</f>
        <v>0</v>
      </c>
      <c r="Q350" s="184">
        <v>1.49E-2</v>
      </c>
      <c r="R350" s="184">
        <f>Q350*H350</f>
        <v>1.4357491</v>
      </c>
      <c r="S350" s="184">
        <v>0</v>
      </c>
      <c r="T350" s="185">
        <f>S350*H350</f>
        <v>0</v>
      </c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R350" s="186" t="s">
        <v>336</v>
      </c>
      <c r="AT350" s="186" t="s">
        <v>261</v>
      </c>
      <c r="AU350" s="186" t="s">
        <v>85</v>
      </c>
      <c r="AY350" s="19" t="s">
        <v>128</v>
      </c>
      <c r="BE350" s="187">
        <f>IF(N350="základní",J350,0)</f>
        <v>0</v>
      </c>
      <c r="BF350" s="187">
        <f>IF(N350="snížená",J350,0)</f>
        <v>0</v>
      </c>
      <c r="BG350" s="187">
        <f>IF(N350="zákl. přenesená",J350,0)</f>
        <v>0</v>
      </c>
      <c r="BH350" s="187">
        <f>IF(N350="sníž. přenesená",J350,0)</f>
        <v>0</v>
      </c>
      <c r="BI350" s="187">
        <f>IF(N350="nulová",J350,0)</f>
        <v>0</v>
      </c>
      <c r="BJ350" s="19" t="s">
        <v>83</v>
      </c>
      <c r="BK350" s="187">
        <f>ROUND(I350*H350,2)</f>
        <v>0</v>
      </c>
      <c r="BL350" s="19" t="s">
        <v>242</v>
      </c>
      <c r="BM350" s="186" t="s">
        <v>817</v>
      </c>
    </row>
    <row r="351" spans="1:65" s="14" customFormat="1" ht="11.25">
      <c r="B351" s="204"/>
      <c r="C351" s="205"/>
      <c r="D351" s="195" t="s">
        <v>140</v>
      </c>
      <c r="E351" s="205"/>
      <c r="F351" s="207" t="s">
        <v>818</v>
      </c>
      <c r="G351" s="205"/>
      <c r="H351" s="208">
        <v>96.358999999999995</v>
      </c>
      <c r="I351" s="209"/>
      <c r="J351" s="205"/>
      <c r="K351" s="205"/>
      <c r="L351" s="210"/>
      <c r="M351" s="211"/>
      <c r="N351" s="212"/>
      <c r="O351" s="212"/>
      <c r="P351" s="212"/>
      <c r="Q351" s="212"/>
      <c r="R351" s="212"/>
      <c r="S351" s="212"/>
      <c r="T351" s="213"/>
      <c r="AT351" s="214" t="s">
        <v>140</v>
      </c>
      <c r="AU351" s="214" t="s">
        <v>85</v>
      </c>
      <c r="AV351" s="14" t="s">
        <v>85</v>
      </c>
      <c r="AW351" s="14" t="s">
        <v>4</v>
      </c>
      <c r="AX351" s="14" t="s">
        <v>83</v>
      </c>
      <c r="AY351" s="214" t="s">
        <v>128</v>
      </c>
    </row>
    <row r="352" spans="1:65" s="2" customFormat="1" ht="37.9" customHeight="1">
      <c r="A352" s="36"/>
      <c r="B352" s="37"/>
      <c r="C352" s="175" t="s">
        <v>819</v>
      </c>
      <c r="D352" s="175" t="s">
        <v>131</v>
      </c>
      <c r="E352" s="176" t="s">
        <v>820</v>
      </c>
      <c r="F352" s="177" t="s">
        <v>821</v>
      </c>
      <c r="G352" s="178" t="s">
        <v>191</v>
      </c>
      <c r="H352" s="179">
        <v>1.84</v>
      </c>
      <c r="I352" s="180"/>
      <c r="J352" s="181">
        <f>ROUND(I352*H352,2)</f>
        <v>0</v>
      </c>
      <c r="K352" s="177" t="s">
        <v>135</v>
      </c>
      <c r="L352" s="41"/>
      <c r="M352" s="182" t="s">
        <v>19</v>
      </c>
      <c r="N352" s="183" t="s">
        <v>46</v>
      </c>
      <c r="O352" s="66"/>
      <c r="P352" s="184">
        <f>O352*H352</f>
        <v>0</v>
      </c>
      <c r="Q352" s="184">
        <v>2.2839999999999999E-2</v>
      </c>
      <c r="R352" s="184">
        <f>Q352*H352</f>
        <v>4.2025600000000003E-2</v>
      </c>
      <c r="S352" s="184">
        <v>0</v>
      </c>
      <c r="T352" s="185">
        <f>S352*H352</f>
        <v>0</v>
      </c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R352" s="186" t="s">
        <v>242</v>
      </c>
      <c r="AT352" s="186" t="s">
        <v>131</v>
      </c>
      <c r="AU352" s="186" t="s">
        <v>85</v>
      </c>
      <c r="AY352" s="19" t="s">
        <v>128</v>
      </c>
      <c r="BE352" s="187">
        <f>IF(N352="základní",J352,0)</f>
        <v>0</v>
      </c>
      <c r="BF352" s="187">
        <f>IF(N352="snížená",J352,0)</f>
        <v>0</v>
      </c>
      <c r="BG352" s="187">
        <f>IF(N352="zákl. přenesená",J352,0)</f>
        <v>0</v>
      </c>
      <c r="BH352" s="187">
        <f>IF(N352="sníž. přenesená",J352,0)</f>
        <v>0</v>
      </c>
      <c r="BI352" s="187">
        <f>IF(N352="nulová",J352,0)</f>
        <v>0</v>
      </c>
      <c r="BJ352" s="19" t="s">
        <v>83</v>
      </c>
      <c r="BK352" s="187">
        <f>ROUND(I352*H352,2)</f>
        <v>0</v>
      </c>
      <c r="BL352" s="19" t="s">
        <v>242</v>
      </c>
      <c r="BM352" s="186" t="s">
        <v>822</v>
      </c>
    </row>
    <row r="353" spans="1:65" s="2" customFormat="1" ht="11.25">
      <c r="A353" s="36"/>
      <c r="B353" s="37"/>
      <c r="C353" s="38"/>
      <c r="D353" s="188" t="s">
        <v>138</v>
      </c>
      <c r="E353" s="38"/>
      <c r="F353" s="189" t="s">
        <v>823</v>
      </c>
      <c r="G353" s="38"/>
      <c r="H353" s="38"/>
      <c r="I353" s="190"/>
      <c r="J353" s="38"/>
      <c r="K353" s="38"/>
      <c r="L353" s="41"/>
      <c r="M353" s="191"/>
      <c r="N353" s="192"/>
      <c r="O353" s="66"/>
      <c r="P353" s="66"/>
      <c r="Q353" s="66"/>
      <c r="R353" s="66"/>
      <c r="S353" s="66"/>
      <c r="T353" s="67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T353" s="19" t="s">
        <v>138</v>
      </c>
      <c r="AU353" s="19" t="s">
        <v>85</v>
      </c>
    </row>
    <row r="354" spans="1:65" s="14" customFormat="1" ht="11.25">
      <c r="B354" s="204"/>
      <c r="C354" s="205"/>
      <c r="D354" s="195" t="s">
        <v>140</v>
      </c>
      <c r="E354" s="206" t="s">
        <v>19</v>
      </c>
      <c r="F354" s="207" t="s">
        <v>824</v>
      </c>
      <c r="G354" s="205"/>
      <c r="H354" s="208">
        <v>1.84</v>
      </c>
      <c r="I354" s="209"/>
      <c r="J354" s="205"/>
      <c r="K354" s="205"/>
      <c r="L354" s="210"/>
      <c r="M354" s="211"/>
      <c r="N354" s="212"/>
      <c r="O354" s="212"/>
      <c r="P354" s="212"/>
      <c r="Q354" s="212"/>
      <c r="R354" s="212"/>
      <c r="S354" s="212"/>
      <c r="T354" s="213"/>
      <c r="AT354" s="214" t="s">
        <v>140</v>
      </c>
      <c r="AU354" s="214" t="s">
        <v>85</v>
      </c>
      <c r="AV354" s="14" t="s">
        <v>85</v>
      </c>
      <c r="AW354" s="14" t="s">
        <v>37</v>
      </c>
      <c r="AX354" s="14" t="s">
        <v>83</v>
      </c>
      <c r="AY354" s="214" t="s">
        <v>128</v>
      </c>
    </row>
    <row r="355" spans="1:65" s="2" customFormat="1" ht="55.5" customHeight="1">
      <c r="A355" s="36"/>
      <c r="B355" s="37"/>
      <c r="C355" s="175" t="s">
        <v>825</v>
      </c>
      <c r="D355" s="175" t="s">
        <v>131</v>
      </c>
      <c r="E355" s="176" t="s">
        <v>826</v>
      </c>
      <c r="F355" s="177" t="s">
        <v>827</v>
      </c>
      <c r="G355" s="178" t="s">
        <v>211</v>
      </c>
      <c r="H355" s="179">
        <v>1.478</v>
      </c>
      <c r="I355" s="180"/>
      <c r="J355" s="181">
        <f>ROUND(I355*H355,2)</f>
        <v>0</v>
      </c>
      <c r="K355" s="177" t="s">
        <v>135</v>
      </c>
      <c r="L355" s="41"/>
      <c r="M355" s="182" t="s">
        <v>19</v>
      </c>
      <c r="N355" s="183" t="s">
        <v>46</v>
      </c>
      <c r="O355" s="66"/>
      <c r="P355" s="184">
        <f>O355*H355</f>
        <v>0</v>
      </c>
      <c r="Q355" s="184">
        <v>0</v>
      </c>
      <c r="R355" s="184">
        <f>Q355*H355</f>
        <v>0</v>
      </c>
      <c r="S355" s="184">
        <v>0</v>
      </c>
      <c r="T355" s="185">
        <f>S355*H355</f>
        <v>0</v>
      </c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R355" s="186" t="s">
        <v>242</v>
      </c>
      <c r="AT355" s="186" t="s">
        <v>131</v>
      </c>
      <c r="AU355" s="186" t="s">
        <v>85</v>
      </c>
      <c r="AY355" s="19" t="s">
        <v>128</v>
      </c>
      <c r="BE355" s="187">
        <f>IF(N355="základní",J355,0)</f>
        <v>0</v>
      </c>
      <c r="BF355" s="187">
        <f>IF(N355="snížená",J355,0)</f>
        <v>0</v>
      </c>
      <c r="BG355" s="187">
        <f>IF(N355="zákl. přenesená",J355,0)</f>
        <v>0</v>
      </c>
      <c r="BH355" s="187">
        <f>IF(N355="sníž. přenesená",J355,0)</f>
        <v>0</v>
      </c>
      <c r="BI355" s="187">
        <f>IF(N355="nulová",J355,0)</f>
        <v>0</v>
      </c>
      <c r="BJ355" s="19" t="s">
        <v>83</v>
      </c>
      <c r="BK355" s="187">
        <f>ROUND(I355*H355,2)</f>
        <v>0</v>
      </c>
      <c r="BL355" s="19" t="s">
        <v>242</v>
      </c>
      <c r="BM355" s="186" t="s">
        <v>828</v>
      </c>
    </row>
    <row r="356" spans="1:65" s="2" customFormat="1" ht="11.25">
      <c r="A356" s="36"/>
      <c r="B356" s="37"/>
      <c r="C356" s="38"/>
      <c r="D356" s="188" t="s">
        <v>138</v>
      </c>
      <c r="E356" s="38"/>
      <c r="F356" s="189" t="s">
        <v>829</v>
      </c>
      <c r="G356" s="38"/>
      <c r="H356" s="38"/>
      <c r="I356" s="190"/>
      <c r="J356" s="38"/>
      <c r="K356" s="38"/>
      <c r="L356" s="41"/>
      <c r="M356" s="191"/>
      <c r="N356" s="192"/>
      <c r="O356" s="66"/>
      <c r="P356" s="66"/>
      <c r="Q356" s="66"/>
      <c r="R356" s="66"/>
      <c r="S356" s="66"/>
      <c r="T356" s="67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T356" s="19" t="s">
        <v>138</v>
      </c>
      <c r="AU356" s="19" t="s">
        <v>85</v>
      </c>
    </row>
    <row r="357" spans="1:65" s="12" customFormat="1" ht="22.9" customHeight="1">
      <c r="B357" s="159"/>
      <c r="C357" s="160"/>
      <c r="D357" s="161" t="s">
        <v>74</v>
      </c>
      <c r="E357" s="173" t="s">
        <v>830</v>
      </c>
      <c r="F357" s="173" t="s">
        <v>831</v>
      </c>
      <c r="G357" s="160"/>
      <c r="H357" s="160"/>
      <c r="I357" s="163"/>
      <c r="J357" s="174">
        <f>BK357</f>
        <v>0</v>
      </c>
      <c r="K357" s="160"/>
      <c r="L357" s="165"/>
      <c r="M357" s="166"/>
      <c r="N357" s="167"/>
      <c r="O357" s="167"/>
      <c r="P357" s="168">
        <f>SUM(P358:P387)</f>
        <v>0</v>
      </c>
      <c r="Q357" s="167"/>
      <c r="R357" s="168">
        <f>SUM(R358:R387)</f>
        <v>0.12003228000000002</v>
      </c>
      <c r="S357" s="167"/>
      <c r="T357" s="169">
        <f>SUM(T358:T387)</f>
        <v>0.12023250000000001</v>
      </c>
      <c r="AR357" s="170" t="s">
        <v>85</v>
      </c>
      <c r="AT357" s="171" t="s">
        <v>74</v>
      </c>
      <c r="AU357" s="171" t="s">
        <v>83</v>
      </c>
      <c r="AY357" s="170" t="s">
        <v>128</v>
      </c>
      <c r="BK357" s="172">
        <f>SUM(BK358:BK387)</f>
        <v>0</v>
      </c>
    </row>
    <row r="358" spans="1:65" s="2" customFormat="1" ht="49.15" customHeight="1">
      <c r="A358" s="36"/>
      <c r="B358" s="37"/>
      <c r="C358" s="175" t="s">
        <v>832</v>
      </c>
      <c r="D358" s="175" t="s">
        <v>131</v>
      </c>
      <c r="E358" s="176" t="s">
        <v>833</v>
      </c>
      <c r="F358" s="177" t="s">
        <v>834</v>
      </c>
      <c r="G358" s="178" t="s">
        <v>134</v>
      </c>
      <c r="H358" s="179">
        <v>6.97</v>
      </c>
      <c r="I358" s="180"/>
      <c r="J358" s="181">
        <f>ROUND(I358*H358,2)</f>
        <v>0</v>
      </c>
      <c r="K358" s="177" t="s">
        <v>135</v>
      </c>
      <c r="L358" s="41"/>
      <c r="M358" s="182" t="s">
        <v>19</v>
      </c>
      <c r="N358" s="183" t="s">
        <v>46</v>
      </c>
      <c r="O358" s="66"/>
      <c r="P358" s="184">
        <f>O358*H358</f>
        <v>0</v>
      </c>
      <c r="Q358" s="184">
        <v>0</v>
      </c>
      <c r="R358" s="184">
        <f>Q358*H358</f>
        <v>0</v>
      </c>
      <c r="S358" s="184">
        <v>1.7250000000000001E-2</v>
      </c>
      <c r="T358" s="185">
        <f>S358*H358</f>
        <v>0.12023250000000001</v>
      </c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R358" s="186" t="s">
        <v>242</v>
      </c>
      <c r="AT358" s="186" t="s">
        <v>131</v>
      </c>
      <c r="AU358" s="186" t="s">
        <v>85</v>
      </c>
      <c r="AY358" s="19" t="s">
        <v>128</v>
      </c>
      <c r="BE358" s="187">
        <f>IF(N358="základní",J358,0)</f>
        <v>0</v>
      </c>
      <c r="BF358" s="187">
        <f>IF(N358="snížená",J358,0)</f>
        <v>0</v>
      </c>
      <c r="BG358" s="187">
        <f>IF(N358="zákl. přenesená",J358,0)</f>
        <v>0</v>
      </c>
      <c r="BH358" s="187">
        <f>IF(N358="sníž. přenesená",J358,0)</f>
        <v>0</v>
      </c>
      <c r="BI358" s="187">
        <f>IF(N358="nulová",J358,0)</f>
        <v>0</v>
      </c>
      <c r="BJ358" s="19" t="s">
        <v>83</v>
      </c>
      <c r="BK358" s="187">
        <f>ROUND(I358*H358,2)</f>
        <v>0</v>
      </c>
      <c r="BL358" s="19" t="s">
        <v>242</v>
      </c>
      <c r="BM358" s="186" t="s">
        <v>835</v>
      </c>
    </row>
    <row r="359" spans="1:65" s="2" customFormat="1" ht="11.25">
      <c r="A359" s="36"/>
      <c r="B359" s="37"/>
      <c r="C359" s="38"/>
      <c r="D359" s="188" t="s">
        <v>138</v>
      </c>
      <c r="E359" s="38"/>
      <c r="F359" s="189" t="s">
        <v>836</v>
      </c>
      <c r="G359" s="38"/>
      <c r="H359" s="38"/>
      <c r="I359" s="190"/>
      <c r="J359" s="38"/>
      <c r="K359" s="38"/>
      <c r="L359" s="41"/>
      <c r="M359" s="191"/>
      <c r="N359" s="192"/>
      <c r="O359" s="66"/>
      <c r="P359" s="66"/>
      <c r="Q359" s="66"/>
      <c r="R359" s="66"/>
      <c r="S359" s="66"/>
      <c r="T359" s="67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T359" s="19" t="s">
        <v>138</v>
      </c>
      <c r="AU359" s="19" t="s">
        <v>85</v>
      </c>
    </row>
    <row r="360" spans="1:65" s="13" customFormat="1" ht="11.25">
      <c r="B360" s="193"/>
      <c r="C360" s="194"/>
      <c r="D360" s="195" t="s">
        <v>140</v>
      </c>
      <c r="E360" s="196" t="s">
        <v>19</v>
      </c>
      <c r="F360" s="197" t="s">
        <v>837</v>
      </c>
      <c r="G360" s="194"/>
      <c r="H360" s="196" t="s">
        <v>19</v>
      </c>
      <c r="I360" s="198"/>
      <c r="J360" s="194"/>
      <c r="K360" s="194"/>
      <c r="L360" s="199"/>
      <c r="M360" s="200"/>
      <c r="N360" s="201"/>
      <c r="O360" s="201"/>
      <c r="P360" s="201"/>
      <c r="Q360" s="201"/>
      <c r="R360" s="201"/>
      <c r="S360" s="201"/>
      <c r="T360" s="202"/>
      <c r="AT360" s="203" t="s">
        <v>140</v>
      </c>
      <c r="AU360" s="203" t="s">
        <v>85</v>
      </c>
      <c r="AV360" s="13" t="s">
        <v>83</v>
      </c>
      <c r="AW360" s="13" t="s">
        <v>37</v>
      </c>
      <c r="AX360" s="13" t="s">
        <v>75</v>
      </c>
      <c r="AY360" s="203" t="s">
        <v>128</v>
      </c>
    </row>
    <row r="361" spans="1:65" s="14" customFormat="1" ht="11.25">
      <c r="B361" s="204"/>
      <c r="C361" s="205"/>
      <c r="D361" s="195" t="s">
        <v>140</v>
      </c>
      <c r="E361" s="206" t="s">
        <v>19</v>
      </c>
      <c r="F361" s="207" t="s">
        <v>838</v>
      </c>
      <c r="G361" s="205"/>
      <c r="H361" s="208">
        <v>5.15</v>
      </c>
      <c r="I361" s="209"/>
      <c r="J361" s="205"/>
      <c r="K361" s="205"/>
      <c r="L361" s="210"/>
      <c r="M361" s="211"/>
      <c r="N361" s="212"/>
      <c r="O361" s="212"/>
      <c r="P361" s="212"/>
      <c r="Q361" s="212"/>
      <c r="R361" s="212"/>
      <c r="S361" s="212"/>
      <c r="T361" s="213"/>
      <c r="AT361" s="214" t="s">
        <v>140</v>
      </c>
      <c r="AU361" s="214" t="s">
        <v>85</v>
      </c>
      <c r="AV361" s="14" t="s">
        <v>85</v>
      </c>
      <c r="AW361" s="14" t="s">
        <v>37</v>
      </c>
      <c r="AX361" s="14" t="s">
        <v>75</v>
      </c>
      <c r="AY361" s="214" t="s">
        <v>128</v>
      </c>
    </row>
    <row r="362" spans="1:65" s="13" customFormat="1" ht="11.25">
      <c r="B362" s="193"/>
      <c r="C362" s="194"/>
      <c r="D362" s="195" t="s">
        <v>140</v>
      </c>
      <c r="E362" s="196" t="s">
        <v>19</v>
      </c>
      <c r="F362" s="197" t="s">
        <v>839</v>
      </c>
      <c r="G362" s="194"/>
      <c r="H362" s="196" t="s">
        <v>19</v>
      </c>
      <c r="I362" s="198"/>
      <c r="J362" s="194"/>
      <c r="K362" s="194"/>
      <c r="L362" s="199"/>
      <c r="M362" s="200"/>
      <c r="N362" s="201"/>
      <c r="O362" s="201"/>
      <c r="P362" s="201"/>
      <c r="Q362" s="201"/>
      <c r="R362" s="201"/>
      <c r="S362" s="201"/>
      <c r="T362" s="202"/>
      <c r="AT362" s="203" t="s">
        <v>140</v>
      </c>
      <c r="AU362" s="203" t="s">
        <v>85</v>
      </c>
      <c r="AV362" s="13" t="s">
        <v>83</v>
      </c>
      <c r="AW362" s="13" t="s">
        <v>37</v>
      </c>
      <c r="AX362" s="13" t="s">
        <v>75</v>
      </c>
      <c r="AY362" s="203" t="s">
        <v>128</v>
      </c>
    </row>
    <row r="363" spans="1:65" s="14" customFormat="1" ht="11.25">
      <c r="B363" s="204"/>
      <c r="C363" s="205"/>
      <c r="D363" s="195" t="s">
        <v>140</v>
      </c>
      <c r="E363" s="206" t="s">
        <v>19</v>
      </c>
      <c r="F363" s="207" t="s">
        <v>840</v>
      </c>
      <c r="G363" s="205"/>
      <c r="H363" s="208">
        <v>1.82</v>
      </c>
      <c r="I363" s="209"/>
      <c r="J363" s="205"/>
      <c r="K363" s="205"/>
      <c r="L363" s="210"/>
      <c r="M363" s="211"/>
      <c r="N363" s="212"/>
      <c r="O363" s="212"/>
      <c r="P363" s="212"/>
      <c r="Q363" s="212"/>
      <c r="R363" s="212"/>
      <c r="S363" s="212"/>
      <c r="T363" s="213"/>
      <c r="AT363" s="214" t="s">
        <v>140</v>
      </c>
      <c r="AU363" s="214" t="s">
        <v>85</v>
      </c>
      <c r="AV363" s="14" t="s">
        <v>85</v>
      </c>
      <c r="AW363" s="14" t="s">
        <v>37</v>
      </c>
      <c r="AX363" s="14" t="s">
        <v>75</v>
      </c>
      <c r="AY363" s="214" t="s">
        <v>128</v>
      </c>
    </row>
    <row r="364" spans="1:65" s="15" customFormat="1" ht="11.25">
      <c r="B364" s="215"/>
      <c r="C364" s="216"/>
      <c r="D364" s="195" t="s">
        <v>140</v>
      </c>
      <c r="E364" s="217" t="s">
        <v>19</v>
      </c>
      <c r="F364" s="218" t="s">
        <v>173</v>
      </c>
      <c r="G364" s="216"/>
      <c r="H364" s="219">
        <v>6.9700000000000006</v>
      </c>
      <c r="I364" s="220"/>
      <c r="J364" s="216"/>
      <c r="K364" s="216"/>
      <c r="L364" s="221"/>
      <c r="M364" s="222"/>
      <c r="N364" s="223"/>
      <c r="O364" s="223"/>
      <c r="P364" s="223"/>
      <c r="Q364" s="223"/>
      <c r="R364" s="223"/>
      <c r="S364" s="223"/>
      <c r="T364" s="224"/>
      <c r="AT364" s="225" t="s">
        <v>140</v>
      </c>
      <c r="AU364" s="225" t="s">
        <v>85</v>
      </c>
      <c r="AV364" s="15" t="s">
        <v>136</v>
      </c>
      <c r="AW364" s="15" t="s">
        <v>37</v>
      </c>
      <c r="AX364" s="15" t="s">
        <v>83</v>
      </c>
      <c r="AY364" s="225" t="s">
        <v>128</v>
      </c>
    </row>
    <row r="365" spans="1:65" s="2" customFormat="1" ht="49.15" customHeight="1">
      <c r="A365" s="36"/>
      <c r="B365" s="37"/>
      <c r="C365" s="175" t="s">
        <v>841</v>
      </c>
      <c r="D365" s="175" t="s">
        <v>131</v>
      </c>
      <c r="E365" s="176" t="s">
        <v>842</v>
      </c>
      <c r="F365" s="177" t="s">
        <v>843</v>
      </c>
      <c r="G365" s="178" t="s">
        <v>134</v>
      </c>
      <c r="H365" s="179">
        <v>5.15</v>
      </c>
      <c r="I365" s="180"/>
      <c r="J365" s="181">
        <f>ROUND(I365*H365,2)</f>
        <v>0</v>
      </c>
      <c r="K365" s="177" t="s">
        <v>135</v>
      </c>
      <c r="L365" s="41"/>
      <c r="M365" s="182" t="s">
        <v>19</v>
      </c>
      <c r="N365" s="183" t="s">
        <v>46</v>
      </c>
      <c r="O365" s="66"/>
      <c r="P365" s="184">
        <f>O365*H365</f>
        <v>0</v>
      </c>
      <c r="Q365" s="184">
        <v>1.694E-2</v>
      </c>
      <c r="R365" s="184">
        <f>Q365*H365</f>
        <v>8.7241000000000013E-2</v>
      </c>
      <c r="S365" s="184">
        <v>0</v>
      </c>
      <c r="T365" s="185">
        <f>S365*H365</f>
        <v>0</v>
      </c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R365" s="186" t="s">
        <v>242</v>
      </c>
      <c r="AT365" s="186" t="s">
        <v>131</v>
      </c>
      <c r="AU365" s="186" t="s">
        <v>85</v>
      </c>
      <c r="AY365" s="19" t="s">
        <v>128</v>
      </c>
      <c r="BE365" s="187">
        <f>IF(N365="základní",J365,0)</f>
        <v>0</v>
      </c>
      <c r="BF365" s="187">
        <f>IF(N365="snížená",J365,0)</f>
        <v>0</v>
      </c>
      <c r="BG365" s="187">
        <f>IF(N365="zákl. přenesená",J365,0)</f>
        <v>0</v>
      </c>
      <c r="BH365" s="187">
        <f>IF(N365="sníž. přenesená",J365,0)</f>
        <v>0</v>
      </c>
      <c r="BI365" s="187">
        <f>IF(N365="nulová",J365,0)</f>
        <v>0</v>
      </c>
      <c r="BJ365" s="19" t="s">
        <v>83</v>
      </c>
      <c r="BK365" s="187">
        <f>ROUND(I365*H365,2)</f>
        <v>0</v>
      </c>
      <c r="BL365" s="19" t="s">
        <v>242</v>
      </c>
      <c r="BM365" s="186" t="s">
        <v>844</v>
      </c>
    </row>
    <row r="366" spans="1:65" s="2" customFormat="1" ht="11.25">
      <c r="A366" s="36"/>
      <c r="B366" s="37"/>
      <c r="C366" s="38"/>
      <c r="D366" s="188" t="s">
        <v>138</v>
      </c>
      <c r="E366" s="38"/>
      <c r="F366" s="189" t="s">
        <v>845</v>
      </c>
      <c r="G366" s="38"/>
      <c r="H366" s="38"/>
      <c r="I366" s="190"/>
      <c r="J366" s="38"/>
      <c r="K366" s="38"/>
      <c r="L366" s="41"/>
      <c r="M366" s="191"/>
      <c r="N366" s="192"/>
      <c r="O366" s="66"/>
      <c r="P366" s="66"/>
      <c r="Q366" s="66"/>
      <c r="R366" s="66"/>
      <c r="S366" s="66"/>
      <c r="T366" s="67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T366" s="19" t="s">
        <v>138</v>
      </c>
      <c r="AU366" s="19" t="s">
        <v>85</v>
      </c>
    </row>
    <row r="367" spans="1:65" s="13" customFormat="1" ht="11.25">
      <c r="B367" s="193"/>
      <c r="C367" s="194"/>
      <c r="D367" s="195" t="s">
        <v>140</v>
      </c>
      <c r="E367" s="196" t="s">
        <v>19</v>
      </c>
      <c r="F367" s="197" t="s">
        <v>837</v>
      </c>
      <c r="G367" s="194"/>
      <c r="H367" s="196" t="s">
        <v>19</v>
      </c>
      <c r="I367" s="198"/>
      <c r="J367" s="194"/>
      <c r="K367" s="194"/>
      <c r="L367" s="199"/>
      <c r="M367" s="200"/>
      <c r="N367" s="201"/>
      <c r="O367" s="201"/>
      <c r="P367" s="201"/>
      <c r="Q367" s="201"/>
      <c r="R367" s="201"/>
      <c r="S367" s="201"/>
      <c r="T367" s="202"/>
      <c r="AT367" s="203" t="s">
        <v>140</v>
      </c>
      <c r="AU367" s="203" t="s">
        <v>85</v>
      </c>
      <c r="AV367" s="13" t="s">
        <v>83</v>
      </c>
      <c r="AW367" s="13" t="s">
        <v>37</v>
      </c>
      <c r="AX367" s="13" t="s">
        <v>75</v>
      </c>
      <c r="AY367" s="203" t="s">
        <v>128</v>
      </c>
    </row>
    <row r="368" spans="1:65" s="14" customFormat="1" ht="11.25">
      <c r="B368" s="204"/>
      <c r="C368" s="205"/>
      <c r="D368" s="195" t="s">
        <v>140</v>
      </c>
      <c r="E368" s="206" t="s">
        <v>19</v>
      </c>
      <c r="F368" s="207" t="s">
        <v>838</v>
      </c>
      <c r="G368" s="205"/>
      <c r="H368" s="208">
        <v>5.15</v>
      </c>
      <c r="I368" s="209"/>
      <c r="J368" s="205"/>
      <c r="K368" s="205"/>
      <c r="L368" s="210"/>
      <c r="M368" s="211"/>
      <c r="N368" s="212"/>
      <c r="O368" s="212"/>
      <c r="P368" s="212"/>
      <c r="Q368" s="212"/>
      <c r="R368" s="212"/>
      <c r="S368" s="212"/>
      <c r="T368" s="213"/>
      <c r="AT368" s="214" t="s">
        <v>140</v>
      </c>
      <c r="AU368" s="214" t="s">
        <v>85</v>
      </c>
      <c r="AV368" s="14" t="s">
        <v>85</v>
      </c>
      <c r="AW368" s="14" t="s">
        <v>37</v>
      </c>
      <c r="AX368" s="14" t="s">
        <v>83</v>
      </c>
      <c r="AY368" s="214" t="s">
        <v>128</v>
      </c>
    </row>
    <row r="369" spans="1:65" s="2" customFormat="1" ht="44.25" customHeight="1">
      <c r="A369" s="36"/>
      <c r="B369" s="37"/>
      <c r="C369" s="175" t="s">
        <v>846</v>
      </c>
      <c r="D369" s="175" t="s">
        <v>131</v>
      </c>
      <c r="E369" s="176" t="s">
        <v>847</v>
      </c>
      <c r="F369" s="177" t="s">
        <v>848</v>
      </c>
      <c r="G369" s="178" t="s">
        <v>134</v>
      </c>
      <c r="H369" s="179">
        <v>1.82</v>
      </c>
      <c r="I369" s="180"/>
      <c r="J369" s="181">
        <f>ROUND(I369*H369,2)</f>
        <v>0</v>
      </c>
      <c r="K369" s="177" t="s">
        <v>135</v>
      </c>
      <c r="L369" s="41"/>
      <c r="M369" s="182" t="s">
        <v>19</v>
      </c>
      <c r="N369" s="183" t="s">
        <v>46</v>
      </c>
      <c r="O369" s="66"/>
      <c r="P369" s="184">
        <f>O369*H369</f>
        <v>0</v>
      </c>
      <c r="Q369" s="184">
        <v>1.729E-2</v>
      </c>
      <c r="R369" s="184">
        <f>Q369*H369</f>
        <v>3.1467800000000004E-2</v>
      </c>
      <c r="S369" s="184">
        <v>0</v>
      </c>
      <c r="T369" s="185">
        <f>S369*H369</f>
        <v>0</v>
      </c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R369" s="186" t="s">
        <v>242</v>
      </c>
      <c r="AT369" s="186" t="s">
        <v>131</v>
      </c>
      <c r="AU369" s="186" t="s">
        <v>85</v>
      </c>
      <c r="AY369" s="19" t="s">
        <v>128</v>
      </c>
      <c r="BE369" s="187">
        <f>IF(N369="základní",J369,0)</f>
        <v>0</v>
      </c>
      <c r="BF369" s="187">
        <f>IF(N369="snížená",J369,0)</f>
        <v>0</v>
      </c>
      <c r="BG369" s="187">
        <f>IF(N369="zákl. přenesená",J369,0)</f>
        <v>0</v>
      </c>
      <c r="BH369" s="187">
        <f>IF(N369="sníž. přenesená",J369,0)</f>
        <v>0</v>
      </c>
      <c r="BI369" s="187">
        <f>IF(N369="nulová",J369,0)</f>
        <v>0</v>
      </c>
      <c r="BJ369" s="19" t="s">
        <v>83</v>
      </c>
      <c r="BK369" s="187">
        <f>ROUND(I369*H369,2)</f>
        <v>0</v>
      </c>
      <c r="BL369" s="19" t="s">
        <v>242</v>
      </c>
      <c r="BM369" s="186" t="s">
        <v>849</v>
      </c>
    </row>
    <row r="370" spans="1:65" s="2" customFormat="1" ht="11.25">
      <c r="A370" s="36"/>
      <c r="B370" s="37"/>
      <c r="C370" s="38"/>
      <c r="D370" s="188" t="s">
        <v>138</v>
      </c>
      <c r="E370" s="38"/>
      <c r="F370" s="189" t="s">
        <v>850</v>
      </c>
      <c r="G370" s="38"/>
      <c r="H370" s="38"/>
      <c r="I370" s="190"/>
      <c r="J370" s="38"/>
      <c r="K370" s="38"/>
      <c r="L370" s="41"/>
      <c r="M370" s="191"/>
      <c r="N370" s="192"/>
      <c r="O370" s="66"/>
      <c r="P370" s="66"/>
      <c r="Q370" s="66"/>
      <c r="R370" s="66"/>
      <c r="S370" s="66"/>
      <c r="T370" s="67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T370" s="19" t="s">
        <v>138</v>
      </c>
      <c r="AU370" s="19" t="s">
        <v>85</v>
      </c>
    </row>
    <row r="371" spans="1:65" s="13" customFormat="1" ht="11.25">
      <c r="B371" s="193"/>
      <c r="C371" s="194"/>
      <c r="D371" s="195" t="s">
        <v>140</v>
      </c>
      <c r="E371" s="196" t="s">
        <v>19</v>
      </c>
      <c r="F371" s="197" t="s">
        <v>839</v>
      </c>
      <c r="G371" s="194"/>
      <c r="H371" s="196" t="s">
        <v>19</v>
      </c>
      <c r="I371" s="198"/>
      <c r="J371" s="194"/>
      <c r="K371" s="194"/>
      <c r="L371" s="199"/>
      <c r="M371" s="200"/>
      <c r="N371" s="201"/>
      <c r="O371" s="201"/>
      <c r="P371" s="201"/>
      <c r="Q371" s="201"/>
      <c r="R371" s="201"/>
      <c r="S371" s="201"/>
      <c r="T371" s="202"/>
      <c r="AT371" s="203" t="s">
        <v>140</v>
      </c>
      <c r="AU371" s="203" t="s">
        <v>85</v>
      </c>
      <c r="AV371" s="13" t="s">
        <v>83</v>
      </c>
      <c r="AW371" s="13" t="s">
        <v>37</v>
      </c>
      <c r="AX371" s="13" t="s">
        <v>75</v>
      </c>
      <c r="AY371" s="203" t="s">
        <v>128</v>
      </c>
    </row>
    <row r="372" spans="1:65" s="14" customFormat="1" ht="11.25">
      <c r="B372" s="204"/>
      <c r="C372" s="205"/>
      <c r="D372" s="195" t="s">
        <v>140</v>
      </c>
      <c r="E372" s="206" t="s">
        <v>19</v>
      </c>
      <c r="F372" s="207" t="s">
        <v>840</v>
      </c>
      <c r="G372" s="205"/>
      <c r="H372" s="208">
        <v>1.82</v>
      </c>
      <c r="I372" s="209"/>
      <c r="J372" s="205"/>
      <c r="K372" s="205"/>
      <c r="L372" s="210"/>
      <c r="M372" s="211"/>
      <c r="N372" s="212"/>
      <c r="O372" s="212"/>
      <c r="P372" s="212"/>
      <c r="Q372" s="212"/>
      <c r="R372" s="212"/>
      <c r="S372" s="212"/>
      <c r="T372" s="213"/>
      <c r="AT372" s="214" t="s">
        <v>140</v>
      </c>
      <c r="AU372" s="214" t="s">
        <v>85</v>
      </c>
      <c r="AV372" s="14" t="s">
        <v>85</v>
      </c>
      <c r="AW372" s="14" t="s">
        <v>37</v>
      </c>
      <c r="AX372" s="14" t="s">
        <v>83</v>
      </c>
      <c r="AY372" s="214" t="s">
        <v>128</v>
      </c>
    </row>
    <row r="373" spans="1:65" s="2" customFormat="1" ht="44.25" customHeight="1">
      <c r="A373" s="36"/>
      <c r="B373" s="37"/>
      <c r="C373" s="175" t="s">
        <v>851</v>
      </c>
      <c r="D373" s="175" t="s">
        <v>131</v>
      </c>
      <c r="E373" s="176" t="s">
        <v>852</v>
      </c>
      <c r="F373" s="177" t="s">
        <v>853</v>
      </c>
      <c r="G373" s="178" t="s">
        <v>134</v>
      </c>
      <c r="H373" s="179">
        <v>6.97</v>
      </c>
      <c r="I373" s="180"/>
      <c r="J373" s="181">
        <f>ROUND(I373*H373,2)</f>
        <v>0</v>
      </c>
      <c r="K373" s="177" t="s">
        <v>135</v>
      </c>
      <c r="L373" s="41"/>
      <c r="M373" s="182" t="s">
        <v>19</v>
      </c>
      <c r="N373" s="183" t="s">
        <v>46</v>
      </c>
      <c r="O373" s="66"/>
      <c r="P373" s="184">
        <f>O373*H373</f>
        <v>0</v>
      </c>
      <c r="Q373" s="184">
        <v>0</v>
      </c>
      <c r="R373" s="184">
        <f>Q373*H373</f>
        <v>0</v>
      </c>
      <c r="S373" s="184">
        <v>0</v>
      </c>
      <c r="T373" s="185">
        <f>S373*H373</f>
        <v>0</v>
      </c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R373" s="186" t="s">
        <v>242</v>
      </c>
      <c r="AT373" s="186" t="s">
        <v>131</v>
      </c>
      <c r="AU373" s="186" t="s">
        <v>85</v>
      </c>
      <c r="AY373" s="19" t="s">
        <v>128</v>
      </c>
      <c r="BE373" s="187">
        <f>IF(N373="základní",J373,0)</f>
        <v>0</v>
      </c>
      <c r="BF373" s="187">
        <f>IF(N373="snížená",J373,0)</f>
        <v>0</v>
      </c>
      <c r="BG373" s="187">
        <f>IF(N373="zákl. přenesená",J373,0)</f>
        <v>0</v>
      </c>
      <c r="BH373" s="187">
        <f>IF(N373="sníž. přenesená",J373,0)</f>
        <v>0</v>
      </c>
      <c r="BI373" s="187">
        <f>IF(N373="nulová",J373,0)</f>
        <v>0</v>
      </c>
      <c r="BJ373" s="19" t="s">
        <v>83</v>
      </c>
      <c r="BK373" s="187">
        <f>ROUND(I373*H373,2)</f>
        <v>0</v>
      </c>
      <c r="BL373" s="19" t="s">
        <v>242</v>
      </c>
      <c r="BM373" s="186" t="s">
        <v>854</v>
      </c>
    </row>
    <row r="374" spans="1:65" s="2" customFormat="1" ht="11.25">
      <c r="A374" s="36"/>
      <c r="B374" s="37"/>
      <c r="C374" s="38"/>
      <c r="D374" s="188" t="s">
        <v>138</v>
      </c>
      <c r="E374" s="38"/>
      <c r="F374" s="189" t="s">
        <v>855</v>
      </c>
      <c r="G374" s="38"/>
      <c r="H374" s="38"/>
      <c r="I374" s="190"/>
      <c r="J374" s="38"/>
      <c r="K374" s="38"/>
      <c r="L374" s="41"/>
      <c r="M374" s="191"/>
      <c r="N374" s="192"/>
      <c r="O374" s="66"/>
      <c r="P374" s="66"/>
      <c r="Q374" s="66"/>
      <c r="R374" s="66"/>
      <c r="S374" s="66"/>
      <c r="T374" s="67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T374" s="19" t="s">
        <v>138</v>
      </c>
      <c r="AU374" s="19" t="s">
        <v>85</v>
      </c>
    </row>
    <row r="375" spans="1:65" s="13" customFormat="1" ht="11.25">
      <c r="B375" s="193"/>
      <c r="C375" s="194"/>
      <c r="D375" s="195" t="s">
        <v>140</v>
      </c>
      <c r="E375" s="196" t="s">
        <v>19</v>
      </c>
      <c r="F375" s="197" t="s">
        <v>837</v>
      </c>
      <c r="G375" s="194"/>
      <c r="H375" s="196" t="s">
        <v>19</v>
      </c>
      <c r="I375" s="198"/>
      <c r="J375" s="194"/>
      <c r="K375" s="194"/>
      <c r="L375" s="199"/>
      <c r="M375" s="200"/>
      <c r="N375" s="201"/>
      <c r="O375" s="201"/>
      <c r="P375" s="201"/>
      <c r="Q375" s="201"/>
      <c r="R375" s="201"/>
      <c r="S375" s="201"/>
      <c r="T375" s="202"/>
      <c r="AT375" s="203" t="s">
        <v>140</v>
      </c>
      <c r="AU375" s="203" t="s">
        <v>85</v>
      </c>
      <c r="AV375" s="13" t="s">
        <v>83</v>
      </c>
      <c r="AW375" s="13" t="s">
        <v>37</v>
      </c>
      <c r="AX375" s="13" t="s">
        <v>75</v>
      </c>
      <c r="AY375" s="203" t="s">
        <v>128</v>
      </c>
    </row>
    <row r="376" spans="1:65" s="14" customFormat="1" ht="11.25">
      <c r="B376" s="204"/>
      <c r="C376" s="205"/>
      <c r="D376" s="195" t="s">
        <v>140</v>
      </c>
      <c r="E376" s="206" t="s">
        <v>19</v>
      </c>
      <c r="F376" s="207" t="s">
        <v>838</v>
      </c>
      <c r="G376" s="205"/>
      <c r="H376" s="208">
        <v>5.15</v>
      </c>
      <c r="I376" s="209"/>
      <c r="J376" s="205"/>
      <c r="K376" s="205"/>
      <c r="L376" s="210"/>
      <c r="M376" s="211"/>
      <c r="N376" s="212"/>
      <c r="O376" s="212"/>
      <c r="P376" s="212"/>
      <c r="Q376" s="212"/>
      <c r="R376" s="212"/>
      <c r="S376" s="212"/>
      <c r="T376" s="213"/>
      <c r="AT376" s="214" t="s">
        <v>140</v>
      </c>
      <c r="AU376" s="214" t="s">
        <v>85</v>
      </c>
      <c r="AV376" s="14" t="s">
        <v>85</v>
      </c>
      <c r="AW376" s="14" t="s">
        <v>37</v>
      </c>
      <c r="AX376" s="14" t="s">
        <v>75</v>
      </c>
      <c r="AY376" s="214" t="s">
        <v>128</v>
      </c>
    </row>
    <row r="377" spans="1:65" s="13" customFormat="1" ht="11.25">
      <c r="B377" s="193"/>
      <c r="C377" s="194"/>
      <c r="D377" s="195" t="s">
        <v>140</v>
      </c>
      <c r="E377" s="196" t="s">
        <v>19</v>
      </c>
      <c r="F377" s="197" t="s">
        <v>839</v>
      </c>
      <c r="G377" s="194"/>
      <c r="H377" s="196" t="s">
        <v>19</v>
      </c>
      <c r="I377" s="198"/>
      <c r="J377" s="194"/>
      <c r="K377" s="194"/>
      <c r="L377" s="199"/>
      <c r="M377" s="200"/>
      <c r="N377" s="201"/>
      <c r="O377" s="201"/>
      <c r="P377" s="201"/>
      <c r="Q377" s="201"/>
      <c r="R377" s="201"/>
      <c r="S377" s="201"/>
      <c r="T377" s="202"/>
      <c r="AT377" s="203" t="s">
        <v>140</v>
      </c>
      <c r="AU377" s="203" t="s">
        <v>85</v>
      </c>
      <c r="AV377" s="13" t="s">
        <v>83</v>
      </c>
      <c r="AW377" s="13" t="s">
        <v>37</v>
      </c>
      <c r="AX377" s="13" t="s">
        <v>75</v>
      </c>
      <c r="AY377" s="203" t="s">
        <v>128</v>
      </c>
    </row>
    <row r="378" spans="1:65" s="14" customFormat="1" ht="11.25">
      <c r="B378" s="204"/>
      <c r="C378" s="205"/>
      <c r="D378" s="195" t="s">
        <v>140</v>
      </c>
      <c r="E378" s="206" t="s">
        <v>19</v>
      </c>
      <c r="F378" s="207" t="s">
        <v>840</v>
      </c>
      <c r="G378" s="205"/>
      <c r="H378" s="208">
        <v>1.82</v>
      </c>
      <c r="I378" s="209"/>
      <c r="J378" s="205"/>
      <c r="K378" s="205"/>
      <c r="L378" s="210"/>
      <c r="M378" s="211"/>
      <c r="N378" s="212"/>
      <c r="O378" s="212"/>
      <c r="P378" s="212"/>
      <c r="Q378" s="212"/>
      <c r="R378" s="212"/>
      <c r="S378" s="212"/>
      <c r="T378" s="213"/>
      <c r="AT378" s="214" t="s">
        <v>140</v>
      </c>
      <c r="AU378" s="214" t="s">
        <v>85</v>
      </c>
      <c r="AV378" s="14" t="s">
        <v>85</v>
      </c>
      <c r="AW378" s="14" t="s">
        <v>37</v>
      </c>
      <c r="AX378" s="14" t="s">
        <v>75</v>
      </c>
      <c r="AY378" s="214" t="s">
        <v>128</v>
      </c>
    </row>
    <row r="379" spans="1:65" s="15" customFormat="1" ht="11.25">
      <c r="B379" s="215"/>
      <c r="C379" s="216"/>
      <c r="D379" s="195" t="s">
        <v>140</v>
      </c>
      <c r="E379" s="217" t="s">
        <v>19</v>
      </c>
      <c r="F379" s="218" t="s">
        <v>173</v>
      </c>
      <c r="G379" s="216"/>
      <c r="H379" s="219">
        <v>6.9700000000000006</v>
      </c>
      <c r="I379" s="220"/>
      <c r="J379" s="216"/>
      <c r="K379" s="216"/>
      <c r="L379" s="221"/>
      <c r="M379" s="222"/>
      <c r="N379" s="223"/>
      <c r="O379" s="223"/>
      <c r="P379" s="223"/>
      <c r="Q379" s="223"/>
      <c r="R379" s="223"/>
      <c r="S379" s="223"/>
      <c r="T379" s="224"/>
      <c r="AT379" s="225" t="s">
        <v>140</v>
      </c>
      <c r="AU379" s="225" t="s">
        <v>85</v>
      </c>
      <c r="AV379" s="15" t="s">
        <v>136</v>
      </c>
      <c r="AW379" s="15" t="s">
        <v>37</v>
      </c>
      <c r="AX379" s="15" t="s">
        <v>83</v>
      </c>
      <c r="AY379" s="225" t="s">
        <v>128</v>
      </c>
    </row>
    <row r="380" spans="1:65" s="2" customFormat="1" ht="24.2" customHeight="1">
      <c r="A380" s="36"/>
      <c r="B380" s="37"/>
      <c r="C380" s="227" t="s">
        <v>856</v>
      </c>
      <c r="D380" s="227" t="s">
        <v>261</v>
      </c>
      <c r="E380" s="228" t="s">
        <v>857</v>
      </c>
      <c r="F380" s="229" t="s">
        <v>858</v>
      </c>
      <c r="G380" s="230" t="s">
        <v>134</v>
      </c>
      <c r="H380" s="231">
        <v>7.8310000000000004</v>
      </c>
      <c r="I380" s="232"/>
      <c r="J380" s="233">
        <f>ROUND(I380*H380,2)</f>
        <v>0</v>
      </c>
      <c r="K380" s="229" t="s">
        <v>135</v>
      </c>
      <c r="L380" s="234"/>
      <c r="M380" s="235" t="s">
        <v>19</v>
      </c>
      <c r="N380" s="236" t="s">
        <v>46</v>
      </c>
      <c r="O380" s="66"/>
      <c r="P380" s="184">
        <f>O380*H380</f>
        <v>0</v>
      </c>
      <c r="Q380" s="184">
        <v>8.0000000000000007E-5</v>
      </c>
      <c r="R380" s="184">
        <f>Q380*H380</f>
        <v>6.2648000000000011E-4</v>
      </c>
      <c r="S380" s="184">
        <v>0</v>
      </c>
      <c r="T380" s="185">
        <f>S380*H380</f>
        <v>0</v>
      </c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R380" s="186" t="s">
        <v>336</v>
      </c>
      <c r="AT380" s="186" t="s">
        <v>261</v>
      </c>
      <c r="AU380" s="186" t="s">
        <v>85</v>
      </c>
      <c r="AY380" s="19" t="s">
        <v>128</v>
      </c>
      <c r="BE380" s="187">
        <f>IF(N380="základní",J380,0)</f>
        <v>0</v>
      </c>
      <c r="BF380" s="187">
        <f>IF(N380="snížená",J380,0)</f>
        <v>0</v>
      </c>
      <c r="BG380" s="187">
        <f>IF(N380="zákl. přenesená",J380,0)</f>
        <v>0</v>
      </c>
      <c r="BH380" s="187">
        <f>IF(N380="sníž. přenesená",J380,0)</f>
        <v>0</v>
      </c>
      <c r="BI380" s="187">
        <f>IF(N380="nulová",J380,0)</f>
        <v>0</v>
      </c>
      <c r="BJ380" s="19" t="s">
        <v>83</v>
      </c>
      <c r="BK380" s="187">
        <f>ROUND(I380*H380,2)</f>
        <v>0</v>
      </c>
      <c r="BL380" s="19" t="s">
        <v>242</v>
      </c>
      <c r="BM380" s="186" t="s">
        <v>859</v>
      </c>
    </row>
    <row r="381" spans="1:65" s="14" customFormat="1" ht="11.25">
      <c r="B381" s="204"/>
      <c r="C381" s="205"/>
      <c r="D381" s="195" t="s">
        <v>140</v>
      </c>
      <c r="E381" s="205"/>
      <c r="F381" s="207" t="s">
        <v>860</v>
      </c>
      <c r="G381" s="205"/>
      <c r="H381" s="208">
        <v>7.8310000000000004</v>
      </c>
      <c r="I381" s="209"/>
      <c r="J381" s="205"/>
      <c r="K381" s="205"/>
      <c r="L381" s="210"/>
      <c r="M381" s="211"/>
      <c r="N381" s="212"/>
      <c r="O381" s="212"/>
      <c r="P381" s="212"/>
      <c r="Q381" s="212"/>
      <c r="R381" s="212"/>
      <c r="S381" s="212"/>
      <c r="T381" s="213"/>
      <c r="AT381" s="214" t="s">
        <v>140</v>
      </c>
      <c r="AU381" s="214" t="s">
        <v>85</v>
      </c>
      <c r="AV381" s="14" t="s">
        <v>85</v>
      </c>
      <c r="AW381" s="14" t="s">
        <v>4</v>
      </c>
      <c r="AX381" s="14" t="s">
        <v>83</v>
      </c>
      <c r="AY381" s="214" t="s">
        <v>128</v>
      </c>
    </row>
    <row r="382" spans="1:65" s="2" customFormat="1" ht="24.2" customHeight="1">
      <c r="A382" s="36"/>
      <c r="B382" s="37"/>
      <c r="C382" s="175" t="s">
        <v>861</v>
      </c>
      <c r="D382" s="175" t="s">
        <v>131</v>
      </c>
      <c r="E382" s="176" t="s">
        <v>862</v>
      </c>
      <c r="F382" s="177" t="s">
        <v>863</v>
      </c>
      <c r="G382" s="178" t="s">
        <v>134</v>
      </c>
      <c r="H382" s="179">
        <v>6.97</v>
      </c>
      <c r="I382" s="180"/>
      <c r="J382" s="181">
        <f>ROUND(I382*H382,2)</f>
        <v>0</v>
      </c>
      <c r="K382" s="177" t="s">
        <v>135</v>
      </c>
      <c r="L382" s="41"/>
      <c r="M382" s="182" t="s">
        <v>19</v>
      </c>
      <c r="N382" s="183" t="s">
        <v>46</v>
      </c>
      <c r="O382" s="66"/>
      <c r="P382" s="184">
        <f>O382*H382</f>
        <v>0</v>
      </c>
      <c r="Q382" s="184">
        <v>0</v>
      </c>
      <c r="R382" s="184">
        <f>Q382*H382</f>
        <v>0</v>
      </c>
      <c r="S382" s="184">
        <v>0</v>
      </c>
      <c r="T382" s="185">
        <f>S382*H382</f>
        <v>0</v>
      </c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R382" s="186" t="s">
        <v>242</v>
      </c>
      <c r="AT382" s="186" t="s">
        <v>131</v>
      </c>
      <c r="AU382" s="186" t="s">
        <v>85</v>
      </c>
      <c r="AY382" s="19" t="s">
        <v>128</v>
      </c>
      <c r="BE382" s="187">
        <f>IF(N382="základní",J382,0)</f>
        <v>0</v>
      </c>
      <c r="BF382" s="187">
        <f>IF(N382="snížená",J382,0)</f>
        <v>0</v>
      </c>
      <c r="BG382" s="187">
        <f>IF(N382="zákl. přenesená",J382,0)</f>
        <v>0</v>
      </c>
      <c r="BH382" s="187">
        <f>IF(N382="sníž. přenesená",J382,0)</f>
        <v>0</v>
      </c>
      <c r="BI382" s="187">
        <f>IF(N382="nulová",J382,0)</f>
        <v>0</v>
      </c>
      <c r="BJ382" s="19" t="s">
        <v>83</v>
      </c>
      <c r="BK382" s="187">
        <f>ROUND(I382*H382,2)</f>
        <v>0</v>
      </c>
      <c r="BL382" s="19" t="s">
        <v>242</v>
      </c>
      <c r="BM382" s="186" t="s">
        <v>864</v>
      </c>
    </row>
    <row r="383" spans="1:65" s="2" customFormat="1" ht="11.25">
      <c r="A383" s="36"/>
      <c r="B383" s="37"/>
      <c r="C383" s="38"/>
      <c r="D383" s="188" t="s">
        <v>138</v>
      </c>
      <c r="E383" s="38"/>
      <c r="F383" s="189" t="s">
        <v>865</v>
      </c>
      <c r="G383" s="38"/>
      <c r="H383" s="38"/>
      <c r="I383" s="190"/>
      <c r="J383" s="38"/>
      <c r="K383" s="38"/>
      <c r="L383" s="41"/>
      <c r="M383" s="191"/>
      <c r="N383" s="192"/>
      <c r="O383" s="66"/>
      <c r="P383" s="66"/>
      <c r="Q383" s="66"/>
      <c r="R383" s="66"/>
      <c r="S383" s="66"/>
      <c r="T383" s="67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T383" s="19" t="s">
        <v>138</v>
      </c>
      <c r="AU383" s="19" t="s">
        <v>85</v>
      </c>
    </row>
    <row r="384" spans="1:65" s="2" customFormat="1" ht="37.9" customHeight="1">
      <c r="A384" s="36"/>
      <c r="B384" s="37"/>
      <c r="C384" s="175" t="s">
        <v>866</v>
      </c>
      <c r="D384" s="175" t="s">
        <v>131</v>
      </c>
      <c r="E384" s="176" t="s">
        <v>867</v>
      </c>
      <c r="F384" s="177" t="s">
        <v>868</v>
      </c>
      <c r="G384" s="178" t="s">
        <v>134</v>
      </c>
      <c r="H384" s="179">
        <v>6.97</v>
      </c>
      <c r="I384" s="180"/>
      <c r="J384" s="181">
        <f>ROUND(I384*H384,2)</f>
        <v>0</v>
      </c>
      <c r="K384" s="177" t="s">
        <v>135</v>
      </c>
      <c r="L384" s="41"/>
      <c r="M384" s="182" t="s">
        <v>19</v>
      </c>
      <c r="N384" s="183" t="s">
        <v>46</v>
      </c>
      <c r="O384" s="66"/>
      <c r="P384" s="184">
        <f>O384*H384</f>
        <v>0</v>
      </c>
      <c r="Q384" s="184">
        <v>1E-4</v>
      </c>
      <c r="R384" s="184">
        <f>Q384*H384</f>
        <v>6.9700000000000003E-4</v>
      </c>
      <c r="S384" s="184">
        <v>0</v>
      </c>
      <c r="T384" s="185">
        <f>S384*H384</f>
        <v>0</v>
      </c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R384" s="186" t="s">
        <v>242</v>
      </c>
      <c r="AT384" s="186" t="s">
        <v>131</v>
      </c>
      <c r="AU384" s="186" t="s">
        <v>85</v>
      </c>
      <c r="AY384" s="19" t="s">
        <v>128</v>
      </c>
      <c r="BE384" s="187">
        <f>IF(N384="základní",J384,0)</f>
        <v>0</v>
      </c>
      <c r="BF384" s="187">
        <f>IF(N384="snížená",J384,0)</f>
        <v>0</v>
      </c>
      <c r="BG384" s="187">
        <f>IF(N384="zákl. přenesená",J384,0)</f>
        <v>0</v>
      </c>
      <c r="BH384" s="187">
        <f>IF(N384="sníž. přenesená",J384,0)</f>
        <v>0</v>
      </c>
      <c r="BI384" s="187">
        <f>IF(N384="nulová",J384,0)</f>
        <v>0</v>
      </c>
      <c r="BJ384" s="19" t="s">
        <v>83</v>
      </c>
      <c r="BK384" s="187">
        <f>ROUND(I384*H384,2)</f>
        <v>0</v>
      </c>
      <c r="BL384" s="19" t="s">
        <v>242</v>
      </c>
      <c r="BM384" s="186" t="s">
        <v>869</v>
      </c>
    </row>
    <row r="385" spans="1:65" s="2" customFormat="1" ht="11.25">
      <c r="A385" s="36"/>
      <c r="B385" s="37"/>
      <c r="C385" s="38"/>
      <c r="D385" s="188" t="s">
        <v>138</v>
      </c>
      <c r="E385" s="38"/>
      <c r="F385" s="189" t="s">
        <v>870</v>
      </c>
      <c r="G385" s="38"/>
      <c r="H385" s="38"/>
      <c r="I385" s="190"/>
      <c r="J385" s="38"/>
      <c r="K385" s="38"/>
      <c r="L385" s="41"/>
      <c r="M385" s="191"/>
      <c r="N385" s="192"/>
      <c r="O385" s="66"/>
      <c r="P385" s="66"/>
      <c r="Q385" s="66"/>
      <c r="R385" s="66"/>
      <c r="S385" s="66"/>
      <c r="T385" s="67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T385" s="19" t="s">
        <v>138</v>
      </c>
      <c r="AU385" s="19" t="s">
        <v>85</v>
      </c>
    </row>
    <row r="386" spans="1:65" s="2" customFormat="1" ht="78" customHeight="1">
      <c r="A386" s="36"/>
      <c r="B386" s="37"/>
      <c r="C386" s="175" t="s">
        <v>871</v>
      </c>
      <c r="D386" s="175" t="s">
        <v>131</v>
      </c>
      <c r="E386" s="176" t="s">
        <v>872</v>
      </c>
      <c r="F386" s="177" t="s">
        <v>873</v>
      </c>
      <c r="G386" s="178" t="s">
        <v>211</v>
      </c>
      <c r="H386" s="179">
        <v>0.12</v>
      </c>
      <c r="I386" s="180"/>
      <c r="J386" s="181">
        <f>ROUND(I386*H386,2)</f>
        <v>0</v>
      </c>
      <c r="K386" s="177" t="s">
        <v>135</v>
      </c>
      <c r="L386" s="41"/>
      <c r="M386" s="182" t="s">
        <v>19</v>
      </c>
      <c r="N386" s="183" t="s">
        <v>46</v>
      </c>
      <c r="O386" s="66"/>
      <c r="P386" s="184">
        <f>O386*H386</f>
        <v>0</v>
      </c>
      <c r="Q386" s="184">
        <v>0</v>
      </c>
      <c r="R386" s="184">
        <f>Q386*H386</f>
        <v>0</v>
      </c>
      <c r="S386" s="184">
        <v>0</v>
      </c>
      <c r="T386" s="185">
        <f>S386*H386</f>
        <v>0</v>
      </c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R386" s="186" t="s">
        <v>242</v>
      </c>
      <c r="AT386" s="186" t="s">
        <v>131</v>
      </c>
      <c r="AU386" s="186" t="s">
        <v>85</v>
      </c>
      <c r="AY386" s="19" t="s">
        <v>128</v>
      </c>
      <c r="BE386" s="187">
        <f>IF(N386="základní",J386,0)</f>
        <v>0</v>
      </c>
      <c r="BF386" s="187">
        <f>IF(N386="snížená",J386,0)</f>
        <v>0</v>
      </c>
      <c r="BG386" s="187">
        <f>IF(N386="zákl. přenesená",J386,0)</f>
        <v>0</v>
      </c>
      <c r="BH386" s="187">
        <f>IF(N386="sníž. přenesená",J386,0)</f>
        <v>0</v>
      </c>
      <c r="BI386" s="187">
        <f>IF(N386="nulová",J386,0)</f>
        <v>0</v>
      </c>
      <c r="BJ386" s="19" t="s">
        <v>83</v>
      </c>
      <c r="BK386" s="187">
        <f>ROUND(I386*H386,2)</f>
        <v>0</v>
      </c>
      <c r="BL386" s="19" t="s">
        <v>242</v>
      </c>
      <c r="BM386" s="186" t="s">
        <v>874</v>
      </c>
    </row>
    <row r="387" spans="1:65" s="2" customFormat="1" ht="11.25">
      <c r="A387" s="36"/>
      <c r="B387" s="37"/>
      <c r="C387" s="38"/>
      <c r="D387" s="188" t="s">
        <v>138</v>
      </c>
      <c r="E387" s="38"/>
      <c r="F387" s="189" t="s">
        <v>875</v>
      </c>
      <c r="G387" s="38"/>
      <c r="H387" s="38"/>
      <c r="I387" s="190"/>
      <c r="J387" s="38"/>
      <c r="K387" s="38"/>
      <c r="L387" s="41"/>
      <c r="M387" s="191"/>
      <c r="N387" s="192"/>
      <c r="O387" s="66"/>
      <c r="P387" s="66"/>
      <c r="Q387" s="66"/>
      <c r="R387" s="66"/>
      <c r="S387" s="66"/>
      <c r="T387" s="67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T387" s="19" t="s">
        <v>138</v>
      </c>
      <c r="AU387" s="19" t="s">
        <v>85</v>
      </c>
    </row>
    <row r="388" spans="1:65" s="12" customFormat="1" ht="22.9" customHeight="1">
      <c r="B388" s="159"/>
      <c r="C388" s="160"/>
      <c r="D388" s="161" t="s">
        <v>74</v>
      </c>
      <c r="E388" s="173" t="s">
        <v>876</v>
      </c>
      <c r="F388" s="173" t="s">
        <v>877</v>
      </c>
      <c r="G388" s="160"/>
      <c r="H388" s="160"/>
      <c r="I388" s="163"/>
      <c r="J388" s="174">
        <f>BK388</f>
        <v>0</v>
      </c>
      <c r="K388" s="160"/>
      <c r="L388" s="165"/>
      <c r="M388" s="166"/>
      <c r="N388" s="167"/>
      <c r="O388" s="167"/>
      <c r="P388" s="168">
        <f>SUM(P389:P430)</f>
        <v>0</v>
      </c>
      <c r="Q388" s="167"/>
      <c r="R388" s="168">
        <f>SUM(R389:R430)</f>
        <v>0</v>
      </c>
      <c r="S388" s="167"/>
      <c r="T388" s="169">
        <f>SUM(T389:T430)</f>
        <v>0.32615945999999996</v>
      </c>
      <c r="AR388" s="170" t="s">
        <v>85</v>
      </c>
      <c r="AT388" s="171" t="s">
        <v>74</v>
      </c>
      <c r="AU388" s="171" t="s">
        <v>83</v>
      </c>
      <c r="AY388" s="170" t="s">
        <v>128</v>
      </c>
      <c r="BK388" s="172">
        <f>SUM(BK389:BK430)</f>
        <v>0</v>
      </c>
    </row>
    <row r="389" spans="1:65" s="2" customFormat="1" ht="24.2" customHeight="1">
      <c r="A389" s="36"/>
      <c r="B389" s="37"/>
      <c r="C389" s="175" t="s">
        <v>878</v>
      </c>
      <c r="D389" s="175" t="s">
        <v>131</v>
      </c>
      <c r="E389" s="176" t="s">
        <v>879</v>
      </c>
      <c r="F389" s="177" t="s">
        <v>880</v>
      </c>
      <c r="G389" s="178" t="s">
        <v>134</v>
      </c>
      <c r="H389" s="179">
        <v>41.618000000000002</v>
      </c>
      <c r="I389" s="180"/>
      <c r="J389" s="181">
        <f>ROUND(I389*H389,2)</f>
        <v>0</v>
      </c>
      <c r="K389" s="177" t="s">
        <v>135</v>
      </c>
      <c r="L389" s="41"/>
      <c r="M389" s="182" t="s">
        <v>19</v>
      </c>
      <c r="N389" s="183" t="s">
        <v>46</v>
      </c>
      <c r="O389" s="66"/>
      <c r="P389" s="184">
        <f>O389*H389</f>
        <v>0</v>
      </c>
      <c r="Q389" s="184">
        <v>0</v>
      </c>
      <c r="R389" s="184">
        <f>Q389*H389</f>
        <v>0</v>
      </c>
      <c r="S389" s="184">
        <v>5.94E-3</v>
      </c>
      <c r="T389" s="185">
        <f>S389*H389</f>
        <v>0.24721092</v>
      </c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R389" s="186" t="s">
        <v>242</v>
      </c>
      <c r="AT389" s="186" t="s">
        <v>131</v>
      </c>
      <c r="AU389" s="186" t="s">
        <v>85</v>
      </c>
      <c r="AY389" s="19" t="s">
        <v>128</v>
      </c>
      <c r="BE389" s="187">
        <f>IF(N389="základní",J389,0)</f>
        <v>0</v>
      </c>
      <c r="BF389" s="187">
        <f>IF(N389="snížená",J389,0)</f>
        <v>0</v>
      </c>
      <c r="BG389" s="187">
        <f>IF(N389="zákl. přenesená",J389,0)</f>
        <v>0</v>
      </c>
      <c r="BH389" s="187">
        <f>IF(N389="sníž. přenesená",J389,0)</f>
        <v>0</v>
      </c>
      <c r="BI389" s="187">
        <f>IF(N389="nulová",J389,0)</f>
        <v>0</v>
      </c>
      <c r="BJ389" s="19" t="s">
        <v>83</v>
      </c>
      <c r="BK389" s="187">
        <f>ROUND(I389*H389,2)</f>
        <v>0</v>
      </c>
      <c r="BL389" s="19" t="s">
        <v>242</v>
      </c>
      <c r="BM389" s="186" t="s">
        <v>881</v>
      </c>
    </row>
    <row r="390" spans="1:65" s="2" customFormat="1" ht="11.25">
      <c r="A390" s="36"/>
      <c r="B390" s="37"/>
      <c r="C390" s="38"/>
      <c r="D390" s="188" t="s">
        <v>138</v>
      </c>
      <c r="E390" s="38"/>
      <c r="F390" s="189" t="s">
        <v>882</v>
      </c>
      <c r="G390" s="38"/>
      <c r="H390" s="38"/>
      <c r="I390" s="190"/>
      <c r="J390" s="38"/>
      <c r="K390" s="38"/>
      <c r="L390" s="41"/>
      <c r="M390" s="191"/>
      <c r="N390" s="192"/>
      <c r="O390" s="66"/>
      <c r="P390" s="66"/>
      <c r="Q390" s="66"/>
      <c r="R390" s="66"/>
      <c r="S390" s="66"/>
      <c r="T390" s="67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T390" s="19" t="s">
        <v>138</v>
      </c>
      <c r="AU390" s="19" t="s">
        <v>85</v>
      </c>
    </row>
    <row r="391" spans="1:65" s="13" customFormat="1" ht="11.25">
      <c r="B391" s="193"/>
      <c r="C391" s="194"/>
      <c r="D391" s="195" t="s">
        <v>140</v>
      </c>
      <c r="E391" s="196" t="s">
        <v>19</v>
      </c>
      <c r="F391" s="197" t="s">
        <v>883</v>
      </c>
      <c r="G391" s="194"/>
      <c r="H391" s="196" t="s">
        <v>19</v>
      </c>
      <c r="I391" s="198"/>
      <c r="J391" s="194"/>
      <c r="K391" s="194"/>
      <c r="L391" s="199"/>
      <c r="M391" s="200"/>
      <c r="N391" s="201"/>
      <c r="O391" s="201"/>
      <c r="P391" s="201"/>
      <c r="Q391" s="201"/>
      <c r="R391" s="201"/>
      <c r="S391" s="201"/>
      <c r="T391" s="202"/>
      <c r="AT391" s="203" t="s">
        <v>140</v>
      </c>
      <c r="AU391" s="203" t="s">
        <v>85</v>
      </c>
      <c r="AV391" s="13" t="s">
        <v>83</v>
      </c>
      <c r="AW391" s="13" t="s">
        <v>37</v>
      </c>
      <c r="AX391" s="13" t="s">
        <v>75</v>
      </c>
      <c r="AY391" s="203" t="s">
        <v>128</v>
      </c>
    </row>
    <row r="392" spans="1:65" s="13" customFormat="1" ht="11.25">
      <c r="B392" s="193"/>
      <c r="C392" s="194"/>
      <c r="D392" s="195" t="s">
        <v>140</v>
      </c>
      <c r="E392" s="196" t="s">
        <v>19</v>
      </c>
      <c r="F392" s="197" t="s">
        <v>583</v>
      </c>
      <c r="G392" s="194"/>
      <c r="H392" s="196" t="s">
        <v>19</v>
      </c>
      <c r="I392" s="198"/>
      <c r="J392" s="194"/>
      <c r="K392" s="194"/>
      <c r="L392" s="199"/>
      <c r="M392" s="200"/>
      <c r="N392" s="201"/>
      <c r="O392" s="201"/>
      <c r="P392" s="201"/>
      <c r="Q392" s="201"/>
      <c r="R392" s="201"/>
      <c r="S392" s="201"/>
      <c r="T392" s="202"/>
      <c r="AT392" s="203" t="s">
        <v>140</v>
      </c>
      <c r="AU392" s="203" t="s">
        <v>85</v>
      </c>
      <c r="AV392" s="13" t="s">
        <v>83</v>
      </c>
      <c r="AW392" s="13" t="s">
        <v>37</v>
      </c>
      <c r="AX392" s="13" t="s">
        <v>75</v>
      </c>
      <c r="AY392" s="203" t="s">
        <v>128</v>
      </c>
    </row>
    <row r="393" spans="1:65" s="14" customFormat="1" ht="11.25">
      <c r="B393" s="204"/>
      <c r="C393" s="205"/>
      <c r="D393" s="195" t="s">
        <v>140</v>
      </c>
      <c r="E393" s="206" t="s">
        <v>19</v>
      </c>
      <c r="F393" s="207" t="s">
        <v>584</v>
      </c>
      <c r="G393" s="205"/>
      <c r="H393" s="208">
        <v>22.053000000000001</v>
      </c>
      <c r="I393" s="209"/>
      <c r="J393" s="205"/>
      <c r="K393" s="205"/>
      <c r="L393" s="210"/>
      <c r="M393" s="211"/>
      <c r="N393" s="212"/>
      <c r="O393" s="212"/>
      <c r="P393" s="212"/>
      <c r="Q393" s="212"/>
      <c r="R393" s="212"/>
      <c r="S393" s="212"/>
      <c r="T393" s="213"/>
      <c r="AT393" s="214" t="s">
        <v>140</v>
      </c>
      <c r="AU393" s="214" t="s">
        <v>85</v>
      </c>
      <c r="AV393" s="14" t="s">
        <v>85</v>
      </c>
      <c r="AW393" s="14" t="s">
        <v>37</v>
      </c>
      <c r="AX393" s="14" t="s">
        <v>75</v>
      </c>
      <c r="AY393" s="214" t="s">
        <v>128</v>
      </c>
    </row>
    <row r="394" spans="1:65" s="13" customFormat="1" ht="11.25">
      <c r="B394" s="193"/>
      <c r="C394" s="194"/>
      <c r="D394" s="195" t="s">
        <v>140</v>
      </c>
      <c r="E394" s="196" t="s">
        <v>19</v>
      </c>
      <c r="F394" s="197" t="s">
        <v>585</v>
      </c>
      <c r="G394" s="194"/>
      <c r="H394" s="196" t="s">
        <v>19</v>
      </c>
      <c r="I394" s="198"/>
      <c r="J394" s="194"/>
      <c r="K394" s="194"/>
      <c r="L394" s="199"/>
      <c r="M394" s="200"/>
      <c r="N394" s="201"/>
      <c r="O394" s="201"/>
      <c r="P394" s="201"/>
      <c r="Q394" s="201"/>
      <c r="R394" s="201"/>
      <c r="S394" s="201"/>
      <c r="T394" s="202"/>
      <c r="AT394" s="203" t="s">
        <v>140</v>
      </c>
      <c r="AU394" s="203" t="s">
        <v>85</v>
      </c>
      <c r="AV394" s="13" t="s">
        <v>83</v>
      </c>
      <c r="AW394" s="13" t="s">
        <v>37</v>
      </c>
      <c r="AX394" s="13" t="s">
        <v>75</v>
      </c>
      <c r="AY394" s="203" t="s">
        <v>128</v>
      </c>
    </row>
    <row r="395" spans="1:65" s="14" customFormat="1" ht="11.25">
      <c r="B395" s="204"/>
      <c r="C395" s="205"/>
      <c r="D395" s="195" t="s">
        <v>140</v>
      </c>
      <c r="E395" s="206" t="s">
        <v>19</v>
      </c>
      <c r="F395" s="207" t="s">
        <v>586</v>
      </c>
      <c r="G395" s="205"/>
      <c r="H395" s="208">
        <v>2.52</v>
      </c>
      <c r="I395" s="209"/>
      <c r="J395" s="205"/>
      <c r="K395" s="205"/>
      <c r="L395" s="210"/>
      <c r="M395" s="211"/>
      <c r="N395" s="212"/>
      <c r="O395" s="212"/>
      <c r="P395" s="212"/>
      <c r="Q395" s="212"/>
      <c r="R395" s="212"/>
      <c r="S395" s="212"/>
      <c r="T395" s="213"/>
      <c r="AT395" s="214" t="s">
        <v>140</v>
      </c>
      <c r="AU395" s="214" t="s">
        <v>85</v>
      </c>
      <c r="AV395" s="14" t="s">
        <v>85</v>
      </c>
      <c r="AW395" s="14" t="s">
        <v>37</v>
      </c>
      <c r="AX395" s="14" t="s">
        <v>75</v>
      </c>
      <c r="AY395" s="214" t="s">
        <v>128</v>
      </c>
    </row>
    <row r="396" spans="1:65" s="13" customFormat="1" ht="11.25">
      <c r="B396" s="193"/>
      <c r="C396" s="194"/>
      <c r="D396" s="195" t="s">
        <v>140</v>
      </c>
      <c r="E396" s="196" t="s">
        <v>19</v>
      </c>
      <c r="F396" s="197" t="s">
        <v>587</v>
      </c>
      <c r="G396" s="194"/>
      <c r="H396" s="196" t="s">
        <v>19</v>
      </c>
      <c r="I396" s="198"/>
      <c r="J396" s="194"/>
      <c r="K396" s="194"/>
      <c r="L396" s="199"/>
      <c r="M396" s="200"/>
      <c r="N396" s="201"/>
      <c r="O396" s="201"/>
      <c r="P396" s="201"/>
      <c r="Q396" s="201"/>
      <c r="R396" s="201"/>
      <c r="S396" s="201"/>
      <c r="T396" s="202"/>
      <c r="AT396" s="203" t="s">
        <v>140</v>
      </c>
      <c r="AU396" s="203" t="s">
        <v>85</v>
      </c>
      <c r="AV396" s="13" t="s">
        <v>83</v>
      </c>
      <c r="AW396" s="13" t="s">
        <v>37</v>
      </c>
      <c r="AX396" s="13" t="s">
        <v>75</v>
      </c>
      <c r="AY396" s="203" t="s">
        <v>128</v>
      </c>
    </row>
    <row r="397" spans="1:65" s="14" customFormat="1" ht="11.25">
      <c r="B397" s="204"/>
      <c r="C397" s="205"/>
      <c r="D397" s="195" t="s">
        <v>140</v>
      </c>
      <c r="E397" s="206" t="s">
        <v>19</v>
      </c>
      <c r="F397" s="207" t="s">
        <v>588</v>
      </c>
      <c r="G397" s="205"/>
      <c r="H397" s="208">
        <v>6.9770000000000003</v>
      </c>
      <c r="I397" s="209"/>
      <c r="J397" s="205"/>
      <c r="K397" s="205"/>
      <c r="L397" s="210"/>
      <c r="M397" s="211"/>
      <c r="N397" s="212"/>
      <c r="O397" s="212"/>
      <c r="P397" s="212"/>
      <c r="Q397" s="212"/>
      <c r="R397" s="212"/>
      <c r="S397" s="212"/>
      <c r="T397" s="213"/>
      <c r="AT397" s="214" t="s">
        <v>140</v>
      </c>
      <c r="AU397" s="214" t="s">
        <v>85</v>
      </c>
      <c r="AV397" s="14" t="s">
        <v>85</v>
      </c>
      <c r="AW397" s="14" t="s">
        <v>37</v>
      </c>
      <c r="AX397" s="14" t="s">
        <v>75</v>
      </c>
      <c r="AY397" s="214" t="s">
        <v>128</v>
      </c>
    </row>
    <row r="398" spans="1:65" s="13" customFormat="1" ht="11.25">
      <c r="B398" s="193"/>
      <c r="C398" s="194"/>
      <c r="D398" s="195" t="s">
        <v>140</v>
      </c>
      <c r="E398" s="196" t="s">
        <v>19</v>
      </c>
      <c r="F398" s="197" t="s">
        <v>583</v>
      </c>
      <c r="G398" s="194"/>
      <c r="H398" s="196" t="s">
        <v>19</v>
      </c>
      <c r="I398" s="198"/>
      <c r="J398" s="194"/>
      <c r="K398" s="194"/>
      <c r="L398" s="199"/>
      <c r="M398" s="200"/>
      <c r="N398" s="201"/>
      <c r="O398" s="201"/>
      <c r="P398" s="201"/>
      <c r="Q398" s="201"/>
      <c r="R398" s="201"/>
      <c r="S398" s="201"/>
      <c r="T398" s="202"/>
      <c r="AT398" s="203" t="s">
        <v>140</v>
      </c>
      <c r="AU398" s="203" t="s">
        <v>85</v>
      </c>
      <c r="AV398" s="13" t="s">
        <v>83</v>
      </c>
      <c r="AW398" s="13" t="s">
        <v>37</v>
      </c>
      <c r="AX398" s="13" t="s">
        <v>75</v>
      </c>
      <c r="AY398" s="203" t="s">
        <v>128</v>
      </c>
    </row>
    <row r="399" spans="1:65" s="14" customFormat="1" ht="11.25">
      <c r="B399" s="204"/>
      <c r="C399" s="205"/>
      <c r="D399" s="195" t="s">
        <v>140</v>
      </c>
      <c r="E399" s="206" t="s">
        <v>19</v>
      </c>
      <c r="F399" s="207" t="s">
        <v>589</v>
      </c>
      <c r="G399" s="205"/>
      <c r="H399" s="208">
        <v>0.79500000000000004</v>
      </c>
      <c r="I399" s="209"/>
      <c r="J399" s="205"/>
      <c r="K399" s="205"/>
      <c r="L399" s="210"/>
      <c r="M399" s="211"/>
      <c r="N399" s="212"/>
      <c r="O399" s="212"/>
      <c r="P399" s="212"/>
      <c r="Q399" s="212"/>
      <c r="R399" s="212"/>
      <c r="S399" s="212"/>
      <c r="T399" s="213"/>
      <c r="AT399" s="214" t="s">
        <v>140</v>
      </c>
      <c r="AU399" s="214" t="s">
        <v>85</v>
      </c>
      <c r="AV399" s="14" t="s">
        <v>85</v>
      </c>
      <c r="AW399" s="14" t="s">
        <v>37</v>
      </c>
      <c r="AX399" s="14" t="s">
        <v>75</v>
      </c>
      <c r="AY399" s="214" t="s">
        <v>128</v>
      </c>
    </row>
    <row r="400" spans="1:65" s="13" customFormat="1" ht="11.25">
      <c r="B400" s="193"/>
      <c r="C400" s="194"/>
      <c r="D400" s="195" t="s">
        <v>140</v>
      </c>
      <c r="E400" s="196" t="s">
        <v>19</v>
      </c>
      <c r="F400" s="197" t="s">
        <v>884</v>
      </c>
      <c r="G400" s="194"/>
      <c r="H400" s="196" t="s">
        <v>19</v>
      </c>
      <c r="I400" s="198"/>
      <c r="J400" s="194"/>
      <c r="K400" s="194"/>
      <c r="L400" s="199"/>
      <c r="M400" s="200"/>
      <c r="N400" s="201"/>
      <c r="O400" s="201"/>
      <c r="P400" s="201"/>
      <c r="Q400" s="201"/>
      <c r="R400" s="201"/>
      <c r="S400" s="201"/>
      <c r="T400" s="202"/>
      <c r="AT400" s="203" t="s">
        <v>140</v>
      </c>
      <c r="AU400" s="203" t="s">
        <v>85</v>
      </c>
      <c r="AV400" s="13" t="s">
        <v>83</v>
      </c>
      <c r="AW400" s="13" t="s">
        <v>37</v>
      </c>
      <c r="AX400" s="13" t="s">
        <v>75</v>
      </c>
      <c r="AY400" s="203" t="s">
        <v>128</v>
      </c>
    </row>
    <row r="401" spans="1:65" s="14" customFormat="1" ht="11.25">
      <c r="B401" s="204"/>
      <c r="C401" s="205"/>
      <c r="D401" s="195" t="s">
        <v>140</v>
      </c>
      <c r="E401" s="206" t="s">
        <v>19</v>
      </c>
      <c r="F401" s="207" t="s">
        <v>885</v>
      </c>
      <c r="G401" s="205"/>
      <c r="H401" s="208">
        <v>3.3660000000000001</v>
      </c>
      <c r="I401" s="209"/>
      <c r="J401" s="205"/>
      <c r="K401" s="205"/>
      <c r="L401" s="210"/>
      <c r="M401" s="211"/>
      <c r="N401" s="212"/>
      <c r="O401" s="212"/>
      <c r="P401" s="212"/>
      <c r="Q401" s="212"/>
      <c r="R401" s="212"/>
      <c r="S401" s="212"/>
      <c r="T401" s="213"/>
      <c r="AT401" s="214" t="s">
        <v>140</v>
      </c>
      <c r="AU401" s="214" t="s">
        <v>85</v>
      </c>
      <c r="AV401" s="14" t="s">
        <v>85</v>
      </c>
      <c r="AW401" s="14" t="s">
        <v>37</v>
      </c>
      <c r="AX401" s="14" t="s">
        <v>75</v>
      </c>
      <c r="AY401" s="214" t="s">
        <v>128</v>
      </c>
    </row>
    <row r="402" spans="1:65" s="14" customFormat="1" ht="11.25">
      <c r="B402" s="204"/>
      <c r="C402" s="205"/>
      <c r="D402" s="195" t="s">
        <v>140</v>
      </c>
      <c r="E402" s="206" t="s">
        <v>19</v>
      </c>
      <c r="F402" s="207" t="s">
        <v>886</v>
      </c>
      <c r="G402" s="205"/>
      <c r="H402" s="208">
        <v>0.99</v>
      </c>
      <c r="I402" s="209"/>
      <c r="J402" s="205"/>
      <c r="K402" s="205"/>
      <c r="L402" s="210"/>
      <c r="M402" s="211"/>
      <c r="N402" s="212"/>
      <c r="O402" s="212"/>
      <c r="P402" s="212"/>
      <c r="Q402" s="212"/>
      <c r="R402" s="212"/>
      <c r="S402" s="212"/>
      <c r="T402" s="213"/>
      <c r="AT402" s="214" t="s">
        <v>140</v>
      </c>
      <c r="AU402" s="214" t="s">
        <v>85</v>
      </c>
      <c r="AV402" s="14" t="s">
        <v>85</v>
      </c>
      <c r="AW402" s="14" t="s">
        <v>37</v>
      </c>
      <c r="AX402" s="14" t="s">
        <v>75</v>
      </c>
      <c r="AY402" s="214" t="s">
        <v>128</v>
      </c>
    </row>
    <row r="403" spans="1:65" s="14" customFormat="1" ht="11.25">
      <c r="B403" s="204"/>
      <c r="C403" s="205"/>
      <c r="D403" s="195" t="s">
        <v>140</v>
      </c>
      <c r="E403" s="206" t="s">
        <v>19</v>
      </c>
      <c r="F403" s="207" t="s">
        <v>887</v>
      </c>
      <c r="G403" s="205"/>
      <c r="H403" s="208">
        <v>2.64</v>
      </c>
      <c r="I403" s="209"/>
      <c r="J403" s="205"/>
      <c r="K403" s="205"/>
      <c r="L403" s="210"/>
      <c r="M403" s="211"/>
      <c r="N403" s="212"/>
      <c r="O403" s="212"/>
      <c r="P403" s="212"/>
      <c r="Q403" s="212"/>
      <c r="R403" s="212"/>
      <c r="S403" s="212"/>
      <c r="T403" s="213"/>
      <c r="AT403" s="214" t="s">
        <v>140</v>
      </c>
      <c r="AU403" s="214" t="s">
        <v>85</v>
      </c>
      <c r="AV403" s="14" t="s">
        <v>85</v>
      </c>
      <c r="AW403" s="14" t="s">
        <v>37</v>
      </c>
      <c r="AX403" s="14" t="s">
        <v>75</v>
      </c>
      <c r="AY403" s="214" t="s">
        <v>128</v>
      </c>
    </row>
    <row r="404" spans="1:65" s="13" customFormat="1" ht="11.25">
      <c r="B404" s="193"/>
      <c r="C404" s="194"/>
      <c r="D404" s="195" t="s">
        <v>140</v>
      </c>
      <c r="E404" s="196" t="s">
        <v>19</v>
      </c>
      <c r="F404" s="197" t="s">
        <v>888</v>
      </c>
      <c r="G404" s="194"/>
      <c r="H404" s="196" t="s">
        <v>19</v>
      </c>
      <c r="I404" s="198"/>
      <c r="J404" s="194"/>
      <c r="K404" s="194"/>
      <c r="L404" s="199"/>
      <c r="M404" s="200"/>
      <c r="N404" s="201"/>
      <c r="O404" s="201"/>
      <c r="P404" s="201"/>
      <c r="Q404" s="201"/>
      <c r="R404" s="201"/>
      <c r="S404" s="201"/>
      <c r="T404" s="202"/>
      <c r="AT404" s="203" t="s">
        <v>140</v>
      </c>
      <c r="AU404" s="203" t="s">
        <v>85</v>
      </c>
      <c r="AV404" s="13" t="s">
        <v>83</v>
      </c>
      <c r="AW404" s="13" t="s">
        <v>37</v>
      </c>
      <c r="AX404" s="13" t="s">
        <v>75</v>
      </c>
      <c r="AY404" s="203" t="s">
        <v>128</v>
      </c>
    </row>
    <row r="405" spans="1:65" s="14" customFormat="1" ht="11.25">
      <c r="B405" s="204"/>
      <c r="C405" s="205"/>
      <c r="D405" s="195" t="s">
        <v>140</v>
      </c>
      <c r="E405" s="206" t="s">
        <v>19</v>
      </c>
      <c r="F405" s="207" t="s">
        <v>889</v>
      </c>
      <c r="G405" s="205"/>
      <c r="H405" s="208">
        <v>2.2770000000000001</v>
      </c>
      <c r="I405" s="209"/>
      <c r="J405" s="205"/>
      <c r="K405" s="205"/>
      <c r="L405" s="210"/>
      <c r="M405" s="211"/>
      <c r="N405" s="212"/>
      <c r="O405" s="212"/>
      <c r="P405" s="212"/>
      <c r="Q405" s="212"/>
      <c r="R405" s="212"/>
      <c r="S405" s="212"/>
      <c r="T405" s="213"/>
      <c r="AT405" s="214" t="s">
        <v>140</v>
      </c>
      <c r="AU405" s="214" t="s">
        <v>85</v>
      </c>
      <c r="AV405" s="14" t="s">
        <v>85</v>
      </c>
      <c r="AW405" s="14" t="s">
        <v>37</v>
      </c>
      <c r="AX405" s="14" t="s">
        <v>75</v>
      </c>
      <c r="AY405" s="214" t="s">
        <v>128</v>
      </c>
    </row>
    <row r="406" spans="1:65" s="15" customFormat="1" ht="11.25">
      <c r="B406" s="215"/>
      <c r="C406" s="216"/>
      <c r="D406" s="195" t="s">
        <v>140</v>
      </c>
      <c r="E406" s="217" t="s">
        <v>19</v>
      </c>
      <c r="F406" s="218" t="s">
        <v>173</v>
      </c>
      <c r="G406" s="216"/>
      <c r="H406" s="219">
        <v>41.618000000000002</v>
      </c>
      <c r="I406" s="220"/>
      <c r="J406" s="216"/>
      <c r="K406" s="216"/>
      <c r="L406" s="221"/>
      <c r="M406" s="222"/>
      <c r="N406" s="223"/>
      <c r="O406" s="223"/>
      <c r="P406" s="223"/>
      <c r="Q406" s="223"/>
      <c r="R406" s="223"/>
      <c r="S406" s="223"/>
      <c r="T406" s="224"/>
      <c r="AT406" s="225" t="s">
        <v>140</v>
      </c>
      <c r="AU406" s="225" t="s">
        <v>85</v>
      </c>
      <c r="AV406" s="15" t="s">
        <v>136</v>
      </c>
      <c r="AW406" s="15" t="s">
        <v>37</v>
      </c>
      <c r="AX406" s="15" t="s">
        <v>83</v>
      </c>
      <c r="AY406" s="225" t="s">
        <v>128</v>
      </c>
    </row>
    <row r="407" spans="1:65" s="2" customFormat="1" ht="21.75" customHeight="1">
      <c r="A407" s="36"/>
      <c r="B407" s="37"/>
      <c r="C407" s="175" t="s">
        <v>890</v>
      </c>
      <c r="D407" s="175" t="s">
        <v>131</v>
      </c>
      <c r="E407" s="176" t="s">
        <v>891</v>
      </c>
      <c r="F407" s="177" t="s">
        <v>892</v>
      </c>
      <c r="G407" s="178" t="s">
        <v>245</v>
      </c>
      <c r="H407" s="179">
        <v>7</v>
      </c>
      <c r="I407" s="180"/>
      <c r="J407" s="181">
        <f>ROUND(I407*H407,2)</f>
        <v>0</v>
      </c>
      <c r="K407" s="177" t="s">
        <v>135</v>
      </c>
      <c r="L407" s="41"/>
      <c r="M407" s="182" t="s">
        <v>19</v>
      </c>
      <c r="N407" s="183" t="s">
        <v>46</v>
      </c>
      <c r="O407" s="66"/>
      <c r="P407" s="184">
        <f>O407*H407</f>
        <v>0</v>
      </c>
      <c r="Q407" s="184">
        <v>0</v>
      </c>
      <c r="R407" s="184">
        <f>Q407*H407</f>
        <v>0</v>
      </c>
      <c r="S407" s="184">
        <v>2.97E-3</v>
      </c>
      <c r="T407" s="185">
        <f>S407*H407</f>
        <v>2.0789999999999999E-2</v>
      </c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R407" s="186" t="s">
        <v>242</v>
      </c>
      <c r="AT407" s="186" t="s">
        <v>131</v>
      </c>
      <c r="AU407" s="186" t="s">
        <v>85</v>
      </c>
      <c r="AY407" s="19" t="s">
        <v>128</v>
      </c>
      <c r="BE407" s="187">
        <f>IF(N407="základní",J407,0)</f>
        <v>0</v>
      </c>
      <c r="BF407" s="187">
        <f>IF(N407="snížená",J407,0)</f>
        <v>0</v>
      </c>
      <c r="BG407" s="187">
        <f>IF(N407="zákl. přenesená",J407,0)</f>
        <v>0</v>
      </c>
      <c r="BH407" s="187">
        <f>IF(N407="sníž. přenesená",J407,0)</f>
        <v>0</v>
      </c>
      <c r="BI407" s="187">
        <f>IF(N407="nulová",J407,0)</f>
        <v>0</v>
      </c>
      <c r="BJ407" s="19" t="s">
        <v>83</v>
      </c>
      <c r="BK407" s="187">
        <f>ROUND(I407*H407,2)</f>
        <v>0</v>
      </c>
      <c r="BL407" s="19" t="s">
        <v>242</v>
      </c>
      <c r="BM407" s="186" t="s">
        <v>893</v>
      </c>
    </row>
    <row r="408" spans="1:65" s="2" customFormat="1" ht="11.25">
      <c r="A408" s="36"/>
      <c r="B408" s="37"/>
      <c r="C408" s="38"/>
      <c r="D408" s="188" t="s">
        <v>138</v>
      </c>
      <c r="E408" s="38"/>
      <c r="F408" s="189" t="s">
        <v>894</v>
      </c>
      <c r="G408" s="38"/>
      <c r="H408" s="38"/>
      <c r="I408" s="190"/>
      <c r="J408" s="38"/>
      <c r="K408" s="38"/>
      <c r="L408" s="41"/>
      <c r="M408" s="191"/>
      <c r="N408" s="192"/>
      <c r="O408" s="66"/>
      <c r="P408" s="66"/>
      <c r="Q408" s="66"/>
      <c r="R408" s="66"/>
      <c r="S408" s="66"/>
      <c r="T408" s="67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T408" s="19" t="s">
        <v>138</v>
      </c>
      <c r="AU408" s="19" t="s">
        <v>85</v>
      </c>
    </row>
    <row r="409" spans="1:65" s="13" customFormat="1" ht="11.25">
      <c r="B409" s="193"/>
      <c r="C409" s="194"/>
      <c r="D409" s="195" t="s">
        <v>140</v>
      </c>
      <c r="E409" s="196" t="s">
        <v>19</v>
      </c>
      <c r="F409" s="197" t="s">
        <v>895</v>
      </c>
      <c r="G409" s="194"/>
      <c r="H409" s="196" t="s">
        <v>19</v>
      </c>
      <c r="I409" s="198"/>
      <c r="J409" s="194"/>
      <c r="K409" s="194"/>
      <c r="L409" s="199"/>
      <c r="M409" s="200"/>
      <c r="N409" s="201"/>
      <c r="O409" s="201"/>
      <c r="P409" s="201"/>
      <c r="Q409" s="201"/>
      <c r="R409" s="201"/>
      <c r="S409" s="201"/>
      <c r="T409" s="202"/>
      <c r="AT409" s="203" t="s">
        <v>140</v>
      </c>
      <c r="AU409" s="203" t="s">
        <v>85</v>
      </c>
      <c r="AV409" s="13" t="s">
        <v>83</v>
      </c>
      <c r="AW409" s="13" t="s">
        <v>37</v>
      </c>
      <c r="AX409" s="13" t="s">
        <v>75</v>
      </c>
      <c r="AY409" s="203" t="s">
        <v>128</v>
      </c>
    </row>
    <row r="410" spans="1:65" s="13" customFormat="1" ht="11.25">
      <c r="B410" s="193"/>
      <c r="C410" s="194"/>
      <c r="D410" s="195" t="s">
        <v>140</v>
      </c>
      <c r="E410" s="196" t="s">
        <v>19</v>
      </c>
      <c r="F410" s="197" t="s">
        <v>896</v>
      </c>
      <c r="G410" s="194"/>
      <c r="H410" s="196" t="s">
        <v>19</v>
      </c>
      <c r="I410" s="198"/>
      <c r="J410" s="194"/>
      <c r="K410" s="194"/>
      <c r="L410" s="199"/>
      <c r="M410" s="200"/>
      <c r="N410" s="201"/>
      <c r="O410" s="201"/>
      <c r="P410" s="201"/>
      <c r="Q410" s="201"/>
      <c r="R410" s="201"/>
      <c r="S410" s="201"/>
      <c r="T410" s="202"/>
      <c r="AT410" s="203" t="s">
        <v>140</v>
      </c>
      <c r="AU410" s="203" t="s">
        <v>85</v>
      </c>
      <c r="AV410" s="13" t="s">
        <v>83</v>
      </c>
      <c r="AW410" s="13" t="s">
        <v>37</v>
      </c>
      <c r="AX410" s="13" t="s">
        <v>75</v>
      </c>
      <c r="AY410" s="203" t="s">
        <v>128</v>
      </c>
    </row>
    <row r="411" spans="1:65" s="14" customFormat="1" ht="11.25">
      <c r="B411" s="204"/>
      <c r="C411" s="205"/>
      <c r="D411" s="195" t="s">
        <v>140</v>
      </c>
      <c r="E411" s="206" t="s">
        <v>19</v>
      </c>
      <c r="F411" s="207" t="s">
        <v>129</v>
      </c>
      <c r="G411" s="205"/>
      <c r="H411" s="208">
        <v>6</v>
      </c>
      <c r="I411" s="209"/>
      <c r="J411" s="205"/>
      <c r="K411" s="205"/>
      <c r="L411" s="210"/>
      <c r="M411" s="211"/>
      <c r="N411" s="212"/>
      <c r="O411" s="212"/>
      <c r="P411" s="212"/>
      <c r="Q411" s="212"/>
      <c r="R411" s="212"/>
      <c r="S411" s="212"/>
      <c r="T411" s="213"/>
      <c r="AT411" s="214" t="s">
        <v>140</v>
      </c>
      <c r="AU411" s="214" t="s">
        <v>85</v>
      </c>
      <c r="AV411" s="14" t="s">
        <v>85</v>
      </c>
      <c r="AW411" s="14" t="s">
        <v>37</v>
      </c>
      <c r="AX411" s="14" t="s">
        <v>75</v>
      </c>
      <c r="AY411" s="214" t="s">
        <v>128</v>
      </c>
    </row>
    <row r="412" spans="1:65" s="13" customFormat="1" ht="11.25">
      <c r="B412" s="193"/>
      <c r="C412" s="194"/>
      <c r="D412" s="195" t="s">
        <v>140</v>
      </c>
      <c r="E412" s="196" t="s">
        <v>19</v>
      </c>
      <c r="F412" s="197" t="s">
        <v>897</v>
      </c>
      <c r="G412" s="194"/>
      <c r="H412" s="196" t="s">
        <v>19</v>
      </c>
      <c r="I412" s="198"/>
      <c r="J412" s="194"/>
      <c r="K412" s="194"/>
      <c r="L412" s="199"/>
      <c r="M412" s="200"/>
      <c r="N412" s="201"/>
      <c r="O412" s="201"/>
      <c r="P412" s="201"/>
      <c r="Q412" s="201"/>
      <c r="R412" s="201"/>
      <c r="S412" s="201"/>
      <c r="T412" s="202"/>
      <c r="AT412" s="203" t="s">
        <v>140</v>
      </c>
      <c r="AU412" s="203" t="s">
        <v>85</v>
      </c>
      <c r="AV412" s="13" t="s">
        <v>83</v>
      </c>
      <c r="AW412" s="13" t="s">
        <v>37</v>
      </c>
      <c r="AX412" s="13" t="s">
        <v>75</v>
      </c>
      <c r="AY412" s="203" t="s">
        <v>128</v>
      </c>
    </row>
    <row r="413" spans="1:65" s="14" customFormat="1" ht="11.25">
      <c r="B413" s="204"/>
      <c r="C413" s="205"/>
      <c r="D413" s="195" t="s">
        <v>140</v>
      </c>
      <c r="E413" s="206" t="s">
        <v>19</v>
      </c>
      <c r="F413" s="207" t="s">
        <v>83</v>
      </c>
      <c r="G413" s="205"/>
      <c r="H413" s="208">
        <v>1</v>
      </c>
      <c r="I413" s="209"/>
      <c r="J413" s="205"/>
      <c r="K413" s="205"/>
      <c r="L413" s="210"/>
      <c r="M413" s="211"/>
      <c r="N413" s="212"/>
      <c r="O413" s="212"/>
      <c r="P413" s="212"/>
      <c r="Q413" s="212"/>
      <c r="R413" s="212"/>
      <c r="S413" s="212"/>
      <c r="T413" s="213"/>
      <c r="AT413" s="214" t="s">
        <v>140</v>
      </c>
      <c r="AU413" s="214" t="s">
        <v>85</v>
      </c>
      <c r="AV413" s="14" t="s">
        <v>85</v>
      </c>
      <c r="AW413" s="14" t="s">
        <v>37</v>
      </c>
      <c r="AX413" s="14" t="s">
        <v>75</v>
      </c>
      <c r="AY413" s="214" t="s">
        <v>128</v>
      </c>
    </row>
    <row r="414" spans="1:65" s="15" customFormat="1" ht="11.25">
      <c r="B414" s="215"/>
      <c r="C414" s="216"/>
      <c r="D414" s="195" t="s">
        <v>140</v>
      </c>
      <c r="E414" s="217" t="s">
        <v>19</v>
      </c>
      <c r="F414" s="218" t="s">
        <v>173</v>
      </c>
      <c r="G414" s="216"/>
      <c r="H414" s="219">
        <v>7</v>
      </c>
      <c r="I414" s="220"/>
      <c r="J414" s="216"/>
      <c r="K414" s="216"/>
      <c r="L414" s="221"/>
      <c r="M414" s="222"/>
      <c r="N414" s="223"/>
      <c r="O414" s="223"/>
      <c r="P414" s="223"/>
      <c r="Q414" s="223"/>
      <c r="R414" s="223"/>
      <c r="S414" s="223"/>
      <c r="T414" s="224"/>
      <c r="AT414" s="225" t="s">
        <v>140</v>
      </c>
      <c r="AU414" s="225" t="s">
        <v>85</v>
      </c>
      <c r="AV414" s="15" t="s">
        <v>136</v>
      </c>
      <c r="AW414" s="15" t="s">
        <v>37</v>
      </c>
      <c r="AX414" s="15" t="s">
        <v>83</v>
      </c>
      <c r="AY414" s="225" t="s">
        <v>128</v>
      </c>
    </row>
    <row r="415" spans="1:65" s="2" customFormat="1" ht="21.75" customHeight="1">
      <c r="A415" s="36"/>
      <c r="B415" s="37"/>
      <c r="C415" s="175" t="s">
        <v>898</v>
      </c>
      <c r="D415" s="175" t="s">
        <v>131</v>
      </c>
      <c r="E415" s="176" t="s">
        <v>899</v>
      </c>
      <c r="F415" s="177" t="s">
        <v>900</v>
      </c>
      <c r="G415" s="178" t="s">
        <v>245</v>
      </c>
      <c r="H415" s="179">
        <v>3</v>
      </c>
      <c r="I415" s="180"/>
      <c r="J415" s="181">
        <f>ROUND(I415*H415,2)</f>
        <v>0</v>
      </c>
      <c r="K415" s="177" t="s">
        <v>135</v>
      </c>
      <c r="L415" s="41"/>
      <c r="M415" s="182" t="s">
        <v>19</v>
      </c>
      <c r="N415" s="183" t="s">
        <v>46</v>
      </c>
      <c r="O415" s="66"/>
      <c r="P415" s="184">
        <f>O415*H415</f>
        <v>0</v>
      </c>
      <c r="Q415" s="184">
        <v>0</v>
      </c>
      <c r="R415" s="184">
        <f>Q415*H415</f>
        <v>0</v>
      </c>
      <c r="S415" s="184">
        <v>5.94E-3</v>
      </c>
      <c r="T415" s="185">
        <f>S415*H415</f>
        <v>1.7819999999999999E-2</v>
      </c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R415" s="186" t="s">
        <v>242</v>
      </c>
      <c r="AT415" s="186" t="s">
        <v>131</v>
      </c>
      <c r="AU415" s="186" t="s">
        <v>85</v>
      </c>
      <c r="AY415" s="19" t="s">
        <v>128</v>
      </c>
      <c r="BE415" s="187">
        <f>IF(N415="základní",J415,0)</f>
        <v>0</v>
      </c>
      <c r="BF415" s="187">
        <f>IF(N415="snížená",J415,0)</f>
        <v>0</v>
      </c>
      <c r="BG415" s="187">
        <f>IF(N415="zákl. přenesená",J415,0)</f>
        <v>0</v>
      </c>
      <c r="BH415" s="187">
        <f>IF(N415="sníž. přenesená",J415,0)</f>
        <v>0</v>
      </c>
      <c r="BI415" s="187">
        <f>IF(N415="nulová",J415,0)</f>
        <v>0</v>
      </c>
      <c r="BJ415" s="19" t="s">
        <v>83</v>
      </c>
      <c r="BK415" s="187">
        <f>ROUND(I415*H415,2)</f>
        <v>0</v>
      </c>
      <c r="BL415" s="19" t="s">
        <v>242</v>
      </c>
      <c r="BM415" s="186" t="s">
        <v>901</v>
      </c>
    </row>
    <row r="416" spans="1:65" s="2" customFormat="1" ht="11.25">
      <c r="A416" s="36"/>
      <c r="B416" s="37"/>
      <c r="C416" s="38"/>
      <c r="D416" s="188" t="s">
        <v>138</v>
      </c>
      <c r="E416" s="38"/>
      <c r="F416" s="189" t="s">
        <v>902</v>
      </c>
      <c r="G416" s="38"/>
      <c r="H416" s="38"/>
      <c r="I416" s="190"/>
      <c r="J416" s="38"/>
      <c r="K416" s="38"/>
      <c r="L416" s="41"/>
      <c r="M416" s="191"/>
      <c r="N416" s="192"/>
      <c r="O416" s="66"/>
      <c r="P416" s="66"/>
      <c r="Q416" s="66"/>
      <c r="R416" s="66"/>
      <c r="S416" s="66"/>
      <c r="T416" s="67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T416" s="19" t="s">
        <v>138</v>
      </c>
      <c r="AU416" s="19" t="s">
        <v>85</v>
      </c>
    </row>
    <row r="417" spans="1:65" s="13" customFormat="1" ht="11.25">
      <c r="B417" s="193"/>
      <c r="C417" s="194"/>
      <c r="D417" s="195" t="s">
        <v>140</v>
      </c>
      <c r="E417" s="196" t="s">
        <v>19</v>
      </c>
      <c r="F417" s="197" t="s">
        <v>895</v>
      </c>
      <c r="G417" s="194"/>
      <c r="H417" s="196" t="s">
        <v>19</v>
      </c>
      <c r="I417" s="198"/>
      <c r="J417" s="194"/>
      <c r="K417" s="194"/>
      <c r="L417" s="199"/>
      <c r="M417" s="200"/>
      <c r="N417" s="201"/>
      <c r="O417" s="201"/>
      <c r="P417" s="201"/>
      <c r="Q417" s="201"/>
      <c r="R417" s="201"/>
      <c r="S417" s="201"/>
      <c r="T417" s="202"/>
      <c r="AT417" s="203" t="s">
        <v>140</v>
      </c>
      <c r="AU417" s="203" t="s">
        <v>85</v>
      </c>
      <c r="AV417" s="13" t="s">
        <v>83</v>
      </c>
      <c r="AW417" s="13" t="s">
        <v>37</v>
      </c>
      <c r="AX417" s="13" t="s">
        <v>75</v>
      </c>
      <c r="AY417" s="203" t="s">
        <v>128</v>
      </c>
    </row>
    <row r="418" spans="1:65" s="13" customFormat="1" ht="11.25">
      <c r="B418" s="193"/>
      <c r="C418" s="194"/>
      <c r="D418" s="195" t="s">
        <v>140</v>
      </c>
      <c r="E418" s="196" t="s">
        <v>19</v>
      </c>
      <c r="F418" s="197" t="s">
        <v>585</v>
      </c>
      <c r="G418" s="194"/>
      <c r="H418" s="196" t="s">
        <v>19</v>
      </c>
      <c r="I418" s="198"/>
      <c r="J418" s="194"/>
      <c r="K418" s="194"/>
      <c r="L418" s="199"/>
      <c r="M418" s="200"/>
      <c r="N418" s="201"/>
      <c r="O418" s="201"/>
      <c r="P418" s="201"/>
      <c r="Q418" s="201"/>
      <c r="R418" s="201"/>
      <c r="S418" s="201"/>
      <c r="T418" s="202"/>
      <c r="AT418" s="203" t="s">
        <v>140</v>
      </c>
      <c r="AU418" s="203" t="s">
        <v>85</v>
      </c>
      <c r="AV418" s="13" t="s">
        <v>83</v>
      </c>
      <c r="AW418" s="13" t="s">
        <v>37</v>
      </c>
      <c r="AX418" s="13" t="s">
        <v>75</v>
      </c>
      <c r="AY418" s="203" t="s">
        <v>128</v>
      </c>
    </row>
    <row r="419" spans="1:65" s="14" customFormat="1" ht="11.25">
      <c r="B419" s="204"/>
      <c r="C419" s="205"/>
      <c r="D419" s="195" t="s">
        <v>140</v>
      </c>
      <c r="E419" s="206" t="s">
        <v>19</v>
      </c>
      <c r="F419" s="207" t="s">
        <v>83</v>
      </c>
      <c r="G419" s="205"/>
      <c r="H419" s="208">
        <v>1</v>
      </c>
      <c r="I419" s="209"/>
      <c r="J419" s="205"/>
      <c r="K419" s="205"/>
      <c r="L419" s="210"/>
      <c r="M419" s="211"/>
      <c r="N419" s="212"/>
      <c r="O419" s="212"/>
      <c r="P419" s="212"/>
      <c r="Q419" s="212"/>
      <c r="R419" s="212"/>
      <c r="S419" s="212"/>
      <c r="T419" s="213"/>
      <c r="AT419" s="214" t="s">
        <v>140</v>
      </c>
      <c r="AU419" s="214" t="s">
        <v>85</v>
      </c>
      <c r="AV419" s="14" t="s">
        <v>85</v>
      </c>
      <c r="AW419" s="14" t="s">
        <v>37</v>
      </c>
      <c r="AX419" s="14" t="s">
        <v>75</v>
      </c>
      <c r="AY419" s="214" t="s">
        <v>128</v>
      </c>
    </row>
    <row r="420" spans="1:65" s="13" customFormat="1" ht="11.25">
      <c r="B420" s="193"/>
      <c r="C420" s="194"/>
      <c r="D420" s="195" t="s">
        <v>140</v>
      </c>
      <c r="E420" s="196" t="s">
        <v>19</v>
      </c>
      <c r="F420" s="197" t="s">
        <v>583</v>
      </c>
      <c r="G420" s="194"/>
      <c r="H420" s="196" t="s">
        <v>19</v>
      </c>
      <c r="I420" s="198"/>
      <c r="J420" s="194"/>
      <c r="K420" s="194"/>
      <c r="L420" s="199"/>
      <c r="M420" s="200"/>
      <c r="N420" s="201"/>
      <c r="O420" s="201"/>
      <c r="P420" s="201"/>
      <c r="Q420" s="201"/>
      <c r="R420" s="201"/>
      <c r="S420" s="201"/>
      <c r="T420" s="202"/>
      <c r="AT420" s="203" t="s">
        <v>140</v>
      </c>
      <c r="AU420" s="203" t="s">
        <v>85</v>
      </c>
      <c r="AV420" s="13" t="s">
        <v>83</v>
      </c>
      <c r="AW420" s="13" t="s">
        <v>37</v>
      </c>
      <c r="AX420" s="13" t="s">
        <v>75</v>
      </c>
      <c r="AY420" s="203" t="s">
        <v>128</v>
      </c>
    </row>
    <row r="421" spans="1:65" s="14" customFormat="1" ht="11.25">
      <c r="B421" s="204"/>
      <c r="C421" s="205"/>
      <c r="D421" s="195" t="s">
        <v>140</v>
      </c>
      <c r="E421" s="206" t="s">
        <v>19</v>
      </c>
      <c r="F421" s="207" t="s">
        <v>85</v>
      </c>
      <c r="G421" s="205"/>
      <c r="H421" s="208">
        <v>2</v>
      </c>
      <c r="I421" s="209"/>
      <c r="J421" s="205"/>
      <c r="K421" s="205"/>
      <c r="L421" s="210"/>
      <c r="M421" s="211"/>
      <c r="N421" s="212"/>
      <c r="O421" s="212"/>
      <c r="P421" s="212"/>
      <c r="Q421" s="212"/>
      <c r="R421" s="212"/>
      <c r="S421" s="212"/>
      <c r="T421" s="213"/>
      <c r="AT421" s="214" t="s">
        <v>140</v>
      </c>
      <c r="AU421" s="214" t="s">
        <v>85</v>
      </c>
      <c r="AV421" s="14" t="s">
        <v>85</v>
      </c>
      <c r="AW421" s="14" t="s">
        <v>37</v>
      </c>
      <c r="AX421" s="14" t="s">
        <v>75</v>
      </c>
      <c r="AY421" s="214" t="s">
        <v>128</v>
      </c>
    </row>
    <row r="422" spans="1:65" s="15" customFormat="1" ht="11.25">
      <c r="B422" s="215"/>
      <c r="C422" s="216"/>
      <c r="D422" s="195" t="s">
        <v>140</v>
      </c>
      <c r="E422" s="217" t="s">
        <v>19</v>
      </c>
      <c r="F422" s="218" t="s">
        <v>173</v>
      </c>
      <c r="G422" s="216"/>
      <c r="H422" s="219">
        <v>3</v>
      </c>
      <c r="I422" s="220"/>
      <c r="J422" s="216"/>
      <c r="K422" s="216"/>
      <c r="L422" s="221"/>
      <c r="M422" s="222"/>
      <c r="N422" s="223"/>
      <c r="O422" s="223"/>
      <c r="P422" s="223"/>
      <c r="Q422" s="223"/>
      <c r="R422" s="223"/>
      <c r="S422" s="223"/>
      <c r="T422" s="224"/>
      <c r="AT422" s="225" t="s">
        <v>140</v>
      </c>
      <c r="AU422" s="225" t="s">
        <v>85</v>
      </c>
      <c r="AV422" s="15" t="s">
        <v>136</v>
      </c>
      <c r="AW422" s="15" t="s">
        <v>37</v>
      </c>
      <c r="AX422" s="15" t="s">
        <v>83</v>
      </c>
      <c r="AY422" s="225" t="s">
        <v>128</v>
      </c>
    </row>
    <row r="423" spans="1:65" s="2" customFormat="1" ht="16.5" customHeight="1">
      <c r="A423" s="36"/>
      <c r="B423" s="37"/>
      <c r="C423" s="175" t="s">
        <v>903</v>
      </c>
      <c r="D423" s="175" t="s">
        <v>131</v>
      </c>
      <c r="E423" s="176" t="s">
        <v>904</v>
      </c>
      <c r="F423" s="177" t="s">
        <v>905</v>
      </c>
      <c r="G423" s="178" t="s">
        <v>134</v>
      </c>
      <c r="H423" s="179">
        <v>6.7910000000000004</v>
      </c>
      <c r="I423" s="180"/>
      <c r="J423" s="181">
        <f>ROUND(I423*H423,2)</f>
        <v>0</v>
      </c>
      <c r="K423" s="177" t="s">
        <v>135</v>
      </c>
      <c r="L423" s="41"/>
      <c r="M423" s="182" t="s">
        <v>19</v>
      </c>
      <c r="N423" s="183" t="s">
        <v>46</v>
      </c>
      <c r="O423" s="66"/>
      <c r="P423" s="184">
        <f>O423*H423</f>
        <v>0</v>
      </c>
      <c r="Q423" s="184">
        <v>0</v>
      </c>
      <c r="R423" s="184">
        <f>Q423*H423</f>
        <v>0</v>
      </c>
      <c r="S423" s="184">
        <v>5.94E-3</v>
      </c>
      <c r="T423" s="185">
        <f>S423*H423</f>
        <v>4.0338539999999999E-2</v>
      </c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R423" s="186" t="s">
        <v>242</v>
      </c>
      <c r="AT423" s="186" t="s">
        <v>131</v>
      </c>
      <c r="AU423" s="186" t="s">
        <v>85</v>
      </c>
      <c r="AY423" s="19" t="s">
        <v>128</v>
      </c>
      <c r="BE423" s="187">
        <f>IF(N423="základní",J423,0)</f>
        <v>0</v>
      </c>
      <c r="BF423" s="187">
        <f>IF(N423="snížená",J423,0)</f>
        <v>0</v>
      </c>
      <c r="BG423" s="187">
        <f>IF(N423="zákl. přenesená",J423,0)</f>
        <v>0</v>
      </c>
      <c r="BH423" s="187">
        <f>IF(N423="sníž. přenesená",J423,0)</f>
        <v>0</v>
      </c>
      <c r="BI423" s="187">
        <f>IF(N423="nulová",J423,0)</f>
        <v>0</v>
      </c>
      <c r="BJ423" s="19" t="s">
        <v>83</v>
      </c>
      <c r="BK423" s="187">
        <f>ROUND(I423*H423,2)</f>
        <v>0</v>
      </c>
      <c r="BL423" s="19" t="s">
        <v>242</v>
      </c>
      <c r="BM423" s="186" t="s">
        <v>906</v>
      </c>
    </row>
    <row r="424" spans="1:65" s="2" customFormat="1" ht="11.25">
      <c r="A424" s="36"/>
      <c r="B424" s="37"/>
      <c r="C424" s="38"/>
      <c r="D424" s="188" t="s">
        <v>138</v>
      </c>
      <c r="E424" s="38"/>
      <c r="F424" s="189" t="s">
        <v>907</v>
      </c>
      <c r="G424" s="38"/>
      <c r="H424" s="38"/>
      <c r="I424" s="190"/>
      <c r="J424" s="38"/>
      <c r="K424" s="38"/>
      <c r="L424" s="41"/>
      <c r="M424" s="191"/>
      <c r="N424" s="192"/>
      <c r="O424" s="66"/>
      <c r="P424" s="66"/>
      <c r="Q424" s="66"/>
      <c r="R424" s="66"/>
      <c r="S424" s="66"/>
      <c r="T424" s="67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T424" s="19" t="s">
        <v>138</v>
      </c>
      <c r="AU424" s="19" t="s">
        <v>85</v>
      </c>
    </row>
    <row r="425" spans="1:65" s="13" customFormat="1" ht="11.25">
      <c r="B425" s="193"/>
      <c r="C425" s="194"/>
      <c r="D425" s="195" t="s">
        <v>140</v>
      </c>
      <c r="E425" s="196" t="s">
        <v>19</v>
      </c>
      <c r="F425" s="197" t="s">
        <v>895</v>
      </c>
      <c r="G425" s="194"/>
      <c r="H425" s="196" t="s">
        <v>19</v>
      </c>
      <c r="I425" s="198"/>
      <c r="J425" s="194"/>
      <c r="K425" s="194"/>
      <c r="L425" s="199"/>
      <c r="M425" s="200"/>
      <c r="N425" s="201"/>
      <c r="O425" s="201"/>
      <c r="P425" s="201"/>
      <c r="Q425" s="201"/>
      <c r="R425" s="201"/>
      <c r="S425" s="201"/>
      <c r="T425" s="202"/>
      <c r="AT425" s="203" t="s">
        <v>140</v>
      </c>
      <c r="AU425" s="203" t="s">
        <v>85</v>
      </c>
      <c r="AV425" s="13" t="s">
        <v>83</v>
      </c>
      <c r="AW425" s="13" t="s">
        <v>37</v>
      </c>
      <c r="AX425" s="13" t="s">
        <v>75</v>
      </c>
      <c r="AY425" s="203" t="s">
        <v>128</v>
      </c>
    </row>
    <row r="426" spans="1:65" s="13" customFormat="1" ht="11.25">
      <c r="B426" s="193"/>
      <c r="C426" s="194"/>
      <c r="D426" s="195" t="s">
        <v>140</v>
      </c>
      <c r="E426" s="196" t="s">
        <v>19</v>
      </c>
      <c r="F426" s="197" t="s">
        <v>587</v>
      </c>
      <c r="G426" s="194"/>
      <c r="H426" s="196" t="s">
        <v>19</v>
      </c>
      <c r="I426" s="198"/>
      <c r="J426" s="194"/>
      <c r="K426" s="194"/>
      <c r="L426" s="199"/>
      <c r="M426" s="200"/>
      <c r="N426" s="201"/>
      <c r="O426" s="201"/>
      <c r="P426" s="201"/>
      <c r="Q426" s="201"/>
      <c r="R426" s="201"/>
      <c r="S426" s="201"/>
      <c r="T426" s="202"/>
      <c r="AT426" s="203" t="s">
        <v>140</v>
      </c>
      <c r="AU426" s="203" t="s">
        <v>85</v>
      </c>
      <c r="AV426" s="13" t="s">
        <v>83</v>
      </c>
      <c r="AW426" s="13" t="s">
        <v>37</v>
      </c>
      <c r="AX426" s="13" t="s">
        <v>75</v>
      </c>
      <c r="AY426" s="203" t="s">
        <v>128</v>
      </c>
    </row>
    <row r="427" spans="1:65" s="14" customFormat="1" ht="11.25">
      <c r="B427" s="204"/>
      <c r="C427" s="205"/>
      <c r="D427" s="195" t="s">
        <v>140</v>
      </c>
      <c r="E427" s="206" t="s">
        <v>19</v>
      </c>
      <c r="F427" s="207" t="s">
        <v>908</v>
      </c>
      <c r="G427" s="205"/>
      <c r="H427" s="208">
        <v>3.24</v>
      </c>
      <c r="I427" s="209"/>
      <c r="J427" s="205"/>
      <c r="K427" s="205"/>
      <c r="L427" s="210"/>
      <c r="M427" s="211"/>
      <c r="N427" s="212"/>
      <c r="O427" s="212"/>
      <c r="P427" s="212"/>
      <c r="Q427" s="212"/>
      <c r="R427" s="212"/>
      <c r="S427" s="212"/>
      <c r="T427" s="213"/>
      <c r="AT427" s="214" t="s">
        <v>140</v>
      </c>
      <c r="AU427" s="214" t="s">
        <v>85</v>
      </c>
      <c r="AV427" s="14" t="s">
        <v>85</v>
      </c>
      <c r="AW427" s="14" t="s">
        <v>37</v>
      </c>
      <c r="AX427" s="14" t="s">
        <v>75</v>
      </c>
      <c r="AY427" s="214" t="s">
        <v>128</v>
      </c>
    </row>
    <row r="428" spans="1:65" s="13" customFormat="1" ht="11.25">
      <c r="B428" s="193"/>
      <c r="C428" s="194"/>
      <c r="D428" s="195" t="s">
        <v>140</v>
      </c>
      <c r="E428" s="196" t="s">
        <v>19</v>
      </c>
      <c r="F428" s="197" t="s">
        <v>583</v>
      </c>
      <c r="G428" s="194"/>
      <c r="H428" s="196" t="s">
        <v>19</v>
      </c>
      <c r="I428" s="198"/>
      <c r="J428" s="194"/>
      <c r="K428" s="194"/>
      <c r="L428" s="199"/>
      <c r="M428" s="200"/>
      <c r="N428" s="201"/>
      <c r="O428" s="201"/>
      <c r="P428" s="201"/>
      <c r="Q428" s="201"/>
      <c r="R428" s="201"/>
      <c r="S428" s="201"/>
      <c r="T428" s="202"/>
      <c r="AT428" s="203" t="s">
        <v>140</v>
      </c>
      <c r="AU428" s="203" t="s">
        <v>85</v>
      </c>
      <c r="AV428" s="13" t="s">
        <v>83</v>
      </c>
      <c r="AW428" s="13" t="s">
        <v>37</v>
      </c>
      <c r="AX428" s="13" t="s">
        <v>75</v>
      </c>
      <c r="AY428" s="203" t="s">
        <v>128</v>
      </c>
    </row>
    <row r="429" spans="1:65" s="14" customFormat="1" ht="11.25">
      <c r="B429" s="204"/>
      <c r="C429" s="205"/>
      <c r="D429" s="195" t="s">
        <v>140</v>
      </c>
      <c r="E429" s="206" t="s">
        <v>19</v>
      </c>
      <c r="F429" s="207" t="s">
        <v>909</v>
      </c>
      <c r="G429" s="205"/>
      <c r="H429" s="208">
        <v>3.5510000000000002</v>
      </c>
      <c r="I429" s="209"/>
      <c r="J429" s="205"/>
      <c r="K429" s="205"/>
      <c r="L429" s="210"/>
      <c r="M429" s="211"/>
      <c r="N429" s="212"/>
      <c r="O429" s="212"/>
      <c r="P429" s="212"/>
      <c r="Q429" s="212"/>
      <c r="R429" s="212"/>
      <c r="S429" s="212"/>
      <c r="T429" s="213"/>
      <c r="AT429" s="214" t="s">
        <v>140</v>
      </c>
      <c r="AU429" s="214" t="s">
        <v>85</v>
      </c>
      <c r="AV429" s="14" t="s">
        <v>85</v>
      </c>
      <c r="AW429" s="14" t="s">
        <v>37</v>
      </c>
      <c r="AX429" s="14" t="s">
        <v>75</v>
      </c>
      <c r="AY429" s="214" t="s">
        <v>128</v>
      </c>
    </row>
    <row r="430" spans="1:65" s="15" customFormat="1" ht="11.25">
      <c r="B430" s="215"/>
      <c r="C430" s="216"/>
      <c r="D430" s="195" t="s">
        <v>140</v>
      </c>
      <c r="E430" s="217" t="s">
        <v>19</v>
      </c>
      <c r="F430" s="218" t="s">
        <v>173</v>
      </c>
      <c r="G430" s="216"/>
      <c r="H430" s="219">
        <v>6.7910000000000004</v>
      </c>
      <c r="I430" s="220"/>
      <c r="J430" s="216"/>
      <c r="K430" s="216"/>
      <c r="L430" s="221"/>
      <c r="M430" s="222"/>
      <c r="N430" s="223"/>
      <c r="O430" s="223"/>
      <c r="P430" s="223"/>
      <c r="Q430" s="223"/>
      <c r="R430" s="223"/>
      <c r="S430" s="223"/>
      <c r="T430" s="224"/>
      <c r="AT430" s="225" t="s">
        <v>140</v>
      </c>
      <c r="AU430" s="225" t="s">
        <v>85</v>
      </c>
      <c r="AV430" s="15" t="s">
        <v>136</v>
      </c>
      <c r="AW430" s="15" t="s">
        <v>37</v>
      </c>
      <c r="AX430" s="15" t="s">
        <v>83</v>
      </c>
      <c r="AY430" s="225" t="s">
        <v>128</v>
      </c>
    </row>
    <row r="431" spans="1:65" s="12" customFormat="1" ht="22.9" customHeight="1">
      <c r="B431" s="159"/>
      <c r="C431" s="160"/>
      <c r="D431" s="161" t="s">
        <v>74</v>
      </c>
      <c r="E431" s="173" t="s">
        <v>910</v>
      </c>
      <c r="F431" s="173" t="s">
        <v>911</v>
      </c>
      <c r="G431" s="160"/>
      <c r="H431" s="160"/>
      <c r="I431" s="163"/>
      <c r="J431" s="174">
        <f>BK431</f>
        <v>0</v>
      </c>
      <c r="K431" s="160"/>
      <c r="L431" s="165"/>
      <c r="M431" s="166"/>
      <c r="N431" s="167"/>
      <c r="O431" s="167"/>
      <c r="P431" s="168">
        <f>SUM(P432:P457)</f>
        <v>0</v>
      </c>
      <c r="Q431" s="167"/>
      <c r="R431" s="168">
        <f>SUM(R432:R457)</f>
        <v>6.3218620000000003E-2</v>
      </c>
      <c r="S431" s="167"/>
      <c r="T431" s="169">
        <f>SUM(T432:T457)</f>
        <v>8.89824E-3</v>
      </c>
      <c r="AR431" s="170" t="s">
        <v>85</v>
      </c>
      <c r="AT431" s="171" t="s">
        <v>74</v>
      </c>
      <c r="AU431" s="171" t="s">
        <v>83</v>
      </c>
      <c r="AY431" s="170" t="s">
        <v>128</v>
      </c>
      <c r="BK431" s="172">
        <f>SUM(BK432:BK457)</f>
        <v>0</v>
      </c>
    </row>
    <row r="432" spans="1:65" s="2" customFormat="1" ht="24.2" customHeight="1">
      <c r="A432" s="36"/>
      <c r="B432" s="37"/>
      <c r="C432" s="175" t="s">
        <v>912</v>
      </c>
      <c r="D432" s="175" t="s">
        <v>131</v>
      </c>
      <c r="E432" s="176" t="s">
        <v>913</v>
      </c>
      <c r="F432" s="177" t="s">
        <v>914</v>
      </c>
      <c r="G432" s="178" t="s">
        <v>134</v>
      </c>
      <c r="H432" s="179">
        <v>28.704000000000001</v>
      </c>
      <c r="I432" s="180"/>
      <c r="J432" s="181">
        <f>ROUND(I432*H432,2)</f>
        <v>0</v>
      </c>
      <c r="K432" s="177" t="s">
        <v>135</v>
      </c>
      <c r="L432" s="41"/>
      <c r="M432" s="182" t="s">
        <v>19</v>
      </c>
      <c r="N432" s="183" t="s">
        <v>46</v>
      </c>
      <c r="O432" s="66"/>
      <c r="P432" s="184">
        <f>O432*H432</f>
        <v>0</v>
      </c>
      <c r="Q432" s="184">
        <v>1E-3</v>
      </c>
      <c r="R432" s="184">
        <f>Q432*H432</f>
        <v>2.8704E-2</v>
      </c>
      <c r="S432" s="184">
        <v>3.1E-4</v>
      </c>
      <c r="T432" s="185">
        <f>S432*H432</f>
        <v>8.89824E-3</v>
      </c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R432" s="186" t="s">
        <v>242</v>
      </c>
      <c r="AT432" s="186" t="s">
        <v>131</v>
      </c>
      <c r="AU432" s="186" t="s">
        <v>85</v>
      </c>
      <c r="AY432" s="19" t="s">
        <v>128</v>
      </c>
      <c r="BE432" s="187">
        <f>IF(N432="základní",J432,0)</f>
        <v>0</v>
      </c>
      <c r="BF432" s="187">
        <f>IF(N432="snížená",J432,0)</f>
        <v>0</v>
      </c>
      <c r="BG432" s="187">
        <f>IF(N432="zákl. přenesená",J432,0)</f>
        <v>0</v>
      </c>
      <c r="BH432" s="187">
        <f>IF(N432="sníž. přenesená",J432,0)</f>
        <v>0</v>
      </c>
      <c r="BI432" s="187">
        <f>IF(N432="nulová",J432,0)</f>
        <v>0</v>
      </c>
      <c r="BJ432" s="19" t="s">
        <v>83</v>
      </c>
      <c r="BK432" s="187">
        <f>ROUND(I432*H432,2)</f>
        <v>0</v>
      </c>
      <c r="BL432" s="19" t="s">
        <v>242</v>
      </c>
      <c r="BM432" s="186" t="s">
        <v>915</v>
      </c>
    </row>
    <row r="433" spans="1:65" s="2" customFormat="1" ht="11.25">
      <c r="A433" s="36"/>
      <c r="B433" s="37"/>
      <c r="C433" s="38"/>
      <c r="D433" s="188" t="s">
        <v>138</v>
      </c>
      <c r="E433" s="38"/>
      <c r="F433" s="189" t="s">
        <v>916</v>
      </c>
      <c r="G433" s="38"/>
      <c r="H433" s="38"/>
      <c r="I433" s="190"/>
      <c r="J433" s="38"/>
      <c r="K433" s="38"/>
      <c r="L433" s="41"/>
      <c r="M433" s="191"/>
      <c r="N433" s="192"/>
      <c r="O433" s="66"/>
      <c r="P433" s="66"/>
      <c r="Q433" s="66"/>
      <c r="R433" s="66"/>
      <c r="S433" s="66"/>
      <c r="T433" s="67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T433" s="19" t="s">
        <v>138</v>
      </c>
      <c r="AU433" s="19" t="s">
        <v>85</v>
      </c>
    </row>
    <row r="434" spans="1:65" s="13" customFormat="1" ht="22.5">
      <c r="B434" s="193"/>
      <c r="C434" s="194"/>
      <c r="D434" s="195" t="s">
        <v>140</v>
      </c>
      <c r="E434" s="196" t="s">
        <v>19</v>
      </c>
      <c r="F434" s="197" t="s">
        <v>917</v>
      </c>
      <c r="G434" s="194"/>
      <c r="H434" s="196" t="s">
        <v>19</v>
      </c>
      <c r="I434" s="198"/>
      <c r="J434" s="194"/>
      <c r="K434" s="194"/>
      <c r="L434" s="199"/>
      <c r="M434" s="200"/>
      <c r="N434" s="201"/>
      <c r="O434" s="201"/>
      <c r="P434" s="201"/>
      <c r="Q434" s="201"/>
      <c r="R434" s="201"/>
      <c r="S434" s="201"/>
      <c r="T434" s="202"/>
      <c r="AT434" s="203" t="s">
        <v>140</v>
      </c>
      <c r="AU434" s="203" t="s">
        <v>85</v>
      </c>
      <c r="AV434" s="13" t="s">
        <v>83</v>
      </c>
      <c r="AW434" s="13" t="s">
        <v>37</v>
      </c>
      <c r="AX434" s="13" t="s">
        <v>75</v>
      </c>
      <c r="AY434" s="203" t="s">
        <v>128</v>
      </c>
    </row>
    <row r="435" spans="1:65" s="13" customFormat="1" ht="11.25">
      <c r="B435" s="193"/>
      <c r="C435" s="194"/>
      <c r="D435" s="195" t="s">
        <v>140</v>
      </c>
      <c r="E435" s="196" t="s">
        <v>19</v>
      </c>
      <c r="F435" s="197" t="s">
        <v>918</v>
      </c>
      <c r="G435" s="194"/>
      <c r="H435" s="196" t="s">
        <v>19</v>
      </c>
      <c r="I435" s="198"/>
      <c r="J435" s="194"/>
      <c r="K435" s="194"/>
      <c r="L435" s="199"/>
      <c r="M435" s="200"/>
      <c r="N435" s="201"/>
      <c r="O435" s="201"/>
      <c r="P435" s="201"/>
      <c r="Q435" s="201"/>
      <c r="R435" s="201"/>
      <c r="S435" s="201"/>
      <c r="T435" s="202"/>
      <c r="AT435" s="203" t="s">
        <v>140</v>
      </c>
      <c r="AU435" s="203" t="s">
        <v>85</v>
      </c>
      <c r="AV435" s="13" t="s">
        <v>83</v>
      </c>
      <c r="AW435" s="13" t="s">
        <v>37</v>
      </c>
      <c r="AX435" s="13" t="s">
        <v>75</v>
      </c>
      <c r="AY435" s="203" t="s">
        <v>128</v>
      </c>
    </row>
    <row r="436" spans="1:65" s="14" customFormat="1" ht="11.25">
      <c r="B436" s="204"/>
      <c r="C436" s="205"/>
      <c r="D436" s="195" t="s">
        <v>140</v>
      </c>
      <c r="E436" s="206" t="s">
        <v>19</v>
      </c>
      <c r="F436" s="207" t="s">
        <v>919</v>
      </c>
      <c r="G436" s="205"/>
      <c r="H436" s="208">
        <v>1.5840000000000001</v>
      </c>
      <c r="I436" s="209"/>
      <c r="J436" s="205"/>
      <c r="K436" s="205"/>
      <c r="L436" s="210"/>
      <c r="M436" s="211"/>
      <c r="N436" s="212"/>
      <c r="O436" s="212"/>
      <c r="P436" s="212"/>
      <c r="Q436" s="212"/>
      <c r="R436" s="212"/>
      <c r="S436" s="212"/>
      <c r="T436" s="213"/>
      <c r="AT436" s="214" t="s">
        <v>140</v>
      </c>
      <c r="AU436" s="214" t="s">
        <v>85</v>
      </c>
      <c r="AV436" s="14" t="s">
        <v>85</v>
      </c>
      <c r="AW436" s="14" t="s">
        <v>37</v>
      </c>
      <c r="AX436" s="14" t="s">
        <v>75</v>
      </c>
      <c r="AY436" s="214" t="s">
        <v>128</v>
      </c>
    </row>
    <row r="437" spans="1:65" s="13" customFormat="1" ht="11.25">
      <c r="B437" s="193"/>
      <c r="C437" s="194"/>
      <c r="D437" s="195" t="s">
        <v>140</v>
      </c>
      <c r="E437" s="196" t="s">
        <v>19</v>
      </c>
      <c r="F437" s="197" t="s">
        <v>920</v>
      </c>
      <c r="G437" s="194"/>
      <c r="H437" s="196" t="s">
        <v>19</v>
      </c>
      <c r="I437" s="198"/>
      <c r="J437" s="194"/>
      <c r="K437" s="194"/>
      <c r="L437" s="199"/>
      <c r="M437" s="200"/>
      <c r="N437" s="201"/>
      <c r="O437" s="201"/>
      <c r="P437" s="201"/>
      <c r="Q437" s="201"/>
      <c r="R437" s="201"/>
      <c r="S437" s="201"/>
      <c r="T437" s="202"/>
      <c r="AT437" s="203" t="s">
        <v>140</v>
      </c>
      <c r="AU437" s="203" t="s">
        <v>85</v>
      </c>
      <c r="AV437" s="13" t="s">
        <v>83</v>
      </c>
      <c r="AW437" s="13" t="s">
        <v>37</v>
      </c>
      <c r="AX437" s="13" t="s">
        <v>75</v>
      </c>
      <c r="AY437" s="203" t="s">
        <v>128</v>
      </c>
    </row>
    <row r="438" spans="1:65" s="14" customFormat="1" ht="11.25">
      <c r="B438" s="204"/>
      <c r="C438" s="205"/>
      <c r="D438" s="195" t="s">
        <v>140</v>
      </c>
      <c r="E438" s="206" t="s">
        <v>19</v>
      </c>
      <c r="F438" s="207" t="s">
        <v>921</v>
      </c>
      <c r="G438" s="205"/>
      <c r="H438" s="208">
        <v>27.12</v>
      </c>
      <c r="I438" s="209"/>
      <c r="J438" s="205"/>
      <c r="K438" s="205"/>
      <c r="L438" s="210"/>
      <c r="M438" s="211"/>
      <c r="N438" s="212"/>
      <c r="O438" s="212"/>
      <c r="P438" s="212"/>
      <c r="Q438" s="212"/>
      <c r="R438" s="212"/>
      <c r="S438" s="212"/>
      <c r="T438" s="213"/>
      <c r="AT438" s="214" t="s">
        <v>140</v>
      </c>
      <c r="AU438" s="214" t="s">
        <v>85</v>
      </c>
      <c r="AV438" s="14" t="s">
        <v>85</v>
      </c>
      <c r="AW438" s="14" t="s">
        <v>37</v>
      </c>
      <c r="AX438" s="14" t="s">
        <v>75</v>
      </c>
      <c r="AY438" s="214" t="s">
        <v>128</v>
      </c>
    </row>
    <row r="439" spans="1:65" s="15" customFormat="1" ht="11.25">
      <c r="B439" s="215"/>
      <c r="C439" s="216"/>
      <c r="D439" s="195" t="s">
        <v>140</v>
      </c>
      <c r="E439" s="217" t="s">
        <v>19</v>
      </c>
      <c r="F439" s="218" t="s">
        <v>173</v>
      </c>
      <c r="G439" s="216"/>
      <c r="H439" s="219">
        <v>28.704000000000001</v>
      </c>
      <c r="I439" s="220"/>
      <c r="J439" s="216"/>
      <c r="K439" s="216"/>
      <c r="L439" s="221"/>
      <c r="M439" s="222"/>
      <c r="N439" s="223"/>
      <c r="O439" s="223"/>
      <c r="P439" s="223"/>
      <c r="Q439" s="223"/>
      <c r="R439" s="223"/>
      <c r="S439" s="223"/>
      <c r="T439" s="224"/>
      <c r="AT439" s="225" t="s">
        <v>140</v>
      </c>
      <c r="AU439" s="225" t="s">
        <v>85</v>
      </c>
      <c r="AV439" s="15" t="s">
        <v>136</v>
      </c>
      <c r="AW439" s="15" t="s">
        <v>37</v>
      </c>
      <c r="AX439" s="15" t="s">
        <v>83</v>
      </c>
      <c r="AY439" s="225" t="s">
        <v>128</v>
      </c>
    </row>
    <row r="440" spans="1:65" s="2" customFormat="1" ht="33" customHeight="1">
      <c r="A440" s="36"/>
      <c r="B440" s="37"/>
      <c r="C440" s="175" t="s">
        <v>922</v>
      </c>
      <c r="D440" s="175" t="s">
        <v>131</v>
      </c>
      <c r="E440" s="176" t="s">
        <v>923</v>
      </c>
      <c r="F440" s="177" t="s">
        <v>924</v>
      </c>
      <c r="G440" s="178" t="s">
        <v>134</v>
      </c>
      <c r="H440" s="179">
        <v>84.182000000000002</v>
      </c>
      <c r="I440" s="180"/>
      <c r="J440" s="181">
        <f>ROUND(I440*H440,2)</f>
        <v>0</v>
      </c>
      <c r="K440" s="177" t="s">
        <v>135</v>
      </c>
      <c r="L440" s="41"/>
      <c r="M440" s="182" t="s">
        <v>19</v>
      </c>
      <c r="N440" s="183" t="s">
        <v>46</v>
      </c>
      <c r="O440" s="66"/>
      <c r="P440" s="184">
        <f>O440*H440</f>
        <v>0</v>
      </c>
      <c r="Q440" s="184">
        <v>1.2E-4</v>
      </c>
      <c r="R440" s="184">
        <f>Q440*H440</f>
        <v>1.0101840000000001E-2</v>
      </c>
      <c r="S440" s="184">
        <v>0</v>
      </c>
      <c r="T440" s="185">
        <f>S440*H440</f>
        <v>0</v>
      </c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R440" s="186" t="s">
        <v>242</v>
      </c>
      <c r="AT440" s="186" t="s">
        <v>131</v>
      </c>
      <c r="AU440" s="186" t="s">
        <v>85</v>
      </c>
      <c r="AY440" s="19" t="s">
        <v>128</v>
      </c>
      <c r="BE440" s="187">
        <f>IF(N440="základní",J440,0)</f>
        <v>0</v>
      </c>
      <c r="BF440" s="187">
        <f>IF(N440="snížená",J440,0)</f>
        <v>0</v>
      </c>
      <c r="BG440" s="187">
        <f>IF(N440="zákl. přenesená",J440,0)</f>
        <v>0</v>
      </c>
      <c r="BH440" s="187">
        <f>IF(N440="sníž. přenesená",J440,0)</f>
        <v>0</v>
      </c>
      <c r="BI440" s="187">
        <f>IF(N440="nulová",J440,0)</f>
        <v>0</v>
      </c>
      <c r="BJ440" s="19" t="s">
        <v>83</v>
      </c>
      <c r="BK440" s="187">
        <f>ROUND(I440*H440,2)</f>
        <v>0</v>
      </c>
      <c r="BL440" s="19" t="s">
        <v>242</v>
      </c>
      <c r="BM440" s="186" t="s">
        <v>925</v>
      </c>
    </row>
    <row r="441" spans="1:65" s="2" customFormat="1" ht="11.25">
      <c r="A441" s="36"/>
      <c r="B441" s="37"/>
      <c r="C441" s="38"/>
      <c r="D441" s="188" t="s">
        <v>138</v>
      </c>
      <c r="E441" s="38"/>
      <c r="F441" s="189" t="s">
        <v>926</v>
      </c>
      <c r="G441" s="38"/>
      <c r="H441" s="38"/>
      <c r="I441" s="190"/>
      <c r="J441" s="38"/>
      <c r="K441" s="38"/>
      <c r="L441" s="41"/>
      <c r="M441" s="191"/>
      <c r="N441" s="192"/>
      <c r="O441" s="66"/>
      <c r="P441" s="66"/>
      <c r="Q441" s="66"/>
      <c r="R441" s="66"/>
      <c r="S441" s="66"/>
      <c r="T441" s="67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T441" s="19" t="s">
        <v>138</v>
      </c>
      <c r="AU441" s="19" t="s">
        <v>85</v>
      </c>
    </row>
    <row r="442" spans="1:65" s="2" customFormat="1" ht="44.25" customHeight="1">
      <c r="A442" s="36"/>
      <c r="B442" s="37"/>
      <c r="C442" s="175" t="s">
        <v>927</v>
      </c>
      <c r="D442" s="175" t="s">
        <v>131</v>
      </c>
      <c r="E442" s="176" t="s">
        <v>928</v>
      </c>
      <c r="F442" s="177" t="s">
        <v>929</v>
      </c>
      <c r="G442" s="178" t="s">
        <v>134</v>
      </c>
      <c r="H442" s="179">
        <v>84.182000000000002</v>
      </c>
      <c r="I442" s="180"/>
      <c r="J442" s="181">
        <f>ROUND(I442*H442,2)</f>
        <v>0</v>
      </c>
      <c r="K442" s="177" t="s">
        <v>135</v>
      </c>
      <c r="L442" s="41"/>
      <c r="M442" s="182" t="s">
        <v>19</v>
      </c>
      <c r="N442" s="183" t="s">
        <v>46</v>
      </c>
      <c r="O442" s="66"/>
      <c r="P442" s="184">
        <f>O442*H442</f>
        <v>0</v>
      </c>
      <c r="Q442" s="184">
        <v>2.9E-4</v>
      </c>
      <c r="R442" s="184">
        <f>Q442*H442</f>
        <v>2.4412780000000002E-2</v>
      </c>
      <c r="S442" s="184">
        <v>0</v>
      </c>
      <c r="T442" s="185">
        <f>S442*H442</f>
        <v>0</v>
      </c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R442" s="186" t="s">
        <v>242</v>
      </c>
      <c r="AT442" s="186" t="s">
        <v>131</v>
      </c>
      <c r="AU442" s="186" t="s">
        <v>85</v>
      </c>
      <c r="AY442" s="19" t="s">
        <v>128</v>
      </c>
      <c r="BE442" s="187">
        <f>IF(N442="základní",J442,0)</f>
        <v>0</v>
      </c>
      <c r="BF442" s="187">
        <f>IF(N442="snížená",J442,0)</f>
        <v>0</v>
      </c>
      <c r="BG442" s="187">
        <f>IF(N442="zákl. přenesená",J442,0)</f>
        <v>0</v>
      </c>
      <c r="BH442" s="187">
        <f>IF(N442="sníž. přenesená",J442,0)</f>
        <v>0</v>
      </c>
      <c r="BI442" s="187">
        <f>IF(N442="nulová",J442,0)</f>
        <v>0</v>
      </c>
      <c r="BJ442" s="19" t="s">
        <v>83</v>
      </c>
      <c r="BK442" s="187">
        <f>ROUND(I442*H442,2)</f>
        <v>0</v>
      </c>
      <c r="BL442" s="19" t="s">
        <v>242</v>
      </c>
      <c r="BM442" s="186" t="s">
        <v>930</v>
      </c>
    </row>
    <row r="443" spans="1:65" s="2" customFormat="1" ht="11.25">
      <c r="A443" s="36"/>
      <c r="B443" s="37"/>
      <c r="C443" s="38"/>
      <c r="D443" s="188" t="s">
        <v>138</v>
      </c>
      <c r="E443" s="38"/>
      <c r="F443" s="189" t="s">
        <v>931</v>
      </c>
      <c r="G443" s="38"/>
      <c r="H443" s="38"/>
      <c r="I443" s="190"/>
      <c r="J443" s="38"/>
      <c r="K443" s="38"/>
      <c r="L443" s="41"/>
      <c r="M443" s="191"/>
      <c r="N443" s="192"/>
      <c r="O443" s="66"/>
      <c r="P443" s="66"/>
      <c r="Q443" s="66"/>
      <c r="R443" s="66"/>
      <c r="S443" s="66"/>
      <c r="T443" s="67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T443" s="19" t="s">
        <v>138</v>
      </c>
      <c r="AU443" s="19" t="s">
        <v>85</v>
      </c>
    </row>
    <row r="444" spans="1:65" s="13" customFormat="1" ht="22.5">
      <c r="B444" s="193"/>
      <c r="C444" s="194"/>
      <c r="D444" s="195" t="s">
        <v>140</v>
      </c>
      <c r="E444" s="196" t="s">
        <v>19</v>
      </c>
      <c r="F444" s="197" t="s">
        <v>917</v>
      </c>
      <c r="G444" s="194"/>
      <c r="H444" s="196" t="s">
        <v>19</v>
      </c>
      <c r="I444" s="198"/>
      <c r="J444" s="194"/>
      <c r="K444" s="194"/>
      <c r="L444" s="199"/>
      <c r="M444" s="200"/>
      <c r="N444" s="201"/>
      <c r="O444" s="201"/>
      <c r="P444" s="201"/>
      <c r="Q444" s="201"/>
      <c r="R444" s="201"/>
      <c r="S444" s="201"/>
      <c r="T444" s="202"/>
      <c r="AT444" s="203" t="s">
        <v>140</v>
      </c>
      <c r="AU444" s="203" t="s">
        <v>85</v>
      </c>
      <c r="AV444" s="13" t="s">
        <v>83</v>
      </c>
      <c r="AW444" s="13" t="s">
        <v>37</v>
      </c>
      <c r="AX444" s="13" t="s">
        <v>75</v>
      </c>
      <c r="AY444" s="203" t="s">
        <v>128</v>
      </c>
    </row>
    <row r="445" spans="1:65" s="13" customFormat="1" ht="11.25">
      <c r="B445" s="193"/>
      <c r="C445" s="194"/>
      <c r="D445" s="195" t="s">
        <v>140</v>
      </c>
      <c r="E445" s="196" t="s">
        <v>19</v>
      </c>
      <c r="F445" s="197" t="s">
        <v>918</v>
      </c>
      <c r="G445" s="194"/>
      <c r="H445" s="196" t="s">
        <v>19</v>
      </c>
      <c r="I445" s="198"/>
      <c r="J445" s="194"/>
      <c r="K445" s="194"/>
      <c r="L445" s="199"/>
      <c r="M445" s="200"/>
      <c r="N445" s="201"/>
      <c r="O445" s="201"/>
      <c r="P445" s="201"/>
      <c r="Q445" s="201"/>
      <c r="R445" s="201"/>
      <c r="S445" s="201"/>
      <c r="T445" s="202"/>
      <c r="AT445" s="203" t="s">
        <v>140</v>
      </c>
      <c r="AU445" s="203" t="s">
        <v>85</v>
      </c>
      <c r="AV445" s="13" t="s">
        <v>83</v>
      </c>
      <c r="AW445" s="13" t="s">
        <v>37</v>
      </c>
      <c r="AX445" s="13" t="s">
        <v>75</v>
      </c>
      <c r="AY445" s="203" t="s">
        <v>128</v>
      </c>
    </row>
    <row r="446" spans="1:65" s="14" customFormat="1" ht="11.25">
      <c r="B446" s="204"/>
      <c r="C446" s="205"/>
      <c r="D446" s="195" t="s">
        <v>140</v>
      </c>
      <c r="E446" s="206" t="s">
        <v>19</v>
      </c>
      <c r="F446" s="207" t="s">
        <v>919</v>
      </c>
      <c r="G446" s="205"/>
      <c r="H446" s="208">
        <v>1.5840000000000001</v>
      </c>
      <c r="I446" s="209"/>
      <c r="J446" s="205"/>
      <c r="K446" s="205"/>
      <c r="L446" s="210"/>
      <c r="M446" s="211"/>
      <c r="N446" s="212"/>
      <c r="O446" s="212"/>
      <c r="P446" s="212"/>
      <c r="Q446" s="212"/>
      <c r="R446" s="212"/>
      <c r="S446" s="212"/>
      <c r="T446" s="213"/>
      <c r="AT446" s="214" t="s">
        <v>140</v>
      </c>
      <c r="AU446" s="214" t="s">
        <v>85</v>
      </c>
      <c r="AV446" s="14" t="s">
        <v>85</v>
      </c>
      <c r="AW446" s="14" t="s">
        <v>37</v>
      </c>
      <c r="AX446" s="14" t="s">
        <v>75</v>
      </c>
      <c r="AY446" s="214" t="s">
        <v>128</v>
      </c>
    </row>
    <row r="447" spans="1:65" s="13" customFormat="1" ht="11.25">
      <c r="B447" s="193"/>
      <c r="C447" s="194"/>
      <c r="D447" s="195" t="s">
        <v>140</v>
      </c>
      <c r="E447" s="196" t="s">
        <v>19</v>
      </c>
      <c r="F447" s="197" t="s">
        <v>920</v>
      </c>
      <c r="G447" s="194"/>
      <c r="H447" s="196" t="s">
        <v>19</v>
      </c>
      <c r="I447" s="198"/>
      <c r="J447" s="194"/>
      <c r="K447" s="194"/>
      <c r="L447" s="199"/>
      <c r="M447" s="200"/>
      <c r="N447" s="201"/>
      <c r="O447" s="201"/>
      <c r="P447" s="201"/>
      <c r="Q447" s="201"/>
      <c r="R447" s="201"/>
      <c r="S447" s="201"/>
      <c r="T447" s="202"/>
      <c r="AT447" s="203" t="s">
        <v>140</v>
      </c>
      <c r="AU447" s="203" t="s">
        <v>85</v>
      </c>
      <c r="AV447" s="13" t="s">
        <v>83</v>
      </c>
      <c r="AW447" s="13" t="s">
        <v>37</v>
      </c>
      <c r="AX447" s="13" t="s">
        <v>75</v>
      </c>
      <c r="AY447" s="203" t="s">
        <v>128</v>
      </c>
    </row>
    <row r="448" spans="1:65" s="14" customFormat="1" ht="11.25">
      <c r="B448" s="204"/>
      <c r="C448" s="205"/>
      <c r="D448" s="195" t="s">
        <v>140</v>
      </c>
      <c r="E448" s="206" t="s">
        <v>19</v>
      </c>
      <c r="F448" s="207" t="s">
        <v>921</v>
      </c>
      <c r="G448" s="205"/>
      <c r="H448" s="208">
        <v>27.12</v>
      </c>
      <c r="I448" s="209"/>
      <c r="J448" s="205"/>
      <c r="K448" s="205"/>
      <c r="L448" s="210"/>
      <c r="M448" s="211"/>
      <c r="N448" s="212"/>
      <c r="O448" s="212"/>
      <c r="P448" s="212"/>
      <c r="Q448" s="212"/>
      <c r="R448" s="212"/>
      <c r="S448" s="212"/>
      <c r="T448" s="213"/>
      <c r="AT448" s="214" t="s">
        <v>140</v>
      </c>
      <c r="AU448" s="214" t="s">
        <v>85</v>
      </c>
      <c r="AV448" s="14" t="s">
        <v>85</v>
      </c>
      <c r="AW448" s="14" t="s">
        <v>37</v>
      </c>
      <c r="AX448" s="14" t="s">
        <v>75</v>
      </c>
      <c r="AY448" s="214" t="s">
        <v>128</v>
      </c>
    </row>
    <row r="449" spans="1:65" s="13" customFormat="1" ht="11.25">
      <c r="B449" s="193"/>
      <c r="C449" s="194"/>
      <c r="D449" s="195" t="s">
        <v>140</v>
      </c>
      <c r="E449" s="196" t="s">
        <v>19</v>
      </c>
      <c r="F449" s="197" t="s">
        <v>932</v>
      </c>
      <c r="G449" s="194"/>
      <c r="H449" s="196" t="s">
        <v>19</v>
      </c>
      <c r="I449" s="198"/>
      <c r="J449" s="194"/>
      <c r="K449" s="194"/>
      <c r="L449" s="199"/>
      <c r="M449" s="200"/>
      <c r="N449" s="201"/>
      <c r="O449" s="201"/>
      <c r="P449" s="201"/>
      <c r="Q449" s="201"/>
      <c r="R449" s="201"/>
      <c r="S449" s="201"/>
      <c r="T449" s="202"/>
      <c r="AT449" s="203" t="s">
        <v>140</v>
      </c>
      <c r="AU449" s="203" t="s">
        <v>85</v>
      </c>
      <c r="AV449" s="13" t="s">
        <v>83</v>
      </c>
      <c r="AW449" s="13" t="s">
        <v>37</v>
      </c>
      <c r="AX449" s="13" t="s">
        <v>75</v>
      </c>
      <c r="AY449" s="203" t="s">
        <v>128</v>
      </c>
    </row>
    <row r="450" spans="1:65" s="13" customFormat="1" ht="11.25">
      <c r="B450" s="193"/>
      <c r="C450" s="194"/>
      <c r="D450" s="195" t="s">
        <v>140</v>
      </c>
      <c r="E450" s="196" t="s">
        <v>19</v>
      </c>
      <c r="F450" s="197" t="s">
        <v>933</v>
      </c>
      <c r="G450" s="194"/>
      <c r="H450" s="196" t="s">
        <v>19</v>
      </c>
      <c r="I450" s="198"/>
      <c r="J450" s="194"/>
      <c r="K450" s="194"/>
      <c r="L450" s="199"/>
      <c r="M450" s="200"/>
      <c r="N450" s="201"/>
      <c r="O450" s="201"/>
      <c r="P450" s="201"/>
      <c r="Q450" s="201"/>
      <c r="R450" s="201"/>
      <c r="S450" s="201"/>
      <c r="T450" s="202"/>
      <c r="AT450" s="203" t="s">
        <v>140</v>
      </c>
      <c r="AU450" s="203" t="s">
        <v>85</v>
      </c>
      <c r="AV450" s="13" t="s">
        <v>83</v>
      </c>
      <c r="AW450" s="13" t="s">
        <v>37</v>
      </c>
      <c r="AX450" s="13" t="s">
        <v>75</v>
      </c>
      <c r="AY450" s="203" t="s">
        <v>128</v>
      </c>
    </row>
    <row r="451" spans="1:65" s="14" customFormat="1" ht="11.25">
      <c r="B451" s="204"/>
      <c r="C451" s="205"/>
      <c r="D451" s="195" t="s">
        <v>140</v>
      </c>
      <c r="E451" s="206" t="s">
        <v>19</v>
      </c>
      <c r="F451" s="207" t="s">
        <v>934</v>
      </c>
      <c r="G451" s="205"/>
      <c r="H451" s="208">
        <v>40.396999999999998</v>
      </c>
      <c r="I451" s="209"/>
      <c r="J451" s="205"/>
      <c r="K451" s="205"/>
      <c r="L451" s="210"/>
      <c r="M451" s="211"/>
      <c r="N451" s="212"/>
      <c r="O451" s="212"/>
      <c r="P451" s="212"/>
      <c r="Q451" s="212"/>
      <c r="R451" s="212"/>
      <c r="S451" s="212"/>
      <c r="T451" s="213"/>
      <c r="AT451" s="214" t="s">
        <v>140</v>
      </c>
      <c r="AU451" s="214" t="s">
        <v>85</v>
      </c>
      <c r="AV451" s="14" t="s">
        <v>85</v>
      </c>
      <c r="AW451" s="14" t="s">
        <v>37</v>
      </c>
      <c r="AX451" s="14" t="s">
        <v>75</v>
      </c>
      <c r="AY451" s="214" t="s">
        <v>128</v>
      </c>
    </row>
    <row r="452" spans="1:65" s="14" customFormat="1" ht="11.25">
      <c r="B452" s="204"/>
      <c r="C452" s="205"/>
      <c r="D452" s="195" t="s">
        <v>140</v>
      </c>
      <c r="E452" s="206" t="s">
        <v>19</v>
      </c>
      <c r="F452" s="207" t="s">
        <v>935</v>
      </c>
      <c r="G452" s="205"/>
      <c r="H452" s="208">
        <v>1.56</v>
      </c>
      <c r="I452" s="209"/>
      <c r="J452" s="205"/>
      <c r="K452" s="205"/>
      <c r="L452" s="210"/>
      <c r="M452" s="211"/>
      <c r="N452" s="212"/>
      <c r="O452" s="212"/>
      <c r="P452" s="212"/>
      <c r="Q452" s="212"/>
      <c r="R452" s="212"/>
      <c r="S452" s="212"/>
      <c r="T452" s="213"/>
      <c r="AT452" s="214" t="s">
        <v>140</v>
      </c>
      <c r="AU452" s="214" t="s">
        <v>85</v>
      </c>
      <c r="AV452" s="14" t="s">
        <v>85</v>
      </c>
      <c r="AW452" s="14" t="s">
        <v>37</v>
      </c>
      <c r="AX452" s="14" t="s">
        <v>75</v>
      </c>
      <c r="AY452" s="214" t="s">
        <v>128</v>
      </c>
    </row>
    <row r="453" spans="1:65" s="13" customFormat="1" ht="11.25">
      <c r="B453" s="193"/>
      <c r="C453" s="194"/>
      <c r="D453" s="195" t="s">
        <v>140</v>
      </c>
      <c r="E453" s="196" t="s">
        <v>19</v>
      </c>
      <c r="F453" s="197" t="s">
        <v>936</v>
      </c>
      <c r="G453" s="194"/>
      <c r="H453" s="196" t="s">
        <v>19</v>
      </c>
      <c r="I453" s="198"/>
      <c r="J453" s="194"/>
      <c r="K453" s="194"/>
      <c r="L453" s="199"/>
      <c r="M453" s="200"/>
      <c r="N453" s="201"/>
      <c r="O453" s="201"/>
      <c r="P453" s="201"/>
      <c r="Q453" s="201"/>
      <c r="R453" s="201"/>
      <c r="S453" s="201"/>
      <c r="T453" s="202"/>
      <c r="AT453" s="203" t="s">
        <v>140</v>
      </c>
      <c r="AU453" s="203" t="s">
        <v>85</v>
      </c>
      <c r="AV453" s="13" t="s">
        <v>83</v>
      </c>
      <c r="AW453" s="13" t="s">
        <v>37</v>
      </c>
      <c r="AX453" s="13" t="s">
        <v>75</v>
      </c>
      <c r="AY453" s="203" t="s">
        <v>128</v>
      </c>
    </row>
    <row r="454" spans="1:65" s="14" customFormat="1" ht="11.25">
      <c r="B454" s="204"/>
      <c r="C454" s="205"/>
      <c r="D454" s="195" t="s">
        <v>140</v>
      </c>
      <c r="E454" s="206" t="s">
        <v>19</v>
      </c>
      <c r="F454" s="207" t="s">
        <v>937</v>
      </c>
      <c r="G454" s="205"/>
      <c r="H454" s="208">
        <v>3.8809999999999998</v>
      </c>
      <c r="I454" s="209"/>
      <c r="J454" s="205"/>
      <c r="K454" s="205"/>
      <c r="L454" s="210"/>
      <c r="M454" s="211"/>
      <c r="N454" s="212"/>
      <c r="O454" s="212"/>
      <c r="P454" s="212"/>
      <c r="Q454" s="212"/>
      <c r="R454" s="212"/>
      <c r="S454" s="212"/>
      <c r="T454" s="213"/>
      <c r="AT454" s="214" t="s">
        <v>140</v>
      </c>
      <c r="AU454" s="214" t="s">
        <v>85</v>
      </c>
      <c r="AV454" s="14" t="s">
        <v>85</v>
      </c>
      <c r="AW454" s="14" t="s">
        <v>37</v>
      </c>
      <c r="AX454" s="14" t="s">
        <v>75</v>
      </c>
      <c r="AY454" s="214" t="s">
        <v>128</v>
      </c>
    </row>
    <row r="455" spans="1:65" s="13" customFormat="1" ht="11.25">
      <c r="B455" s="193"/>
      <c r="C455" s="194"/>
      <c r="D455" s="195" t="s">
        <v>140</v>
      </c>
      <c r="E455" s="196" t="s">
        <v>19</v>
      </c>
      <c r="F455" s="197" t="s">
        <v>938</v>
      </c>
      <c r="G455" s="194"/>
      <c r="H455" s="196" t="s">
        <v>19</v>
      </c>
      <c r="I455" s="198"/>
      <c r="J455" s="194"/>
      <c r="K455" s="194"/>
      <c r="L455" s="199"/>
      <c r="M455" s="200"/>
      <c r="N455" s="201"/>
      <c r="O455" s="201"/>
      <c r="P455" s="201"/>
      <c r="Q455" s="201"/>
      <c r="R455" s="201"/>
      <c r="S455" s="201"/>
      <c r="T455" s="202"/>
      <c r="AT455" s="203" t="s">
        <v>140</v>
      </c>
      <c r="AU455" s="203" t="s">
        <v>85</v>
      </c>
      <c r="AV455" s="13" t="s">
        <v>83</v>
      </c>
      <c r="AW455" s="13" t="s">
        <v>37</v>
      </c>
      <c r="AX455" s="13" t="s">
        <v>75</v>
      </c>
      <c r="AY455" s="203" t="s">
        <v>128</v>
      </c>
    </row>
    <row r="456" spans="1:65" s="14" customFormat="1" ht="11.25">
      <c r="B456" s="204"/>
      <c r="C456" s="205"/>
      <c r="D456" s="195" t="s">
        <v>140</v>
      </c>
      <c r="E456" s="206" t="s">
        <v>19</v>
      </c>
      <c r="F456" s="207" t="s">
        <v>939</v>
      </c>
      <c r="G456" s="205"/>
      <c r="H456" s="208">
        <v>9.64</v>
      </c>
      <c r="I456" s="209"/>
      <c r="J456" s="205"/>
      <c r="K456" s="205"/>
      <c r="L456" s="210"/>
      <c r="M456" s="211"/>
      <c r="N456" s="212"/>
      <c r="O456" s="212"/>
      <c r="P456" s="212"/>
      <c r="Q456" s="212"/>
      <c r="R456" s="212"/>
      <c r="S456" s="212"/>
      <c r="T456" s="213"/>
      <c r="AT456" s="214" t="s">
        <v>140</v>
      </c>
      <c r="AU456" s="214" t="s">
        <v>85</v>
      </c>
      <c r="AV456" s="14" t="s">
        <v>85</v>
      </c>
      <c r="AW456" s="14" t="s">
        <v>37</v>
      </c>
      <c r="AX456" s="14" t="s">
        <v>75</v>
      </c>
      <c r="AY456" s="214" t="s">
        <v>128</v>
      </c>
    </row>
    <row r="457" spans="1:65" s="15" customFormat="1" ht="11.25">
      <c r="B457" s="215"/>
      <c r="C457" s="216"/>
      <c r="D457" s="195" t="s">
        <v>140</v>
      </c>
      <c r="E457" s="217" t="s">
        <v>19</v>
      </c>
      <c r="F457" s="218" t="s">
        <v>173</v>
      </c>
      <c r="G457" s="216"/>
      <c r="H457" s="219">
        <v>84.182000000000002</v>
      </c>
      <c r="I457" s="220"/>
      <c r="J457" s="216"/>
      <c r="K457" s="216"/>
      <c r="L457" s="221"/>
      <c r="M457" s="222"/>
      <c r="N457" s="223"/>
      <c r="O457" s="223"/>
      <c r="P457" s="223"/>
      <c r="Q457" s="223"/>
      <c r="R457" s="223"/>
      <c r="S457" s="223"/>
      <c r="T457" s="224"/>
      <c r="AT457" s="225" t="s">
        <v>140</v>
      </c>
      <c r="AU457" s="225" t="s">
        <v>85</v>
      </c>
      <c r="AV457" s="15" t="s">
        <v>136</v>
      </c>
      <c r="AW457" s="15" t="s">
        <v>37</v>
      </c>
      <c r="AX457" s="15" t="s">
        <v>83</v>
      </c>
      <c r="AY457" s="225" t="s">
        <v>128</v>
      </c>
    </row>
    <row r="458" spans="1:65" s="12" customFormat="1" ht="25.9" customHeight="1">
      <c r="B458" s="159"/>
      <c r="C458" s="160"/>
      <c r="D458" s="161" t="s">
        <v>74</v>
      </c>
      <c r="E458" s="162" t="s">
        <v>487</v>
      </c>
      <c r="F458" s="162" t="s">
        <v>488</v>
      </c>
      <c r="G458" s="160"/>
      <c r="H458" s="160"/>
      <c r="I458" s="163"/>
      <c r="J458" s="164">
        <f>BK458</f>
        <v>0</v>
      </c>
      <c r="K458" s="160"/>
      <c r="L458" s="165"/>
      <c r="M458" s="166"/>
      <c r="N458" s="167"/>
      <c r="O458" s="167"/>
      <c r="P458" s="168">
        <f>P459+P462</f>
        <v>0</v>
      </c>
      <c r="Q458" s="167"/>
      <c r="R458" s="168">
        <f>R459+R462</f>
        <v>0</v>
      </c>
      <c r="S458" s="167"/>
      <c r="T458" s="169">
        <f>T459+T462</f>
        <v>0</v>
      </c>
      <c r="AR458" s="170" t="s">
        <v>156</v>
      </c>
      <c r="AT458" s="171" t="s">
        <v>74</v>
      </c>
      <c r="AU458" s="171" t="s">
        <v>75</v>
      </c>
      <c r="AY458" s="170" t="s">
        <v>128</v>
      </c>
      <c r="BK458" s="172">
        <f>BK459+BK462</f>
        <v>0</v>
      </c>
    </row>
    <row r="459" spans="1:65" s="12" customFormat="1" ht="22.9" customHeight="1">
      <c r="B459" s="159"/>
      <c r="C459" s="160"/>
      <c r="D459" s="161" t="s">
        <v>74</v>
      </c>
      <c r="E459" s="173" t="s">
        <v>489</v>
      </c>
      <c r="F459" s="173" t="s">
        <v>490</v>
      </c>
      <c r="G459" s="160"/>
      <c r="H459" s="160"/>
      <c r="I459" s="163"/>
      <c r="J459" s="174">
        <f>BK459</f>
        <v>0</v>
      </c>
      <c r="K459" s="160"/>
      <c r="L459" s="165"/>
      <c r="M459" s="166"/>
      <c r="N459" s="167"/>
      <c r="O459" s="167"/>
      <c r="P459" s="168">
        <f>SUM(P460:P461)</f>
        <v>0</v>
      </c>
      <c r="Q459" s="167"/>
      <c r="R459" s="168">
        <f>SUM(R460:R461)</f>
        <v>0</v>
      </c>
      <c r="S459" s="167"/>
      <c r="T459" s="169">
        <f>SUM(T460:T461)</f>
        <v>0</v>
      </c>
      <c r="AR459" s="170" t="s">
        <v>156</v>
      </c>
      <c r="AT459" s="171" t="s">
        <v>74</v>
      </c>
      <c r="AU459" s="171" t="s">
        <v>83</v>
      </c>
      <c r="AY459" s="170" t="s">
        <v>128</v>
      </c>
      <c r="BK459" s="172">
        <f>SUM(BK460:BK461)</f>
        <v>0</v>
      </c>
    </row>
    <row r="460" spans="1:65" s="2" customFormat="1" ht="16.5" customHeight="1">
      <c r="A460" s="36"/>
      <c r="B460" s="37"/>
      <c r="C460" s="175" t="s">
        <v>940</v>
      </c>
      <c r="D460" s="175" t="s">
        <v>131</v>
      </c>
      <c r="E460" s="176" t="s">
        <v>492</v>
      </c>
      <c r="F460" s="177" t="s">
        <v>490</v>
      </c>
      <c r="G460" s="178" t="s">
        <v>493</v>
      </c>
      <c r="H460" s="179">
        <v>1</v>
      </c>
      <c r="I460" s="180"/>
      <c r="J460" s="181">
        <f>ROUND(I460*H460,2)</f>
        <v>0</v>
      </c>
      <c r="K460" s="177" t="s">
        <v>135</v>
      </c>
      <c r="L460" s="41"/>
      <c r="M460" s="182" t="s">
        <v>19</v>
      </c>
      <c r="N460" s="183" t="s">
        <v>46</v>
      </c>
      <c r="O460" s="66"/>
      <c r="P460" s="184">
        <f>O460*H460</f>
        <v>0</v>
      </c>
      <c r="Q460" s="184">
        <v>0</v>
      </c>
      <c r="R460" s="184">
        <f>Q460*H460</f>
        <v>0</v>
      </c>
      <c r="S460" s="184">
        <v>0</v>
      </c>
      <c r="T460" s="185">
        <f>S460*H460</f>
        <v>0</v>
      </c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R460" s="186" t="s">
        <v>494</v>
      </c>
      <c r="AT460" s="186" t="s">
        <v>131</v>
      </c>
      <c r="AU460" s="186" t="s">
        <v>85</v>
      </c>
      <c r="AY460" s="19" t="s">
        <v>128</v>
      </c>
      <c r="BE460" s="187">
        <f>IF(N460="základní",J460,0)</f>
        <v>0</v>
      </c>
      <c r="BF460" s="187">
        <f>IF(N460="snížená",J460,0)</f>
        <v>0</v>
      </c>
      <c r="BG460" s="187">
        <f>IF(N460="zákl. přenesená",J460,0)</f>
        <v>0</v>
      </c>
      <c r="BH460" s="187">
        <f>IF(N460="sníž. přenesená",J460,0)</f>
        <v>0</v>
      </c>
      <c r="BI460" s="187">
        <f>IF(N460="nulová",J460,0)</f>
        <v>0</v>
      </c>
      <c r="BJ460" s="19" t="s">
        <v>83</v>
      </c>
      <c r="BK460" s="187">
        <f>ROUND(I460*H460,2)</f>
        <v>0</v>
      </c>
      <c r="BL460" s="19" t="s">
        <v>494</v>
      </c>
      <c r="BM460" s="186" t="s">
        <v>941</v>
      </c>
    </row>
    <row r="461" spans="1:65" s="2" customFormat="1" ht="11.25">
      <c r="A461" s="36"/>
      <c r="B461" s="37"/>
      <c r="C461" s="38"/>
      <c r="D461" s="188" t="s">
        <v>138</v>
      </c>
      <c r="E461" s="38"/>
      <c r="F461" s="189" t="s">
        <v>496</v>
      </c>
      <c r="G461" s="38"/>
      <c r="H461" s="38"/>
      <c r="I461" s="190"/>
      <c r="J461" s="38"/>
      <c r="K461" s="38"/>
      <c r="L461" s="41"/>
      <c r="M461" s="191"/>
      <c r="N461" s="192"/>
      <c r="O461" s="66"/>
      <c r="P461" s="66"/>
      <c r="Q461" s="66"/>
      <c r="R461" s="66"/>
      <c r="S461" s="66"/>
      <c r="T461" s="67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T461" s="19" t="s">
        <v>138</v>
      </c>
      <c r="AU461" s="19" t="s">
        <v>85</v>
      </c>
    </row>
    <row r="462" spans="1:65" s="12" customFormat="1" ht="22.9" customHeight="1">
      <c r="B462" s="159"/>
      <c r="C462" s="160"/>
      <c r="D462" s="161" t="s">
        <v>74</v>
      </c>
      <c r="E462" s="173" t="s">
        <v>497</v>
      </c>
      <c r="F462" s="173" t="s">
        <v>498</v>
      </c>
      <c r="G462" s="160"/>
      <c r="H462" s="160"/>
      <c r="I462" s="163"/>
      <c r="J462" s="174">
        <f>BK462</f>
        <v>0</v>
      </c>
      <c r="K462" s="160"/>
      <c r="L462" s="165"/>
      <c r="M462" s="166"/>
      <c r="N462" s="167"/>
      <c r="O462" s="167"/>
      <c r="P462" s="168">
        <f>SUM(P463:P465)</f>
        <v>0</v>
      </c>
      <c r="Q462" s="167"/>
      <c r="R462" s="168">
        <f>SUM(R463:R465)</f>
        <v>0</v>
      </c>
      <c r="S462" s="167"/>
      <c r="T462" s="169">
        <f>SUM(T463:T465)</f>
        <v>0</v>
      </c>
      <c r="AR462" s="170" t="s">
        <v>156</v>
      </c>
      <c r="AT462" s="171" t="s">
        <v>74</v>
      </c>
      <c r="AU462" s="171" t="s">
        <v>83</v>
      </c>
      <c r="AY462" s="170" t="s">
        <v>128</v>
      </c>
      <c r="BK462" s="172">
        <f>SUM(BK463:BK465)</f>
        <v>0</v>
      </c>
    </row>
    <row r="463" spans="1:65" s="2" customFormat="1" ht="21.75" customHeight="1">
      <c r="A463" s="36"/>
      <c r="B463" s="37"/>
      <c r="C463" s="175" t="s">
        <v>942</v>
      </c>
      <c r="D463" s="175" t="s">
        <v>131</v>
      </c>
      <c r="E463" s="176" t="s">
        <v>500</v>
      </c>
      <c r="F463" s="177" t="s">
        <v>501</v>
      </c>
      <c r="G463" s="178" t="s">
        <v>493</v>
      </c>
      <c r="H463" s="179">
        <v>1</v>
      </c>
      <c r="I463" s="180"/>
      <c r="J463" s="181">
        <f>ROUND(I463*H463,2)</f>
        <v>0</v>
      </c>
      <c r="K463" s="177" t="s">
        <v>135</v>
      </c>
      <c r="L463" s="41"/>
      <c r="M463" s="182" t="s">
        <v>19</v>
      </c>
      <c r="N463" s="183" t="s">
        <v>46</v>
      </c>
      <c r="O463" s="66"/>
      <c r="P463" s="184">
        <f>O463*H463</f>
        <v>0</v>
      </c>
      <c r="Q463" s="184">
        <v>0</v>
      </c>
      <c r="R463" s="184">
        <f>Q463*H463</f>
        <v>0</v>
      </c>
      <c r="S463" s="184">
        <v>0</v>
      </c>
      <c r="T463" s="185">
        <f>S463*H463</f>
        <v>0</v>
      </c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R463" s="186" t="s">
        <v>494</v>
      </c>
      <c r="AT463" s="186" t="s">
        <v>131</v>
      </c>
      <c r="AU463" s="186" t="s">
        <v>85</v>
      </c>
      <c r="AY463" s="19" t="s">
        <v>128</v>
      </c>
      <c r="BE463" s="187">
        <f>IF(N463="základní",J463,0)</f>
        <v>0</v>
      </c>
      <c r="BF463" s="187">
        <f>IF(N463="snížená",J463,0)</f>
        <v>0</v>
      </c>
      <c r="BG463" s="187">
        <f>IF(N463="zákl. přenesená",J463,0)</f>
        <v>0</v>
      </c>
      <c r="BH463" s="187">
        <f>IF(N463="sníž. přenesená",J463,0)</f>
        <v>0</v>
      </c>
      <c r="BI463" s="187">
        <f>IF(N463="nulová",J463,0)</f>
        <v>0</v>
      </c>
      <c r="BJ463" s="19" t="s">
        <v>83</v>
      </c>
      <c r="BK463" s="187">
        <f>ROUND(I463*H463,2)</f>
        <v>0</v>
      </c>
      <c r="BL463" s="19" t="s">
        <v>494</v>
      </c>
      <c r="BM463" s="186" t="s">
        <v>943</v>
      </c>
    </row>
    <row r="464" spans="1:65" s="2" customFormat="1" ht="11.25">
      <c r="A464" s="36"/>
      <c r="B464" s="37"/>
      <c r="C464" s="38"/>
      <c r="D464" s="188" t="s">
        <v>138</v>
      </c>
      <c r="E464" s="38"/>
      <c r="F464" s="189" t="s">
        <v>503</v>
      </c>
      <c r="G464" s="38"/>
      <c r="H464" s="38"/>
      <c r="I464" s="190"/>
      <c r="J464" s="38"/>
      <c r="K464" s="38"/>
      <c r="L464" s="41"/>
      <c r="M464" s="191"/>
      <c r="N464" s="192"/>
      <c r="O464" s="66"/>
      <c r="P464" s="66"/>
      <c r="Q464" s="66"/>
      <c r="R464" s="66"/>
      <c r="S464" s="66"/>
      <c r="T464" s="67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T464" s="19" t="s">
        <v>138</v>
      </c>
      <c r="AU464" s="19" t="s">
        <v>85</v>
      </c>
    </row>
    <row r="465" spans="1:47" s="2" customFormat="1" ht="29.25">
      <c r="A465" s="36"/>
      <c r="B465" s="37"/>
      <c r="C465" s="38"/>
      <c r="D465" s="195" t="s">
        <v>223</v>
      </c>
      <c r="E465" s="38"/>
      <c r="F465" s="226" t="s">
        <v>504</v>
      </c>
      <c r="G465" s="38"/>
      <c r="H465" s="38"/>
      <c r="I465" s="190"/>
      <c r="J465" s="38"/>
      <c r="K465" s="38"/>
      <c r="L465" s="41"/>
      <c r="M465" s="237"/>
      <c r="N465" s="238"/>
      <c r="O465" s="239"/>
      <c r="P465" s="239"/>
      <c r="Q465" s="239"/>
      <c r="R465" s="239"/>
      <c r="S465" s="239"/>
      <c r="T465" s="240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T465" s="19" t="s">
        <v>223</v>
      </c>
      <c r="AU465" s="19" t="s">
        <v>85</v>
      </c>
    </row>
    <row r="466" spans="1:47" s="2" customFormat="1" ht="6.95" customHeight="1">
      <c r="A466" s="36"/>
      <c r="B466" s="49"/>
      <c r="C466" s="50"/>
      <c r="D466" s="50"/>
      <c r="E466" s="50"/>
      <c r="F466" s="50"/>
      <c r="G466" s="50"/>
      <c r="H466" s="50"/>
      <c r="I466" s="50"/>
      <c r="J466" s="50"/>
      <c r="K466" s="50"/>
      <c r="L466" s="41"/>
      <c r="M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</row>
  </sheetData>
  <sheetProtection algorithmName="SHA-512" hashValue="SMR+FUV+sTSDlsIQUYQHFE2AN8Q45JayCSGvYDInzavkTDooK0MlI4RI80nA+WmeBG7+hkCQtL1WlVzw9DKujg==" saltValue="GzQFUCDQZttHqDNFFvRJycrIioQ5ewSN5DyR2pvcPj3wphLsAW9SplYDnyhiQ+JxuL/HyCtdHkXHoV7xdaV31A==" spinCount="100000" sheet="1" objects="1" scenarios="1" formatColumns="0" formatRows="0" autoFilter="0"/>
  <autoFilter ref="C95:K465"/>
  <mergeCells count="9">
    <mergeCell ref="E50:H50"/>
    <mergeCell ref="E86:H86"/>
    <mergeCell ref="E88:H88"/>
    <mergeCell ref="L2:V2"/>
    <mergeCell ref="E7:H7"/>
    <mergeCell ref="E9:H9"/>
    <mergeCell ref="E18:H18"/>
    <mergeCell ref="E27:H27"/>
    <mergeCell ref="E48:H48"/>
  </mergeCells>
  <hyperlinks>
    <hyperlink ref="F100" r:id="rId1"/>
    <hyperlink ref="F105" r:id="rId2"/>
    <hyperlink ref="F110" r:id="rId3"/>
    <hyperlink ref="F112" r:id="rId4"/>
    <hyperlink ref="F114" r:id="rId5"/>
    <hyperlink ref="F118" r:id="rId6"/>
    <hyperlink ref="F121" r:id="rId7"/>
    <hyperlink ref="F137" r:id="rId8"/>
    <hyperlink ref="F140" r:id="rId9"/>
    <hyperlink ref="F154" r:id="rId10"/>
    <hyperlink ref="F156" r:id="rId11"/>
    <hyperlink ref="F174" r:id="rId12"/>
    <hyperlink ref="F176" r:id="rId13"/>
    <hyperlink ref="F196" r:id="rId14"/>
    <hyperlink ref="F219" r:id="rId15"/>
    <hyperlink ref="F229" r:id="rId16"/>
    <hyperlink ref="F236" r:id="rId17"/>
    <hyperlink ref="F246" r:id="rId18"/>
    <hyperlink ref="F256" r:id="rId19"/>
    <hyperlink ref="F267" r:id="rId20"/>
    <hyperlink ref="F271" r:id="rId21"/>
    <hyperlink ref="F275" r:id="rId22"/>
    <hyperlink ref="F279" r:id="rId23"/>
    <hyperlink ref="F283" r:id="rId24"/>
    <hyperlink ref="F287" r:id="rId25"/>
    <hyperlink ref="F291" r:id="rId26"/>
    <hyperlink ref="F296" r:id="rId27"/>
    <hyperlink ref="F299" r:id="rId28"/>
    <hyperlink ref="F303" r:id="rId29"/>
    <hyperlink ref="F309" r:id="rId30"/>
    <hyperlink ref="F312" r:id="rId31"/>
    <hyperlink ref="F319" r:id="rId32"/>
    <hyperlink ref="F323" r:id="rId33"/>
    <hyperlink ref="F327" r:id="rId34"/>
    <hyperlink ref="F332" r:id="rId35"/>
    <hyperlink ref="F335" r:id="rId36"/>
    <hyperlink ref="F339" r:id="rId37"/>
    <hyperlink ref="F353" r:id="rId38"/>
    <hyperlink ref="F356" r:id="rId39"/>
    <hyperlink ref="F359" r:id="rId40"/>
    <hyperlink ref="F366" r:id="rId41"/>
    <hyperlink ref="F370" r:id="rId42"/>
    <hyperlink ref="F374" r:id="rId43"/>
    <hyperlink ref="F383" r:id="rId44"/>
    <hyperlink ref="F385" r:id="rId45"/>
    <hyperlink ref="F387" r:id="rId46"/>
    <hyperlink ref="F390" r:id="rId47"/>
    <hyperlink ref="F408" r:id="rId48"/>
    <hyperlink ref="F416" r:id="rId49"/>
    <hyperlink ref="F424" r:id="rId50"/>
    <hyperlink ref="F433" r:id="rId51"/>
    <hyperlink ref="F441" r:id="rId52"/>
    <hyperlink ref="F443" r:id="rId53"/>
    <hyperlink ref="F461" r:id="rId54"/>
    <hyperlink ref="F464" r:id="rId55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5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68"/>
      <c r="M2" s="368"/>
      <c r="N2" s="368"/>
      <c r="O2" s="368"/>
      <c r="P2" s="368"/>
      <c r="Q2" s="368"/>
      <c r="R2" s="368"/>
      <c r="S2" s="368"/>
      <c r="T2" s="368"/>
      <c r="U2" s="368"/>
      <c r="V2" s="368"/>
      <c r="AT2" s="19" t="s">
        <v>91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85</v>
      </c>
    </row>
    <row r="4" spans="1:46" s="1" customFormat="1" ht="24.95" customHeight="1">
      <c r="B4" s="22"/>
      <c r="D4" s="105" t="s">
        <v>92</v>
      </c>
      <c r="L4" s="22"/>
      <c r="M4" s="106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7" t="s">
        <v>16</v>
      </c>
      <c r="L6" s="22"/>
    </row>
    <row r="7" spans="1:46" s="1" customFormat="1" ht="16.5" customHeight="1">
      <c r="B7" s="22"/>
      <c r="E7" s="369" t="str">
        <f>'Rekapitulace stavby'!K6</f>
        <v>Opravy poruch objektu FK Viagem Ústí nad Labem</v>
      </c>
      <c r="F7" s="370"/>
      <c r="G7" s="370"/>
      <c r="H7" s="370"/>
      <c r="L7" s="22"/>
    </row>
    <row r="8" spans="1:46" s="2" customFormat="1" ht="12" customHeight="1">
      <c r="A8" s="36"/>
      <c r="B8" s="41"/>
      <c r="C8" s="36"/>
      <c r="D8" s="107" t="s">
        <v>93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71" t="s">
        <v>944</v>
      </c>
      <c r="F9" s="372"/>
      <c r="G9" s="372"/>
      <c r="H9" s="372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19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21</v>
      </c>
      <c r="E12" s="36"/>
      <c r="F12" s="109" t="s">
        <v>22</v>
      </c>
      <c r="G12" s="36"/>
      <c r="H12" s="36"/>
      <c r="I12" s="107" t="s">
        <v>23</v>
      </c>
      <c r="J12" s="110" t="str">
        <f>'Rekapitulace stavby'!AN8</f>
        <v>2. 10. 2024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25</v>
      </c>
      <c r="E14" s="36"/>
      <c r="F14" s="36"/>
      <c r="G14" s="36"/>
      <c r="H14" s="36"/>
      <c r="I14" s="107" t="s">
        <v>26</v>
      </c>
      <c r="J14" s="109" t="s">
        <v>27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">
        <v>28</v>
      </c>
      <c r="F15" s="36"/>
      <c r="G15" s="36"/>
      <c r="H15" s="36"/>
      <c r="I15" s="107" t="s">
        <v>29</v>
      </c>
      <c r="J15" s="109" t="s">
        <v>30</v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31</v>
      </c>
      <c r="E17" s="36"/>
      <c r="F17" s="36"/>
      <c r="G17" s="36"/>
      <c r="H17" s="36"/>
      <c r="I17" s="107" t="s">
        <v>26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73" t="str">
        <f>'Rekapitulace stavby'!E14</f>
        <v>Vyplň údaj</v>
      </c>
      <c r="F18" s="374"/>
      <c r="G18" s="374"/>
      <c r="H18" s="374"/>
      <c r="I18" s="107" t="s">
        <v>29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33</v>
      </c>
      <c r="E20" s="36"/>
      <c r="F20" s="36"/>
      <c r="G20" s="36"/>
      <c r="H20" s="36"/>
      <c r="I20" s="107" t="s">
        <v>26</v>
      </c>
      <c r="J20" s="109" t="s">
        <v>34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35</v>
      </c>
      <c r="F21" s="36"/>
      <c r="G21" s="36"/>
      <c r="H21" s="36"/>
      <c r="I21" s="107" t="s">
        <v>29</v>
      </c>
      <c r="J21" s="109" t="s">
        <v>36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38</v>
      </c>
      <c r="E23" s="36"/>
      <c r="F23" s="36"/>
      <c r="G23" s="36"/>
      <c r="H23" s="36"/>
      <c r="I23" s="107" t="s">
        <v>26</v>
      </c>
      <c r="J23" s="109" t="s">
        <v>34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">
        <v>35</v>
      </c>
      <c r="F24" s="36"/>
      <c r="G24" s="36"/>
      <c r="H24" s="36"/>
      <c r="I24" s="107" t="s">
        <v>29</v>
      </c>
      <c r="J24" s="109" t="s">
        <v>36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39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1"/>
      <c r="B27" s="112"/>
      <c r="C27" s="111"/>
      <c r="D27" s="111"/>
      <c r="E27" s="375" t="s">
        <v>19</v>
      </c>
      <c r="F27" s="375"/>
      <c r="G27" s="375"/>
      <c r="H27" s="375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41</v>
      </c>
      <c r="E30" s="36"/>
      <c r="F30" s="36"/>
      <c r="G30" s="36"/>
      <c r="H30" s="36"/>
      <c r="I30" s="36"/>
      <c r="J30" s="116">
        <f>ROUND(J90,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43</v>
      </c>
      <c r="G32" s="36"/>
      <c r="H32" s="36"/>
      <c r="I32" s="117" t="s">
        <v>42</v>
      </c>
      <c r="J32" s="117" t="s">
        <v>44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45</v>
      </c>
      <c r="E33" s="107" t="s">
        <v>46</v>
      </c>
      <c r="F33" s="119">
        <f>ROUND((SUM(BE90:BE172)),  2)</f>
        <v>0</v>
      </c>
      <c r="G33" s="36"/>
      <c r="H33" s="36"/>
      <c r="I33" s="120">
        <v>0.21</v>
      </c>
      <c r="J33" s="119">
        <f>ROUND(((SUM(BE90:BE172))*I33),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47</v>
      </c>
      <c r="F34" s="119">
        <f>ROUND((SUM(BF90:BF172)),  2)</f>
        <v>0</v>
      </c>
      <c r="G34" s="36"/>
      <c r="H34" s="36"/>
      <c r="I34" s="120">
        <v>0.12</v>
      </c>
      <c r="J34" s="119">
        <f>ROUND(((SUM(BF90:BF172))*I34),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48</v>
      </c>
      <c r="F35" s="119">
        <f>ROUND((SUM(BG90:BG172)),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49</v>
      </c>
      <c r="F36" s="119">
        <f>ROUND((SUM(BH90:BH172)),  2)</f>
        <v>0</v>
      </c>
      <c r="G36" s="36"/>
      <c r="H36" s="36"/>
      <c r="I36" s="120">
        <v>0.12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50</v>
      </c>
      <c r="F37" s="119">
        <f>ROUND((SUM(BI90:BI172)),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51</v>
      </c>
      <c r="E39" s="123"/>
      <c r="F39" s="123"/>
      <c r="G39" s="124" t="s">
        <v>52</v>
      </c>
      <c r="H39" s="125" t="s">
        <v>53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95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76" t="str">
        <f>E7</f>
        <v>Opravy poruch objektu FK Viagem Ústí nad Labem</v>
      </c>
      <c r="F48" s="377"/>
      <c r="G48" s="377"/>
      <c r="H48" s="377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93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48" t="str">
        <f>E9</f>
        <v>SO-03 - Oprava tribun</v>
      </c>
      <c r="F50" s="378"/>
      <c r="G50" s="378"/>
      <c r="H50" s="378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>Masarykova 1091/228a</v>
      </c>
      <c r="G52" s="38"/>
      <c r="H52" s="38"/>
      <c r="I52" s="31" t="s">
        <v>23</v>
      </c>
      <c r="J52" s="61" t="str">
        <f>IF(J12="","",J12)</f>
        <v>2. 10. 2024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1" t="s">
        <v>25</v>
      </c>
      <c r="D54" s="38"/>
      <c r="E54" s="38"/>
      <c r="F54" s="29" t="str">
        <f>E15</f>
        <v>Statutární město Ústí nad Labem</v>
      </c>
      <c r="G54" s="38"/>
      <c r="H54" s="38"/>
      <c r="I54" s="31" t="s">
        <v>33</v>
      </c>
      <c r="J54" s="34" t="str">
        <f>E21</f>
        <v>DEKPROJEKT s.r.o.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31</v>
      </c>
      <c r="D55" s="38"/>
      <c r="E55" s="38"/>
      <c r="F55" s="29" t="str">
        <f>IF(E18="","",E18)</f>
        <v>Vyplň údaj</v>
      </c>
      <c r="G55" s="38"/>
      <c r="H55" s="38"/>
      <c r="I55" s="31" t="s">
        <v>38</v>
      </c>
      <c r="J55" s="34" t="str">
        <f>E24</f>
        <v>DEKPROJEKT s.r.o.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96</v>
      </c>
      <c r="D57" s="133"/>
      <c r="E57" s="133"/>
      <c r="F57" s="133"/>
      <c r="G57" s="133"/>
      <c r="H57" s="133"/>
      <c r="I57" s="133"/>
      <c r="J57" s="134" t="s">
        <v>97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73</v>
      </c>
      <c r="D59" s="38"/>
      <c r="E59" s="38"/>
      <c r="F59" s="38"/>
      <c r="G59" s="38"/>
      <c r="H59" s="38"/>
      <c r="I59" s="38"/>
      <c r="J59" s="79">
        <f>J90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98</v>
      </c>
    </row>
    <row r="60" spans="1:47" s="9" customFormat="1" ht="24.95" customHeight="1">
      <c r="B60" s="136"/>
      <c r="C60" s="137"/>
      <c r="D60" s="138" t="s">
        <v>99</v>
      </c>
      <c r="E60" s="139"/>
      <c r="F60" s="139"/>
      <c r="G60" s="139"/>
      <c r="H60" s="139"/>
      <c r="I60" s="139"/>
      <c r="J60" s="140">
        <f>J91</f>
        <v>0</v>
      </c>
      <c r="K60" s="137"/>
      <c r="L60" s="141"/>
    </row>
    <row r="61" spans="1:47" s="10" customFormat="1" ht="19.899999999999999" customHeight="1">
      <c r="B61" s="142"/>
      <c r="C61" s="143"/>
      <c r="D61" s="144" t="s">
        <v>100</v>
      </c>
      <c r="E61" s="145"/>
      <c r="F61" s="145"/>
      <c r="G61" s="145"/>
      <c r="H61" s="145"/>
      <c r="I61" s="145"/>
      <c r="J61" s="146">
        <f>J92</f>
        <v>0</v>
      </c>
      <c r="K61" s="143"/>
      <c r="L61" s="147"/>
    </row>
    <row r="62" spans="1:47" s="10" customFormat="1" ht="19.899999999999999" customHeight="1">
      <c r="B62" s="142"/>
      <c r="C62" s="143"/>
      <c r="D62" s="144" t="s">
        <v>101</v>
      </c>
      <c r="E62" s="145"/>
      <c r="F62" s="145"/>
      <c r="G62" s="145"/>
      <c r="H62" s="145"/>
      <c r="I62" s="145"/>
      <c r="J62" s="146">
        <f>J113</f>
        <v>0</v>
      </c>
      <c r="K62" s="143"/>
      <c r="L62" s="147"/>
    </row>
    <row r="63" spans="1:47" s="10" customFormat="1" ht="19.899999999999999" customHeight="1">
      <c r="B63" s="142"/>
      <c r="C63" s="143"/>
      <c r="D63" s="144" t="s">
        <v>102</v>
      </c>
      <c r="E63" s="145"/>
      <c r="F63" s="145"/>
      <c r="G63" s="145"/>
      <c r="H63" s="145"/>
      <c r="I63" s="145"/>
      <c r="J63" s="146">
        <f>J128</f>
        <v>0</v>
      </c>
      <c r="K63" s="143"/>
      <c r="L63" s="147"/>
    </row>
    <row r="64" spans="1:47" s="10" customFormat="1" ht="19.899999999999999" customHeight="1">
      <c r="B64" s="142"/>
      <c r="C64" s="143"/>
      <c r="D64" s="144" t="s">
        <v>103</v>
      </c>
      <c r="E64" s="145"/>
      <c r="F64" s="145"/>
      <c r="G64" s="145"/>
      <c r="H64" s="145"/>
      <c r="I64" s="145"/>
      <c r="J64" s="146">
        <f>J139</f>
        <v>0</v>
      </c>
      <c r="K64" s="143"/>
      <c r="L64" s="147"/>
    </row>
    <row r="65" spans="1:31" s="9" customFormat="1" ht="24.95" customHeight="1">
      <c r="B65" s="136"/>
      <c r="C65" s="137"/>
      <c r="D65" s="138" t="s">
        <v>104</v>
      </c>
      <c r="E65" s="139"/>
      <c r="F65" s="139"/>
      <c r="G65" s="139"/>
      <c r="H65" s="139"/>
      <c r="I65" s="139"/>
      <c r="J65" s="140">
        <f>J142</f>
        <v>0</v>
      </c>
      <c r="K65" s="137"/>
      <c r="L65" s="141"/>
    </row>
    <row r="66" spans="1:31" s="10" customFormat="1" ht="19.899999999999999" customHeight="1">
      <c r="B66" s="142"/>
      <c r="C66" s="143"/>
      <c r="D66" s="144" t="s">
        <v>506</v>
      </c>
      <c r="E66" s="145"/>
      <c r="F66" s="145"/>
      <c r="G66" s="145"/>
      <c r="H66" s="145"/>
      <c r="I66" s="145"/>
      <c r="J66" s="146">
        <f>J143</f>
        <v>0</v>
      </c>
      <c r="K66" s="143"/>
      <c r="L66" s="147"/>
    </row>
    <row r="67" spans="1:31" s="9" customFormat="1" ht="24.95" customHeight="1">
      <c r="B67" s="136"/>
      <c r="C67" s="137"/>
      <c r="D67" s="138" t="s">
        <v>945</v>
      </c>
      <c r="E67" s="139"/>
      <c r="F67" s="139"/>
      <c r="G67" s="139"/>
      <c r="H67" s="139"/>
      <c r="I67" s="139"/>
      <c r="J67" s="140">
        <f>J163</f>
        <v>0</v>
      </c>
      <c r="K67" s="137"/>
      <c r="L67" s="141"/>
    </row>
    <row r="68" spans="1:31" s="9" customFormat="1" ht="24.95" customHeight="1">
      <c r="B68" s="136"/>
      <c r="C68" s="137"/>
      <c r="D68" s="138" t="s">
        <v>110</v>
      </c>
      <c r="E68" s="139"/>
      <c r="F68" s="139"/>
      <c r="G68" s="139"/>
      <c r="H68" s="139"/>
      <c r="I68" s="139"/>
      <c r="J68" s="140">
        <f>J165</f>
        <v>0</v>
      </c>
      <c r="K68" s="137"/>
      <c r="L68" s="141"/>
    </row>
    <row r="69" spans="1:31" s="10" customFormat="1" ht="19.899999999999999" customHeight="1">
      <c r="B69" s="142"/>
      <c r="C69" s="143"/>
      <c r="D69" s="144" t="s">
        <v>111</v>
      </c>
      <c r="E69" s="145"/>
      <c r="F69" s="145"/>
      <c r="G69" s="145"/>
      <c r="H69" s="145"/>
      <c r="I69" s="145"/>
      <c r="J69" s="146">
        <f>J166</f>
        <v>0</v>
      </c>
      <c r="K69" s="143"/>
      <c r="L69" s="147"/>
    </row>
    <row r="70" spans="1:31" s="10" customFormat="1" ht="19.899999999999999" customHeight="1">
      <c r="B70" s="142"/>
      <c r="C70" s="143"/>
      <c r="D70" s="144" t="s">
        <v>112</v>
      </c>
      <c r="E70" s="145"/>
      <c r="F70" s="145"/>
      <c r="G70" s="145"/>
      <c r="H70" s="145"/>
      <c r="I70" s="145"/>
      <c r="J70" s="146">
        <f>J169</f>
        <v>0</v>
      </c>
      <c r="K70" s="143"/>
      <c r="L70" s="147"/>
    </row>
    <row r="71" spans="1:31" s="2" customFormat="1" ht="21.75" customHeight="1">
      <c r="A71" s="36"/>
      <c r="B71" s="37"/>
      <c r="C71" s="38"/>
      <c r="D71" s="38"/>
      <c r="E71" s="38"/>
      <c r="F71" s="38"/>
      <c r="G71" s="38"/>
      <c r="H71" s="38"/>
      <c r="I71" s="38"/>
      <c r="J71" s="38"/>
      <c r="K71" s="38"/>
      <c r="L71" s="108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6.95" customHeight="1">
      <c r="A72" s="36"/>
      <c r="B72" s="49"/>
      <c r="C72" s="50"/>
      <c r="D72" s="50"/>
      <c r="E72" s="50"/>
      <c r="F72" s="50"/>
      <c r="G72" s="50"/>
      <c r="H72" s="50"/>
      <c r="I72" s="50"/>
      <c r="J72" s="50"/>
      <c r="K72" s="50"/>
      <c r="L72" s="10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6" spans="1:31" s="2" customFormat="1" ht="6.95" customHeight="1">
      <c r="A76" s="36"/>
      <c r="B76" s="51"/>
      <c r="C76" s="52"/>
      <c r="D76" s="52"/>
      <c r="E76" s="52"/>
      <c r="F76" s="52"/>
      <c r="G76" s="52"/>
      <c r="H76" s="52"/>
      <c r="I76" s="52"/>
      <c r="J76" s="52"/>
      <c r="K76" s="52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24.95" customHeight="1">
      <c r="A77" s="36"/>
      <c r="B77" s="37"/>
      <c r="C77" s="25" t="s">
        <v>113</v>
      </c>
      <c r="D77" s="38"/>
      <c r="E77" s="38"/>
      <c r="F77" s="38"/>
      <c r="G77" s="38"/>
      <c r="H77" s="38"/>
      <c r="I77" s="38"/>
      <c r="J77" s="38"/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6.95" customHeight="1">
      <c r="A78" s="36"/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2" customHeight="1">
      <c r="A79" s="36"/>
      <c r="B79" s="37"/>
      <c r="C79" s="31" t="s">
        <v>16</v>
      </c>
      <c r="D79" s="38"/>
      <c r="E79" s="38"/>
      <c r="F79" s="38"/>
      <c r="G79" s="38"/>
      <c r="H79" s="38"/>
      <c r="I79" s="38"/>
      <c r="J79" s="38"/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6.5" customHeight="1">
      <c r="A80" s="36"/>
      <c r="B80" s="37"/>
      <c r="C80" s="38"/>
      <c r="D80" s="38"/>
      <c r="E80" s="376" t="str">
        <f>E7</f>
        <v>Opravy poruch objektu FK Viagem Ústí nad Labem</v>
      </c>
      <c r="F80" s="377"/>
      <c r="G80" s="377"/>
      <c r="H80" s="377"/>
      <c r="I80" s="38"/>
      <c r="J80" s="38"/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2" customHeight="1">
      <c r="A81" s="36"/>
      <c r="B81" s="37"/>
      <c r="C81" s="31" t="s">
        <v>93</v>
      </c>
      <c r="D81" s="38"/>
      <c r="E81" s="38"/>
      <c r="F81" s="38"/>
      <c r="G81" s="38"/>
      <c r="H81" s="38"/>
      <c r="I81" s="38"/>
      <c r="J81" s="38"/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6.5" customHeight="1">
      <c r="A82" s="36"/>
      <c r="B82" s="37"/>
      <c r="C82" s="38"/>
      <c r="D82" s="38"/>
      <c r="E82" s="348" t="str">
        <f>E9</f>
        <v>SO-03 - Oprava tribun</v>
      </c>
      <c r="F82" s="378"/>
      <c r="G82" s="378"/>
      <c r="H82" s="378"/>
      <c r="I82" s="38"/>
      <c r="J82" s="38"/>
      <c r="K82" s="38"/>
      <c r="L82" s="10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6.95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10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12" customHeight="1">
      <c r="A84" s="36"/>
      <c r="B84" s="37"/>
      <c r="C84" s="31" t="s">
        <v>21</v>
      </c>
      <c r="D84" s="38"/>
      <c r="E84" s="38"/>
      <c r="F84" s="29" t="str">
        <f>F12</f>
        <v>Masarykova 1091/228a</v>
      </c>
      <c r="G84" s="38"/>
      <c r="H84" s="38"/>
      <c r="I84" s="31" t="s">
        <v>23</v>
      </c>
      <c r="J84" s="61" t="str">
        <f>IF(J12="","",J12)</f>
        <v>2. 10. 2024</v>
      </c>
      <c r="K84" s="38"/>
      <c r="L84" s="10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6.95" customHeight="1">
      <c r="A85" s="36"/>
      <c r="B85" s="37"/>
      <c r="C85" s="38"/>
      <c r="D85" s="38"/>
      <c r="E85" s="38"/>
      <c r="F85" s="38"/>
      <c r="G85" s="38"/>
      <c r="H85" s="38"/>
      <c r="I85" s="38"/>
      <c r="J85" s="38"/>
      <c r="K85" s="38"/>
      <c r="L85" s="10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2" customFormat="1" ht="15.2" customHeight="1">
      <c r="A86" s="36"/>
      <c r="B86" s="37"/>
      <c r="C86" s="31" t="s">
        <v>25</v>
      </c>
      <c r="D86" s="38"/>
      <c r="E86" s="38"/>
      <c r="F86" s="29" t="str">
        <f>E15</f>
        <v>Statutární město Ústí nad Labem</v>
      </c>
      <c r="G86" s="38"/>
      <c r="H86" s="38"/>
      <c r="I86" s="31" t="s">
        <v>33</v>
      </c>
      <c r="J86" s="34" t="str">
        <f>E21</f>
        <v>DEKPROJEKT s.r.o.</v>
      </c>
      <c r="K86" s="38"/>
      <c r="L86" s="10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5" s="2" customFormat="1" ht="15.2" customHeight="1">
      <c r="A87" s="36"/>
      <c r="B87" s="37"/>
      <c r="C87" s="31" t="s">
        <v>31</v>
      </c>
      <c r="D87" s="38"/>
      <c r="E87" s="38"/>
      <c r="F87" s="29" t="str">
        <f>IF(E18="","",E18)</f>
        <v>Vyplň údaj</v>
      </c>
      <c r="G87" s="38"/>
      <c r="H87" s="38"/>
      <c r="I87" s="31" t="s">
        <v>38</v>
      </c>
      <c r="J87" s="34" t="str">
        <f>E24</f>
        <v>DEKPROJEKT s.r.o.</v>
      </c>
      <c r="K87" s="38"/>
      <c r="L87" s="10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5" s="2" customFormat="1" ht="10.35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10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5" s="11" customFormat="1" ht="29.25" customHeight="1">
      <c r="A89" s="148"/>
      <c r="B89" s="149"/>
      <c r="C89" s="150" t="s">
        <v>114</v>
      </c>
      <c r="D89" s="151" t="s">
        <v>60</v>
      </c>
      <c r="E89" s="151" t="s">
        <v>56</v>
      </c>
      <c r="F89" s="151" t="s">
        <v>57</v>
      </c>
      <c r="G89" s="151" t="s">
        <v>115</v>
      </c>
      <c r="H89" s="151" t="s">
        <v>116</v>
      </c>
      <c r="I89" s="151" t="s">
        <v>117</v>
      </c>
      <c r="J89" s="151" t="s">
        <v>97</v>
      </c>
      <c r="K89" s="152" t="s">
        <v>118</v>
      </c>
      <c r="L89" s="153"/>
      <c r="M89" s="70" t="s">
        <v>19</v>
      </c>
      <c r="N89" s="71" t="s">
        <v>45</v>
      </c>
      <c r="O89" s="71" t="s">
        <v>119</v>
      </c>
      <c r="P89" s="71" t="s">
        <v>120</v>
      </c>
      <c r="Q89" s="71" t="s">
        <v>121</v>
      </c>
      <c r="R89" s="71" t="s">
        <v>122</v>
      </c>
      <c r="S89" s="71" t="s">
        <v>123</v>
      </c>
      <c r="T89" s="72" t="s">
        <v>124</v>
      </c>
      <c r="U89" s="148"/>
      <c r="V89" s="148"/>
      <c r="W89" s="148"/>
      <c r="X89" s="148"/>
      <c r="Y89" s="148"/>
      <c r="Z89" s="148"/>
      <c r="AA89" s="148"/>
      <c r="AB89" s="148"/>
      <c r="AC89" s="148"/>
      <c r="AD89" s="148"/>
      <c r="AE89" s="148"/>
    </row>
    <row r="90" spans="1:65" s="2" customFormat="1" ht="22.9" customHeight="1">
      <c r="A90" s="36"/>
      <c r="B90" s="37"/>
      <c r="C90" s="77" t="s">
        <v>125</v>
      </c>
      <c r="D90" s="38"/>
      <c r="E90" s="38"/>
      <c r="F90" s="38"/>
      <c r="G90" s="38"/>
      <c r="H90" s="38"/>
      <c r="I90" s="38"/>
      <c r="J90" s="154">
        <f>BK90</f>
        <v>0</v>
      </c>
      <c r="K90" s="38"/>
      <c r="L90" s="41"/>
      <c r="M90" s="73"/>
      <c r="N90" s="155"/>
      <c r="O90" s="74"/>
      <c r="P90" s="156">
        <f>P91+P142+P163+P165</f>
        <v>0</v>
      </c>
      <c r="Q90" s="74"/>
      <c r="R90" s="156">
        <f>R91+R142+R163+R165</f>
        <v>1.0068075600000002</v>
      </c>
      <c r="S90" s="74"/>
      <c r="T90" s="157">
        <f>T91+T142+T163+T165</f>
        <v>0.99325500000000011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T90" s="19" t="s">
        <v>74</v>
      </c>
      <c r="AU90" s="19" t="s">
        <v>98</v>
      </c>
      <c r="BK90" s="158">
        <f>BK91+BK142+BK163+BK165</f>
        <v>0</v>
      </c>
    </row>
    <row r="91" spans="1:65" s="12" customFormat="1" ht="25.9" customHeight="1">
      <c r="B91" s="159"/>
      <c r="C91" s="160"/>
      <c r="D91" s="161" t="s">
        <v>74</v>
      </c>
      <c r="E91" s="162" t="s">
        <v>126</v>
      </c>
      <c r="F91" s="162" t="s">
        <v>127</v>
      </c>
      <c r="G91" s="160"/>
      <c r="H91" s="160"/>
      <c r="I91" s="163"/>
      <c r="J91" s="164">
        <f>BK91</f>
        <v>0</v>
      </c>
      <c r="K91" s="160"/>
      <c r="L91" s="165"/>
      <c r="M91" s="166"/>
      <c r="N91" s="167"/>
      <c r="O91" s="167"/>
      <c r="P91" s="168">
        <f>P92+P113+P128+P139</f>
        <v>0</v>
      </c>
      <c r="Q91" s="167"/>
      <c r="R91" s="168">
        <f>R92+R113+R128+R139</f>
        <v>1.0068075600000002</v>
      </c>
      <c r="S91" s="167"/>
      <c r="T91" s="169">
        <f>T92+T113+T128+T139</f>
        <v>0.99325500000000011</v>
      </c>
      <c r="AR91" s="170" t="s">
        <v>83</v>
      </c>
      <c r="AT91" s="171" t="s">
        <v>74</v>
      </c>
      <c r="AU91" s="171" t="s">
        <v>75</v>
      </c>
      <c r="AY91" s="170" t="s">
        <v>128</v>
      </c>
      <c r="BK91" s="172">
        <f>BK92+BK113+BK128+BK139</f>
        <v>0</v>
      </c>
    </row>
    <row r="92" spans="1:65" s="12" customFormat="1" ht="22.9" customHeight="1">
      <c r="B92" s="159"/>
      <c r="C92" s="160"/>
      <c r="D92" s="161" t="s">
        <v>74</v>
      </c>
      <c r="E92" s="173" t="s">
        <v>129</v>
      </c>
      <c r="F92" s="173" t="s">
        <v>130</v>
      </c>
      <c r="G92" s="160"/>
      <c r="H92" s="160"/>
      <c r="I92" s="163"/>
      <c r="J92" s="174">
        <f>BK92</f>
        <v>0</v>
      </c>
      <c r="K92" s="160"/>
      <c r="L92" s="165"/>
      <c r="M92" s="166"/>
      <c r="N92" s="167"/>
      <c r="O92" s="167"/>
      <c r="P92" s="168">
        <f>SUM(P93:P112)</f>
        <v>0</v>
      </c>
      <c r="Q92" s="167"/>
      <c r="R92" s="168">
        <f>SUM(R93:R112)</f>
        <v>1.0051740600000001</v>
      </c>
      <c r="S92" s="167"/>
      <c r="T92" s="169">
        <f>SUM(T93:T112)</f>
        <v>0.99325500000000011</v>
      </c>
      <c r="AR92" s="170" t="s">
        <v>83</v>
      </c>
      <c r="AT92" s="171" t="s">
        <v>74</v>
      </c>
      <c r="AU92" s="171" t="s">
        <v>83</v>
      </c>
      <c r="AY92" s="170" t="s">
        <v>128</v>
      </c>
      <c r="BK92" s="172">
        <f>SUM(BK93:BK112)</f>
        <v>0</v>
      </c>
    </row>
    <row r="93" spans="1:65" s="2" customFormat="1" ht="37.9" customHeight="1">
      <c r="A93" s="36"/>
      <c r="B93" s="37"/>
      <c r="C93" s="175" t="s">
        <v>83</v>
      </c>
      <c r="D93" s="175" t="s">
        <v>131</v>
      </c>
      <c r="E93" s="176" t="s">
        <v>946</v>
      </c>
      <c r="F93" s="177" t="s">
        <v>947</v>
      </c>
      <c r="G93" s="178" t="s">
        <v>134</v>
      </c>
      <c r="H93" s="179">
        <v>198.65100000000001</v>
      </c>
      <c r="I93" s="180"/>
      <c r="J93" s="181">
        <f>ROUND(I93*H93,2)</f>
        <v>0</v>
      </c>
      <c r="K93" s="177" t="s">
        <v>135</v>
      </c>
      <c r="L93" s="41"/>
      <c r="M93" s="182" t="s">
        <v>19</v>
      </c>
      <c r="N93" s="183" t="s">
        <v>46</v>
      </c>
      <c r="O93" s="66"/>
      <c r="P93" s="184">
        <f>O93*H93</f>
        <v>0</v>
      </c>
      <c r="Q93" s="184">
        <v>5.0600000000000003E-3</v>
      </c>
      <c r="R93" s="184">
        <f>Q93*H93</f>
        <v>1.0051740600000001</v>
      </c>
      <c r="S93" s="184">
        <v>5.0000000000000001E-3</v>
      </c>
      <c r="T93" s="185">
        <f>S93*H93</f>
        <v>0.99325500000000011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R93" s="186" t="s">
        <v>136</v>
      </c>
      <c r="AT93" s="186" t="s">
        <v>131</v>
      </c>
      <c r="AU93" s="186" t="s">
        <v>85</v>
      </c>
      <c r="AY93" s="19" t="s">
        <v>128</v>
      </c>
      <c r="BE93" s="187">
        <f>IF(N93="základní",J93,0)</f>
        <v>0</v>
      </c>
      <c r="BF93" s="187">
        <f>IF(N93="snížená",J93,0)</f>
        <v>0</v>
      </c>
      <c r="BG93" s="187">
        <f>IF(N93="zákl. přenesená",J93,0)</f>
        <v>0</v>
      </c>
      <c r="BH93" s="187">
        <f>IF(N93="sníž. přenesená",J93,0)</f>
        <v>0</v>
      </c>
      <c r="BI93" s="187">
        <f>IF(N93="nulová",J93,0)</f>
        <v>0</v>
      </c>
      <c r="BJ93" s="19" t="s">
        <v>83</v>
      </c>
      <c r="BK93" s="187">
        <f>ROUND(I93*H93,2)</f>
        <v>0</v>
      </c>
      <c r="BL93" s="19" t="s">
        <v>136</v>
      </c>
      <c r="BM93" s="186" t="s">
        <v>948</v>
      </c>
    </row>
    <row r="94" spans="1:65" s="2" customFormat="1" ht="11.25">
      <c r="A94" s="36"/>
      <c r="B94" s="37"/>
      <c r="C94" s="38"/>
      <c r="D94" s="188" t="s">
        <v>138</v>
      </c>
      <c r="E94" s="38"/>
      <c r="F94" s="189" t="s">
        <v>949</v>
      </c>
      <c r="G94" s="38"/>
      <c r="H94" s="38"/>
      <c r="I94" s="190"/>
      <c r="J94" s="38"/>
      <c r="K94" s="38"/>
      <c r="L94" s="41"/>
      <c r="M94" s="191"/>
      <c r="N94" s="192"/>
      <c r="O94" s="66"/>
      <c r="P94" s="66"/>
      <c r="Q94" s="66"/>
      <c r="R94" s="66"/>
      <c r="S94" s="66"/>
      <c r="T94" s="67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T94" s="19" t="s">
        <v>138</v>
      </c>
      <c r="AU94" s="19" t="s">
        <v>85</v>
      </c>
    </row>
    <row r="95" spans="1:65" s="13" customFormat="1" ht="11.25">
      <c r="B95" s="193"/>
      <c r="C95" s="194"/>
      <c r="D95" s="195" t="s">
        <v>140</v>
      </c>
      <c r="E95" s="196" t="s">
        <v>19</v>
      </c>
      <c r="F95" s="197" t="s">
        <v>950</v>
      </c>
      <c r="G95" s="194"/>
      <c r="H95" s="196" t="s">
        <v>19</v>
      </c>
      <c r="I95" s="198"/>
      <c r="J95" s="194"/>
      <c r="K95" s="194"/>
      <c r="L95" s="199"/>
      <c r="M95" s="200"/>
      <c r="N95" s="201"/>
      <c r="O95" s="201"/>
      <c r="P95" s="201"/>
      <c r="Q95" s="201"/>
      <c r="R95" s="201"/>
      <c r="S95" s="201"/>
      <c r="T95" s="202"/>
      <c r="AT95" s="203" t="s">
        <v>140</v>
      </c>
      <c r="AU95" s="203" t="s">
        <v>85</v>
      </c>
      <c r="AV95" s="13" t="s">
        <v>83</v>
      </c>
      <c r="AW95" s="13" t="s">
        <v>37</v>
      </c>
      <c r="AX95" s="13" t="s">
        <v>75</v>
      </c>
      <c r="AY95" s="203" t="s">
        <v>128</v>
      </c>
    </row>
    <row r="96" spans="1:65" s="14" customFormat="1" ht="11.25">
      <c r="B96" s="204"/>
      <c r="C96" s="205"/>
      <c r="D96" s="195" t="s">
        <v>140</v>
      </c>
      <c r="E96" s="206" t="s">
        <v>19</v>
      </c>
      <c r="F96" s="207" t="s">
        <v>951</v>
      </c>
      <c r="G96" s="205"/>
      <c r="H96" s="208">
        <v>102.36799999999999</v>
      </c>
      <c r="I96" s="209"/>
      <c r="J96" s="205"/>
      <c r="K96" s="205"/>
      <c r="L96" s="210"/>
      <c r="M96" s="211"/>
      <c r="N96" s="212"/>
      <c r="O96" s="212"/>
      <c r="P96" s="212"/>
      <c r="Q96" s="212"/>
      <c r="R96" s="212"/>
      <c r="S96" s="212"/>
      <c r="T96" s="213"/>
      <c r="AT96" s="214" t="s">
        <v>140</v>
      </c>
      <c r="AU96" s="214" t="s">
        <v>85</v>
      </c>
      <c r="AV96" s="14" t="s">
        <v>85</v>
      </c>
      <c r="AW96" s="14" t="s">
        <v>37</v>
      </c>
      <c r="AX96" s="14" t="s">
        <v>75</v>
      </c>
      <c r="AY96" s="214" t="s">
        <v>128</v>
      </c>
    </row>
    <row r="97" spans="1:65" s="14" customFormat="1" ht="11.25">
      <c r="B97" s="204"/>
      <c r="C97" s="205"/>
      <c r="D97" s="195" t="s">
        <v>140</v>
      </c>
      <c r="E97" s="206" t="s">
        <v>19</v>
      </c>
      <c r="F97" s="207" t="s">
        <v>952</v>
      </c>
      <c r="G97" s="205"/>
      <c r="H97" s="208">
        <v>11.11</v>
      </c>
      <c r="I97" s="209"/>
      <c r="J97" s="205"/>
      <c r="K97" s="205"/>
      <c r="L97" s="210"/>
      <c r="M97" s="211"/>
      <c r="N97" s="212"/>
      <c r="O97" s="212"/>
      <c r="P97" s="212"/>
      <c r="Q97" s="212"/>
      <c r="R97" s="212"/>
      <c r="S97" s="212"/>
      <c r="T97" s="213"/>
      <c r="AT97" s="214" t="s">
        <v>140</v>
      </c>
      <c r="AU97" s="214" t="s">
        <v>85</v>
      </c>
      <c r="AV97" s="14" t="s">
        <v>85</v>
      </c>
      <c r="AW97" s="14" t="s">
        <v>37</v>
      </c>
      <c r="AX97" s="14" t="s">
        <v>75</v>
      </c>
      <c r="AY97" s="214" t="s">
        <v>128</v>
      </c>
    </row>
    <row r="98" spans="1:65" s="13" customFormat="1" ht="11.25">
      <c r="B98" s="193"/>
      <c r="C98" s="194"/>
      <c r="D98" s="195" t="s">
        <v>140</v>
      </c>
      <c r="E98" s="196" t="s">
        <v>19</v>
      </c>
      <c r="F98" s="197" t="s">
        <v>953</v>
      </c>
      <c r="G98" s="194"/>
      <c r="H98" s="196" t="s">
        <v>19</v>
      </c>
      <c r="I98" s="198"/>
      <c r="J98" s="194"/>
      <c r="K98" s="194"/>
      <c r="L98" s="199"/>
      <c r="M98" s="200"/>
      <c r="N98" s="201"/>
      <c r="O98" s="201"/>
      <c r="P98" s="201"/>
      <c r="Q98" s="201"/>
      <c r="R98" s="201"/>
      <c r="S98" s="201"/>
      <c r="T98" s="202"/>
      <c r="AT98" s="203" t="s">
        <v>140</v>
      </c>
      <c r="AU98" s="203" t="s">
        <v>85</v>
      </c>
      <c r="AV98" s="13" t="s">
        <v>83</v>
      </c>
      <c r="AW98" s="13" t="s">
        <v>37</v>
      </c>
      <c r="AX98" s="13" t="s">
        <v>75</v>
      </c>
      <c r="AY98" s="203" t="s">
        <v>128</v>
      </c>
    </row>
    <row r="99" spans="1:65" s="14" customFormat="1" ht="11.25">
      <c r="B99" s="204"/>
      <c r="C99" s="205"/>
      <c r="D99" s="195" t="s">
        <v>140</v>
      </c>
      <c r="E99" s="206" t="s">
        <v>19</v>
      </c>
      <c r="F99" s="207" t="s">
        <v>954</v>
      </c>
      <c r="G99" s="205"/>
      <c r="H99" s="208">
        <v>66.828000000000003</v>
      </c>
      <c r="I99" s="209"/>
      <c r="J99" s="205"/>
      <c r="K99" s="205"/>
      <c r="L99" s="210"/>
      <c r="M99" s="211"/>
      <c r="N99" s="212"/>
      <c r="O99" s="212"/>
      <c r="P99" s="212"/>
      <c r="Q99" s="212"/>
      <c r="R99" s="212"/>
      <c r="S99" s="212"/>
      <c r="T99" s="213"/>
      <c r="AT99" s="214" t="s">
        <v>140</v>
      </c>
      <c r="AU99" s="214" t="s">
        <v>85</v>
      </c>
      <c r="AV99" s="14" t="s">
        <v>85</v>
      </c>
      <c r="AW99" s="14" t="s">
        <v>37</v>
      </c>
      <c r="AX99" s="14" t="s">
        <v>75</v>
      </c>
      <c r="AY99" s="214" t="s">
        <v>128</v>
      </c>
    </row>
    <row r="100" spans="1:65" s="14" customFormat="1" ht="11.25">
      <c r="B100" s="204"/>
      <c r="C100" s="205"/>
      <c r="D100" s="195" t="s">
        <v>140</v>
      </c>
      <c r="E100" s="206" t="s">
        <v>19</v>
      </c>
      <c r="F100" s="207" t="s">
        <v>955</v>
      </c>
      <c r="G100" s="205"/>
      <c r="H100" s="208">
        <v>5.1479999999999997</v>
      </c>
      <c r="I100" s="209"/>
      <c r="J100" s="205"/>
      <c r="K100" s="205"/>
      <c r="L100" s="210"/>
      <c r="M100" s="211"/>
      <c r="N100" s="212"/>
      <c r="O100" s="212"/>
      <c r="P100" s="212"/>
      <c r="Q100" s="212"/>
      <c r="R100" s="212"/>
      <c r="S100" s="212"/>
      <c r="T100" s="213"/>
      <c r="AT100" s="214" t="s">
        <v>140</v>
      </c>
      <c r="AU100" s="214" t="s">
        <v>85</v>
      </c>
      <c r="AV100" s="14" t="s">
        <v>85</v>
      </c>
      <c r="AW100" s="14" t="s">
        <v>37</v>
      </c>
      <c r="AX100" s="14" t="s">
        <v>75</v>
      </c>
      <c r="AY100" s="214" t="s">
        <v>128</v>
      </c>
    </row>
    <row r="101" spans="1:65" s="14" customFormat="1" ht="11.25">
      <c r="B101" s="204"/>
      <c r="C101" s="205"/>
      <c r="D101" s="195" t="s">
        <v>140</v>
      </c>
      <c r="E101" s="206" t="s">
        <v>19</v>
      </c>
      <c r="F101" s="207" t="s">
        <v>956</v>
      </c>
      <c r="G101" s="205"/>
      <c r="H101" s="208">
        <v>13.196999999999999</v>
      </c>
      <c r="I101" s="209"/>
      <c r="J101" s="205"/>
      <c r="K101" s="205"/>
      <c r="L101" s="210"/>
      <c r="M101" s="211"/>
      <c r="N101" s="212"/>
      <c r="O101" s="212"/>
      <c r="P101" s="212"/>
      <c r="Q101" s="212"/>
      <c r="R101" s="212"/>
      <c r="S101" s="212"/>
      <c r="T101" s="213"/>
      <c r="AT101" s="214" t="s">
        <v>140</v>
      </c>
      <c r="AU101" s="214" t="s">
        <v>85</v>
      </c>
      <c r="AV101" s="14" t="s">
        <v>85</v>
      </c>
      <c r="AW101" s="14" t="s">
        <v>37</v>
      </c>
      <c r="AX101" s="14" t="s">
        <v>75</v>
      </c>
      <c r="AY101" s="214" t="s">
        <v>128</v>
      </c>
    </row>
    <row r="102" spans="1:65" s="15" customFormat="1" ht="11.25">
      <c r="B102" s="215"/>
      <c r="C102" s="216"/>
      <c r="D102" s="195" t="s">
        <v>140</v>
      </c>
      <c r="E102" s="217" t="s">
        <v>19</v>
      </c>
      <c r="F102" s="218" t="s">
        <v>173</v>
      </c>
      <c r="G102" s="216"/>
      <c r="H102" s="219">
        <v>198.65099999999998</v>
      </c>
      <c r="I102" s="220"/>
      <c r="J102" s="216"/>
      <c r="K102" s="216"/>
      <c r="L102" s="221"/>
      <c r="M102" s="222"/>
      <c r="N102" s="223"/>
      <c r="O102" s="223"/>
      <c r="P102" s="223"/>
      <c r="Q102" s="223"/>
      <c r="R102" s="223"/>
      <c r="S102" s="223"/>
      <c r="T102" s="224"/>
      <c r="AT102" s="225" t="s">
        <v>140</v>
      </c>
      <c r="AU102" s="225" t="s">
        <v>85</v>
      </c>
      <c r="AV102" s="15" t="s">
        <v>136</v>
      </c>
      <c r="AW102" s="15" t="s">
        <v>37</v>
      </c>
      <c r="AX102" s="15" t="s">
        <v>83</v>
      </c>
      <c r="AY102" s="225" t="s">
        <v>128</v>
      </c>
    </row>
    <row r="103" spans="1:65" s="2" customFormat="1" ht="21.75" customHeight="1">
      <c r="A103" s="36"/>
      <c r="B103" s="37"/>
      <c r="C103" s="175" t="s">
        <v>85</v>
      </c>
      <c r="D103" s="175" t="s">
        <v>131</v>
      </c>
      <c r="E103" s="176" t="s">
        <v>957</v>
      </c>
      <c r="F103" s="177" t="s">
        <v>958</v>
      </c>
      <c r="G103" s="178" t="s">
        <v>134</v>
      </c>
      <c r="H103" s="179">
        <v>88.23</v>
      </c>
      <c r="I103" s="180"/>
      <c r="J103" s="181">
        <f>ROUND(I103*H103,2)</f>
        <v>0</v>
      </c>
      <c r="K103" s="177" t="s">
        <v>135</v>
      </c>
      <c r="L103" s="41"/>
      <c r="M103" s="182" t="s">
        <v>19</v>
      </c>
      <c r="N103" s="183" t="s">
        <v>46</v>
      </c>
      <c r="O103" s="66"/>
      <c r="P103" s="184">
        <f>O103*H103</f>
        <v>0</v>
      </c>
      <c r="Q103" s="184">
        <v>0</v>
      </c>
      <c r="R103" s="184">
        <f>Q103*H103</f>
        <v>0</v>
      </c>
      <c r="S103" s="184">
        <v>0</v>
      </c>
      <c r="T103" s="185">
        <f>S103*H103</f>
        <v>0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186" t="s">
        <v>136</v>
      </c>
      <c r="AT103" s="186" t="s">
        <v>131</v>
      </c>
      <c r="AU103" s="186" t="s">
        <v>85</v>
      </c>
      <c r="AY103" s="19" t="s">
        <v>128</v>
      </c>
      <c r="BE103" s="187">
        <f>IF(N103="základní",J103,0)</f>
        <v>0</v>
      </c>
      <c r="BF103" s="187">
        <f>IF(N103="snížená",J103,0)</f>
        <v>0</v>
      </c>
      <c r="BG103" s="187">
        <f>IF(N103="zákl. přenesená",J103,0)</f>
        <v>0</v>
      </c>
      <c r="BH103" s="187">
        <f>IF(N103="sníž. přenesená",J103,0)</f>
        <v>0</v>
      </c>
      <c r="BI103" s="187">
        <f>IF(N103="nulová",J103,0)</f>
        <v>0</v>
      </c>
      <c r="BJ103" s="19" t="s">
        <v>83</v>
      </c>
      <c r="BK103" s="187">
        <f>ROUND(I103*H103,2)</f>
        <v>0</v>
      </c>
      <c r="BL103" s="19" t="s">
        <v>136</v>
      </c>
      <c r="BM103" s="186" t="s">
        <v>959</v>
      </c>
    </row>
    <row r="104" spans="1:65" s="2" customFormat="1" ht="11.25">
      <c r="A104" s="36"/>
      <c r="B104" s="37"/>
      <c r="C104" s="38"/>
      <c r="D104" s="188" t="s">
        <v>138</v>
      </c>
      <c r="E104" s="38"/>
      <c r="F104" s="189" t="s">
        <v>960</v>
      </c>
      <c r="G104" s="38"/>
      <c r="H104" s="38"/>
      <c r="I104" s="190"/>
      <c r="J104" s="38"/>
      <c r="K104" s="38"/>
      <c r="L104" s="41"/>
      <c r="M104" s="191"/>
      <c r="N104" s="192"/>
      <c r="O104" s="66"/>
      <c r="P104" s="66"/>
      <c r="Q104" s="66"/>
      <c r="R104" s="66"/>
      <c r="S104" s="66"/>
      <c r="T104" s="67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T104" s="19" t="s">
        <v>138</v>
      </c>
      <c r="AU104" s="19" t="s">
        <v>85</v>
      </c>
    </row>
    <row r="105" spans="1:65" s="13" customFormat="1" ht="11.25">
      <c r="B105" s="193"/>
      <c r="C105" s="194"/>
      <c r="D105" s="195" t="s">
        <v>140</v>
      </c>
      <c r="E105" s="196" t="s">
        <v>19</v>
      </c>
      <c r="F105" s="197" t="s">
        <v>961</v>
      </c>
      <c r="G105" s="194"/>
      <c r="H105" s="196" t="s">
        <v>19</v>
      </c>
      <c r="I105" s="198"/>
      <c r="J105" s="194"/>
      <c r="K105" s="194"/>
      <c r="L105" s="199"/>
      <c r="M105" s="200"/>
      <c r="N105" s="201"/>
      <c r="O105" s="201"/>
      <c r="P105" s="201"/>
      <c r="Q105" s="201"/>
      <c r="R105" s="201"/>
      <c r="S105" s="201"/>
      <c r="T105" s="202"/>
      <c r="AT105" s="203" t="s">
        <v>140</v>
      </c>
      <c r="AU105" s="203" t="s">
        <v>85</v>
      </c>
      <c r="AV105" s="13" t="s">
        <v>83</v>
      </c>
      <c r="AW105" s="13" t="s">
        <v>37</v>
      </c>
      <c r="AX105" s="13" t="s">
        <v>75</v>
      </c>
      <c r="AY105" s="203" t="s">
        <v>128</v>
      </c>
    </row>
    <row r="106" spans="1:65" s="14" customFormat="1" ht="11.25">
      <c r="B106" s="204"/>
      <c r="C106" s="205"/>
      <c r="D106" s="195" t="s">
        <v>140</v>
      </c>
      <c r="E106" s="206" t="s">
        <v>19</v>
      </c>
      <c r="F106" s="207" t="s">
        <v>962</v>
      </c>
      <c r="G106" s="205"/>
      <c r="H106" s="208">
        <v>28.08</v>
      </c>
      <c r="I106" s="209"/>
      <c r="J106" s="205"/>
      <c r="K106" s="205"/>
      <c r="L106" s="210"/>
      <c r="M106" s="211"/>
      <c r="N106" s="212"/>
      <c r="O106" s="212"/>
      <c r="P106" s="212"/>
      <c r="Q106" s="212"/>
      <c r="R106" s="212"/>
      <c r="S106" s="212"/>
      <c r="T106" s="213"/>
      <c r="AT106" s="214" t="s">
        <v>140</v>
      </c>
      <c r="AU106" s="214" t="s">
        <v>85</v>
      </c>
      <c r="AV106" s="14" t="s">
        <v>85</v>
      </c>
      <c r="AW106" s="14" t="s">
        <v>37</v>
      </c>
      <c r="AX106" s="14" t="s">
        <v>75</v>
      </c>
      <c r="AY106" s="214" t="s">
        <v>128</v>
      </c>
    </row>
    <row r="107" spans="1:65" s="13" customFormat="1" ht="11.25">
      <c r="B107" s="193"/>
      <c r="C107" s="194"/>
      <c r="D107" s="195" t="s">
        <v>140</v>
      </c>
      <c r="E107" s="196" t="s">
        <v>19</v>
      </c>
      <c r="F107" s="197" t="s">
        <v>963</v>
      </c>
      <c r="G107" s="194"/>
      <c r="H107" s="196" t="s">
        <v>19</v>
      </c>
      <c r="I107" s="198"/>
      <c r="J107" s="194"/>
      <c r="K107" s="194"/>
      <c r="L107" s="199"/>
      <c r="M107" s="200"/>
      <c r="N107" s="201"/>
      <c r="O107" s="201"/>
      <c r="P107" s="201"/>
      <c r="Q107" s="201"/>
      <c r="R107" s="201"/>
      <c r="S107" s="201"/>
      <c r="T107" s="202"/>
      <c r="AT107" s="203" t="s">
        <v>140</v>
      </c>
      <c r="AU107" s="203" t="s">
        <v>85</v>
      </c>
      <c r="AV107" s="13" t="s">
        <v>83</v>
      </c>
      <c r="AW107" s="13" t="s">
        <v>37</v>
      </c>
      <c r="AX107" s="13" t="s">
        <v>75</v>
      </c>
      <c r="AY107" s="203" t="s">
        <v>128</v>
      </c>
    </row>
    <row r="108" spans="1:65" s="14" customFormat="1" ht="22.5">
      <c r="B108" s="204"/>
      <c r="C108" s="205"/>
      <c r="D108" s="195" t="s">
        <v>140</v>
      </c>
      <c r="E108" s="206" t="s">
        <v>19</v>
      </c>
      <c r="F108" s="207" t="s">
        <v>964</v>
      </c>
      <c r="G108" s="205"/>
      <c r="H108" s="208">
        <v>60.15</v>
      </c>
      <c r="I108" s="209"/>
      <c r="J108" s="205"/>
      <c r="K108" s="205"/>
      <c r="L108" s="210"/>
      <c r="M108" s="211"/>
      <c r="N108" s="212"/>
      <c r="O108" s="212"/>
      <c r="P108" s="212"/>
      <c r="Q108" s="212"/>
      <c r="R108" s="212"/>
      <c r="S108" s="212"/>
      <c r="T108" s="213"/>
      <c r="AT108" s="214" t="s">
        <v>140</v>
      </c>
      <c r="AU108" s="214" t="s">
        <v>85</v>
      </c>
      <c r="AV108" s="14" t="s">
        <v>85</v>
      </c>
      <c r="AW108" s="14" t="s">
        <v>37</v>
      </c>
      <c r="AX108" s="14" t="s">
        <v>75</v>
      </c>
      <c r="AY108" s="214" t="s">
        <v>128</v>
      </c>
    </row>
    <row r="109" spans="1:65" s="15" customFormat="1" ht="11.25">
      <c r="B109" s="215"/>
      <c r="C109" s="216"/>
      <c r="D109" s="195" t="s">
        <v>140</v>
      </c>
      <c r="E109" s="217" t="s">
        <v>19</v>
      </c>
      <c r="F109" s="218" t="s">
        <v>173</v>
      </c>
      <c r="G109" s="216"/>
      <c r="H109" s="219">
        <v>88.22999999999999</v>
      </c>
      <c r="I109" s="220"/>
      <c r="J109" s="216"/>
      <c r="K109" s="216"/>
      <c r="L109" s="221"/>
      <c r="M109" s="222"/>
      <c r="N109" s="223"/>
      <c r="O109" s="223"/>
      <c r="P109" s="223"/>
      <c r="Q109" s="223"/>
      <c r="R109" s="223"/>
      <c r="S109" s="223"/>
      <c r="T109" s="224"/>
      <c r="AT109" s="225" t="s">
        <v>140</v>
      </c>
      <c r="AU109" s="225" t="s">
        <v>85</v>
      </c>
      <c r="AV109" s="15" t="s">
        <v>136</v>
      </c>
      <c r="AW109" s="15" t="s">
        <v>37</v>
      </c>
      <c r="AX109" s="15" t="s">
        <v>83</v>
      </c>
      <c r="AY109" s="225" t="s">
        <v>128</v>
      </c>
    </row>
    <row r="110" spans="1:65" s="2" customFormat="1" ht="24.2" customHeight="1">
      <c r="A110" s="36"/>
      <c r="B110" s="37"/>
      <c r="C110" s="175" t="s">
        <v>147</v>
      </c>
      <c r="D110" s="175" t="s">
        <v>131</v>
      </c>
      <c r="E110" s="176" t="s">
        <v>965</v>
      </c>
      <c r="F110" s="177" t="s">
        <v>966</v>
      </c>
      <c r="G110" s="178" t="s">
        <v>134</v>
      </c>
      <c r="H110" s="179">
        <v>286.88099999999997</v>
      </c>
      <c r="I110" s="180"/>
      <c r="J110" s="181">
        <f>ROUND(I110*H110,2)</f>
        <v>0</v>
      </c>
      <c r="K110" s="177" t="s">
        <v>135</v>
      </c>
      <c r="L110" s="41"/>
      <c r="M110" s="182" t="s">
        <v>19</v>
      </c>
      <c r="N110" s="183" t="s">
        <v>46</v>
      </c>
      <c r="O110" s="66"/>
      <c r="P110" s="184">
        <f>O110*H110</f>
        <v>0</v>
      </c>
      <c r="Q110" s="184">
        <v>0</v>
      </c>
      <c r="R110" s="184">
        <f>Q110*H110</f>
        <v>0</v>
      </c>
      <c r="S110" s="184">
        <v>0</v>
      </c>
      <c r="T110" s="185">
        <f>S110*H110</f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86" t="s">
        <v>136</v>
      </c>
      <c r="AT110" s="186" t="s">
        <v>131</v>
      </c>
      <c r="AU110" s="186" t="s">
        <v>85</v>
      </c>
      <c r="AY110" s="19" t="s">
        <v>128</v>
      </c>
      <c r="BE110" s="187">
        <f>IF(N110="základní",J110,0)</f>
        <v>0</v>
      </c>
      <c r="BF110" s="187">
        <f>IF(N110="snížená",J110,0)</f>
        <v>0</v>
      </c>
      <c r="BG110" s="187">
        <f>IF(N110="zákl. přenesená",J110,0)</f>
        <v>0</v>
      </c>
      <c r="BH110" s="187">
        <f>IF(N110="sníž. přenesená",J110,0)</f>
        <v>0</v>
      </c>
      <c r="BI110" s="187">
        <f>IF(N110="nulová",J110,0)</f>
        <v>0</v>
      </c>
      <c r="BJ110" s="19" t="s">
        <v>83</v>
      </c>
      <c r="BK110" s="187">
        <f>ROUND(I110*H110,2)</f>
        <v>0</v>
      </c>
      <c r="BL110" s="19" t="s">
        <v>136</v>
      </c>
      <c r="BM110" s="186" t="s">
        <v>967</v>
      </c>
    </row>
    <row r="111" spans="1:65" s="2" customFormat="1" ht="11.25">
      <c r="A111" s="36"/>
      <c r="B111" s="37"/>
      <c r="C111" s="38"/>
      <c r="D111" s="188" t="s">
        <v>138</v>
      </c>
      <c r="E111" s="38"/>
      <c r="F111" s="189" t="s">
        <v>968</v>
      </c>
      <c r="G111" s="38"/>
      <c r="H111" s="38"/>
      <c r="I111" s="190"/>
      <c r="J111" s="38"/>
      <c r="K111" s="38"/>
      <c r="L111" s="41"/>
      <c r="M111" s="191"/>
      <c r="N111" s="192"/>
      <c r="O111" s="66"/>
      <c r="P111" s="66"/>
      <c r="Q111" s="66"/>
      <c r="R111" s="66"/>
      <c r="S111" s="66"/>
      <c r="T111" s="67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T111" s="19" t="s">
        <v>138</v>
      </c>
      <c r="AU111" s="19" t="s">
        <v>85</v>
      </c>
    </row>
    <row r="112" spans="1:65" s="14" customFormat="1" ht="11.25">
      <c r="B112" s="204"/>
      <c r="C112" s="205"/>
      <c r="D112" s="195" t="s">
        <v>140</v>
      </c>
      <c r="E112" s="206" t="s">
        <v>19</v>
      </c>
      <c r="F112" s="207" t="s">
        <v>969</v>
      </c>
      <c r="G112" s="205"/>
      <c r="H112" s="208">
        <v>286.88099999999997</v>
      </c>
      <c r="I112" s="209"/>
      <c r="J112" s="205"/>
      <c r="K112" s="205"/>
      <c r="L112" s="210"/>
      <c r="M112" s="211"/>
      <c r="N112" s="212"/>
      <c r="O112" s="212"/>
      <c r="P112" s="212"/>
      <c r="Q112" s="212"/>
      <c r="R112" s="212"/>
      <c r="S112" s="212"/>
      <c r="T112" s="213"/>
      <c r="AT112" s="214" t="s">
        <v>140</v>
      </c>
      <c r="AU112" s="214" t="s">
        <v>85</v>
      </c>
      <c r="AV112" s="14" t="s">
        <v>85</v>
      </c>
      <c r="AW112" s="14" t="s">
        <v>37</v>
      </c>
      <c r="AX112" s="14" t="s">
        <v>83</v>
      </c>
      <c r="AY112" s="214" t="s">
        <v>128</v>
      </c>
    </row>
    <row r="113" spans="1:65" s="12" customFormat="1" ht="22.9" customHeight="1">
      <c r="B113" s="159"/>
      <c r="C113" s="160"/>
      <c r="D113" s="161" t="s">
        <v>74</v>
      </c>
      <c r="E113" s="173" t="s">
        <v>172</v>
      </c>
      <c r="F113" s="173" t="s">
        <v>188</v>
      </c>
      <c r="G113" s="160"/>
      <c r="H113" s="160"/>
      <c r="I113" s="163"/>
      <c r="J113" s="174">
        <f>BK113</f>
        <v>0</v>
      </c>
      <c r="K113" s="160"/>
      <c r="L113" s="165"/>
      <c r="M113" s="166"/>
      <c r="N113" s="167"/>
      <c r="O113" s="167"/>
      <c r="P113" s="168">
        <f>SUM(P114:P127)</f>
        <v>0</v>
      </c>
      <c r="Q113" s="167"/>
      <c r="R113" s="168">
        <f>SUM(R114:R127)</f>
        <v>1.6335E-3</v>
      </c>
      <c r="S113" s="167"/>
      <c r="T113" s="169">
        <f>SUM(T114:T127)</f>
        <v>0</v>
      </c>
      <c r="AR113" s="170" t="s">
        <v>83</v>
      </c>
      <c r="AT113" s="171" t="s">
        <v>74</v>
      </c>
      <c r="AU113" s="171" t="s">
        <v>83</v>
      </c>
      <c r="AY113" s="170" t="s">
        <v>128</v>
      </c>
      <c r="BK113" s="172">
        <f>SUM(BK114:BK127)</f>
        <v>0</v>
      </c>
    </row>
    <row r="114" spans="1:65" s="2" customFormat="1" ht="24.2" customHeight="1">
      <c r="A114" s="36"/>
      <c r="B114" s="37"/>
      <c r="C114" s="175" t="s">
        <v>136</v>
      </c>
      <c r="D114" s="175" t="s">
        <v>131</v>
      </c>
      <c r="E114" s="176" t="s">
        <v>970</v>
      </c>
      <c r="F114" s="177" t="s">
        <v>971</v>
      </c>
      <c r="G114" s="178" t="s">
        <v>134</v>
      </c>
      <c r="H114" s="179">
        <v>0.13500000000000001</v>
      </c>
      <c r="I114" s="180"/>
      <c r="J114" s="181">
        <f>ROUND(I114*H114,2)</f>
        <v>0</v>
      </c>
      <c r="K114" s="177" t="s">
        <v>135</v>
      </c>
      <c r="L114" s="41"/>
      <c r="M114" s="182" t="s">
        <v>19</v>
      </c>
      <c r="N114" s="183" t="s">
        <v>46</v>
      </c>
      <c r="O114" s="66"/>
      <c r="P114" s="184">
        <f>O114*H114</f>
        <v>0</v>
      </c>
      <c r="Q114" s="184">
        <v>0</v>
      </c>
      <c r="R114" s="184">
        <f>Q114*H114</f>
        <v>0</v>
      </c>
      <c r="S114" s="184">
        <v>0</v>
      </c>
      <c r="T114" s="185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86" t="s">
        <v>136</v>
      </c>
      <c r="AT114" s="186" t="s">
        <v>131</v>
      </c>
      <c r="AU114" s="186" t="s">
        <v>85</v>
      </c>
      <c r="AY114" s="19" t="s">
        <v>128</v>
      </c>
      <c r="BE114" s="187">
        <f>IF(N114="základní",J114,0)</f>
        <v>0</v>
      </c>
      <c r="BF114" s="187">
        <f>IF(N114="snížená",J114,0)</f>
        <v>0</v>
      </c>
      <c r="BG114" s="187">
        <f>IF(N114="zákl. přenesená",J114,0)</f>
        <v>0</v>
      </c>
      <c r="BH114" s="187">
        <f>IF(N114="sníž. přenesená",J114,0)</f>
        <v>0</v>
      </c>
      <c r="BI114" s="187">
        <f>IF(N114="nulová",J114,0)</f>
        <v>0</v>
      </c>
      <c r="BJ114" s="19" t="s">
        <v>83</v>
      </c>
      <c r="BK114" s="187">
        <f>ROUND(I114*H114,2)</f>
        <v>0</v>
      </c>
      <c r="BL114" s="19" t="s">
        <v>136</v>
      </c>
      <c r="BM114" s="186" t="s">
        <v>972</v>
      </c>
    </row>
    <row r="115" spans="1:65" s="2" customFormat="1" ht="11.25">
      <c r="A115" s="36"/>
      <c r="B115" s="37"/>
      <c r="C115" s="38"/>
      <c r="D115" s="188" t="s">
        <v>138</v>
      </c>
      <c r="E115" s="38"/>
      <c r="F115" s="189" t="s">
        <v>973</v>
      </c>
      <c r="G115" s="38"/>
      <c r="H115" s="38"/>
      <c r="I115" s="190"/>
      <c r="J115" s="38"/>
      <c r="K115" s="38"/>
      <c r="L115" s="41"/>
      <c r="M115" s="191"/>
      <c r="N115" s="192"/>
      <c r="O115" s="66"/>
      <c r="P115" s="66"/>
      <c r="Q115" s="66"/>
      <c r="R115" s="66"/>
      <c r="S115" s="66"/>
      <c r="T115" s="67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T115" s="19" t="s">
        <v>138</v>
      </c>
      <c r="AU115" s="19" t="s">
        <v>85</v>
      </c>
    </row>
    <row r="116" spans="1:65" s="2" customFormat="1" ht="24.2" customHeight="1">
      <c r="A116" s="36"/>
      <c r="B116" s="37"/>
      <c r="C116" s="175" t="s">
        <v>156</v>
      </c>
      <c r="D116" s="175" t="s">
        <v>131</v>
      </c>
      <c r="E116" s="176" t="s">
        <v>974</v>
      </c>
      <c r="F116" s="177" t="s">
        <v>975</v>
      </c>
      <c r="G116" s="178" t="s">
        <v>134</v>
      </c>
      <c r="H116" s="179">
        <v>0.13500000000000001</v>
      </c>
      <c r="I116" s="180"/>
      <c r="J116" s="181">
        <f>ROUND(I116*H116,2)</f>
        <v>0</v>
      </c>
      <c r="K116" s="177" t="s">
        <v>135</v>
      </c>
      <c r="L116" s="41"/>
      <c r="M116" s="182" t="s">
        <v>19</v>
      </c>
      <c r="N116" s="183" t="s">
        <v>46</v>
      </c>
      <c r="O116" s="66"/>
      <c r="P116" s="184">
        <f>O116*H116</f>
        <v>0</v>
      </c>
      <c r="Q116" s="184">
        <v>0</v>
      </c>
      <c r="R116" s="184">
        <f>Q116*H116</f>
        <v>0</v>
      </c>
      <c r="S116" s="184">
        <v>0</v>
      </c>
      <c r="T116" s="185">
        <f>S116*H116</f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86" t="s">
        <v>136</v>
      </c>
      <c r="AT116" s="186" t="s">
        <v>131</v>
      </c>
      <c r="AU116" s="186" t="s">
        <v>85</v>
      </c>
      <c r="AY116" s="19" t="s">
        <v>128</v>
      </c>
      <c r="BE116" s="187">
        <f>IF(N116="základní",J116,0)</f>
        <v>0</v>
      </c>
      <c r="BF116" s="187">
        <f>IF(N116="snížená",J116,0)</f>
        <v>0</v>
      </c>
      <c r="BG116" s="187">
        <f>IF(N116="zákl. přenesená",J116,0)</f>
        <v>0</v>
      </c>
      <c r="BH116" s="187">
        <f>IF(N116="sníž. přenesená",J116,0)</f>
        <v>0</v>
      </c>
      <c r="BI116" s="187">
        <f>IF(N116="nulová",J116,0)</f>
        <v>0</v>
      </c>
      <c r="BJ116" s="19" t="s">
        <v>83</v>
      </c>
      <c r="BK116" s="187">
        <f>ROUND(I116*H116,2)</f>
        <v>0</v>
      </c>
      <c r="BL116" s="19" t="s">
        <v>136</v>
      </c>
      <c r="BM116" s="186" t="s">
        <v>976</v>
      </c>
    </row>
    <row r="117" spans="1:65" s="2" customFormat="1" ht="11.25">
      <c r="A117" s="36"/>
      <c r="B117" s="37"/>
      <c r="C117" s="38"/>
      <c r="D117" s="188" t="s">
        <v>138</v>
      </c>
      <c r="E117" s="38"/>
      <c r="F117" s="189" t="s">
        <v>977</v>
      </c>
      <c r="G117" s="38"/>
      <c r="H117" s="38"/>
      <c r="I117" s="190"/>
      <c r="J117" s="38"/>
      <c r="K117" s="38"/>
      <c r="L117" s="41"/>
      <c r="M117" s="191"/>
      <c r="N117" s="192"/>
      <c r="O117" s="66"/>
      <c r="P117" s="66"/>
      <c r="Q117" s="66"/>
      <c r="R117" s="66"/>
      <c r="S117" s="66"/>
      <c r="T117" s="67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T117" s="19" t="s">
        <v>138</v>
      </c>
      <c r="AU117" s="19" t="s">
        <v>85</v>
      </c>
    </row>
    <row r="118" spans="1:65" s="2" customFormat="1" ht="24.2" customHeight="1">
      <c r="A118" s="36"/>
      <c r="B118" s="37"/>
      <c r="C118" s="175" t="s">
        <v>129</v>
      </c>
      <c r="D118" s="175" t="s">
        <v>131</v>
      </c>
      <c r="E118" s="176" t="s">
        <v>978</v>
      </c>
      <c r="F118" s="177" t="s">
        <v>979</v>
      </c>
      <c r="G118" s="178" t="s">
        <v>134</v>
      </c>
      <c r="H118" s="179">
        <v>0.13500000000000001</v>
      </c>
      <c r="I118" s="180"/>
      <c r="J118" s="181">
        <f>ROUND(I118*H118,2)</f>
        <v>0</v>
      </c>
      <c r="K118" s="177" t="s">
        <v>135</v>
      </c>
      <c r="L118" s="41"/>
      <c r="M118" s="182" t="s">
        <v>19</v>
      </c>
      <c r="N118" s="183" t="s">
        <v>46</v>
      </c>
      <c r="O118" s="66"/>
      <c r="P118" s="184">
        <f>O118*H118</f>
        <v>0</v>
      </c>
      <c r="Q118" s="184">
        <v>2.0999999999999999E-3</v>
      </c>
      <c r="R118" s="184">
        <f>Q118*H118</f>
        <v>2.8350000000000001E-4</v>
      </c>
      <c r="S118" s="184">
        <v>0</v>
      </c>
      <c r="T118" s="185">
        <f>S118*H118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86" t="s">
        <v>136</v>
      </c>
      <c r="AT118" s="186" t="s">
        <v>131</v>
      </c>
      <c r="AU118" s="186" t="s">
        <v>85</v>
      </c>
      <c r="AY118" s="19" t="s">
        <v>128</v>
      </c>
      <c r="BE118" s="187">
        <f>IF(N118="základní",J118,0)</f>
        <v>0</v>
      </c>
      <c r="BF118" s="187">
        <f>IF(N118="snížená",J118,0)</f>
        <v>0</v>
      </c>
      <c r="BG118" s="187">
        <f>IF(N118="zákl. přenesená",J118,0)</f>
        <v>0</v>
      </c>
      <c r="BH118" s="187">
        <f>IF(N118="sníž. přenesená",J118,0)</f>
        <v>0</v>
      </c>
      <c r="BI118" s="187">
        <f>IF(N118="nulová",J118,0)</f>
        <v>0</v>
      </c>
      <c r="BJ118" s="19" t="s">
        <v>83</v>
      </c>
      <c r="BK118" s="187">
        <f>ROUND(I118*H118,2)</f>
        <v>0</v>
      </c>
      <c r="BL118" s="19" t="s">
        <v>136</v>
      </c>
      <c r="BM118" s="186" t="s">
        <v>980</v>
      </c>
    </row>
    <row r="119" spans="1:65" s="2" customFormat="1" ht="11.25">
      <c r="A119" s="36"/>
      <c r="B119" s="37"/>
      <c r="C119" s="38"/>
      <c r="D119" s="188" t="s">
        <v>138</v>
      </c>
      <c r="E119" s="38"/>
      <c r="F119" s="189" t="s">
        <v>981</v>
      </c>
      <c r="G119" s="38"/>
      <c r="H119" s="38"/>
      <c r="I119" s="190"/>
      <c r="J119" s="38"/>
      <c r="K119" s="38"/>
      <c r="L119" s="41"/>
      <c r="M119" s="191"/>
      <c r="N119" s="192"/>
      <c r="O119" s="66"/>
      <c r="P119" s="66"/>
      <c r="Q119" s="66"/>
      <c r="R119" s="66"/>
      <c r="S119" s="66"/>
      <c r="T119" s="67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19" t="s">
        <v>138</v>
      </c>
      <c r="AU119" s="19" t="s">
        <v>85</v>
      </c>
    </row>
    <row r="120" spans="1:65" s="2" customFormat="1" ht="33" customHeight="1">
      <c r="A120" s="36"/>
      <c r="B120" s="37"/>
      <c r="C120" s="175" t="s">
        <v>174</v>
      </c>
      <c r="D120" s="175" t="s">
        <v>131</v>
      </c>
      <c r="E120" s="176" t="s">
        <v>982</v>
      </c>
      <c r="F120" s="177" t="s">
        <v>983</v>
      </c>
      <c r="G120" s="178" t="s">
        <v>134</v>
      </c>
      <c r="H120" s="179">
        <v>0.13500000000000001</v>
      </c>
      <c r="I120" s="180"/>
      <c r="J120" s="181">
        <f>ROUND(I120*H120,2)</f>
        <v>0</v>
      </c>
      <c r="K120" s="177" t="s">
        <v>135</v>
      </c>
      <c r="L120" s="41"/>
      <c r="M120" s="182" t="s">
        <v>19</v>
      </c>
      <c r="N120" s="183" t="s">
        <v>46</v>
      </c>
      <c r="O120" s="66"/>
      <c r="P120" s="184">
        <f>O120*H120</f>
        <v>0</v>
      </c>
      <c r="Q120" s="184">
        <v>0</v>
      </c>
      <c r="R120" s="184">
        <f>Q120*H120</f>
        <v>0</v>
      </c>
      <c r="S120" s="184">
        <v>0</v>
      </c>
      <c r="T120" s="185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86" t="s">
        <v>136</v>
      </c>
      <c r="AT120" s="186" t="s">
        <v>131</v>
      </c>
      <c r="AU120" s="186" t="s">
        <v>85</v>
      </c>
      <c r="AY120" s="19" t="s">
        <v>128</v>
      </c>
      <c r="BE120" s="187">
        <f>IF(N120="základní",J120,0)</f>
        <v>0</v>
      </c>
      <c r="BF120" s="187">
        <f>IF(N120="snížená",J120,0)</f>
        <v>0</v>
      </c>
      <c r="BG120" s="187">
        <f>IF(N120="zákl. přenesená",J120,0)</f>
        <v>0</v>
      </c>
      <c r="BH120" s="187">
        <f>IF(N120="sníž. přenesená",J120,0)</f>
        <v>0</v>
      </c>
      <c r="BI120" s="187">
        <f>IF(N120="nulová",J120,0)</f>
        <v>0</v>
      </c>
      <c r="BJ120" s="19" t="s">
        <v>83</v>
      </c>
      <c r="BK120" s="187">
        <f>ROUND(I120*H120,2)</f>
        <v>0</v>
      </c>
      <c r="BL120" s="19" t="s">
        <v>136</v>
      </c>
      <c r="BM120" s="186" t="s">
        <v>984</v>
      </c>
    </row>
    <row r="121" spans="1:65" s="2" customFormat="1" ht="11.25">
      <c r="A121" s="36"/>
      <c r="B121" s="37"/>
      <c r="C121" s="38"/>
      <c r="D121" s="188" t="s">
        <v>138</v>
      </c>
      <c r="E121" s="38"/>
      <c r="F121" s="189" t="s">
        <v>985</v>
      </c>
      <c r="G121" s="38"/>
      <c r="H121" s="38"/>
      <c r="I121" s="190"/>
      <c r="J121" s="38"/>
      <c r="K121" s="38"/>
      <c r="L121" s="41"/>
      <c r="M121" s="191"/>
      <c r="N121" s="192"/>
      <c r="O121" s="66"/>
      <c r="P121" s="66"/>
      <c r="Q121" s="66"/>
      <c r="R121" s="66"/>
      <c r="S121" s="66"/>
      <c r="T121" s="67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9" t="s">
        <v>138</v>
      </c>
      <c r="AU121" s="19" t="s">
        <v>85</v>
      </c>
    </row>
    <row r="122" spans="1:65" s="2" customFormat="1" ht="24.2" customHeight="1">
      <c r="A122" s="36"/>
      <c r="B122" s="37"/>
      <c r="C122" s="175" t="s">
        <v>181</v>
      </c>
      <c r="D122" s="175" t="s">
        <v>131</v>
      </c>
      <c r="E122" s="176" t="s">
        <v>986</v>
      </c>
      <c r="F122" s="177" t="s">
        <v>987</v>
      </c>
      <c r="G122" s="178" t="s">
        <v>134</v>
      </c>
      <c r="H122" s="179">
        <v>0.13500000000000001</v>
      </c>
      <c r="I122" s="180"/>
      <c r="J122" s="181">
        <f>ROUND(I122*H122,2)</f>
        <v>0</v>
      </c>
      <c r="K122" s="177" t="s">
        <v>135</v>
      </c>
      <c r="L122" s="41"/>
      <c r="M122" s="182" t="s">
        <v>19</v>
      </c>
      <c r="N122" s="183" t="s">
        <v>46</v>
      </c>
      <c r="O122" s="66"/>
      <c r="P122" s="184">
        <f>O122*H122</f>
        <v>0</v>
      </c>
      <c r="Q122" s="184">
        <v>0.01</v>
      </c>
      <c r="R122" s="184">
        <f>Q122*H122</f>
        <v>1.3500000000000001E-3</v>
      </c>
      <c r="S122" s="184">
        <v>0</v>
      </c>
      <c r="T122" s="185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86" t="s">
        <v>136</v>
      </c>
      <c r="AT122" s="186" t="s">
        <v>131</v>
      </c>
      <c r="AU122" s="186" t="s">
        <v>85</v>
      </c>
      <c r="AY122" s="19" t="s">
        <v>128</v>
      </c>
      <c r="BE122" s="187">
        <f>IF(N122="základní",J122,0)</f>
        <v>0</v>
      </c>
      <c r="BF122" s="187">
        <f>IF(N122="snížená",J122,0)</f>
        <v>0</v>
      </c>
      <c r="BG122" s="187">
        <f>IF(N122="zákl. přenesená",J122,0)</f>
        <v>0</v>
      </c>
      <c r="BH122" s="187">
        <f>IF(N122="sníž. přenesená",J122,0)</f>
        <v>0</v>
      </c>
      <c r="BI122" s="187">
        <f>IF(N122="nulová",J122,0)</f>
        <v>0</v>
      </c>
      <c r="BJ122" s="19" t="s">
        <v>83</v>
      </c>
      <c r="BK122" s="187">
        <f>ROUND(I122*H122,2)</f>
        <v>0</v>
      </c>
      <c r="BL122" s="19" t="s">
        <v>136</v>
      </c>
      <c r="BM122" s="186" t="s">
        <v>988</v>
      </c>
    </row>
    <row r="123" spans="1:65" s="2" customFormat="1" ht="11.25">
      <c r="A123" s="36"/>
      <c r="B123" s="37"/>
      <c r="C123" s="38"/>
      <c r="D123" s="188" t="s">
        <v>138</v>
      </c>
      <c r="E123" s="38"/>
      <c r="F123" s="189" t="s">
        <v>989</v>
      </c>
      <c r="G123" s="38"/>
      <c r="H123" s="38"/>
      <c r="I123" s="190"/>
      <c r="J123" s="38"/>
      <c r="K123" s="38"/>
      <c r="L123" s="41"/>
      <c r="M123" s="191"/>
      <c r="N123" s="192"/>
      <c r="O123" s="66"/>
      <c r="P123" s="66"/>
      <c r="Q123" s="66"/>
      <c r="R123" s="66"/>
      <c r="S123" s="66"/>
      <c r="T123" s="67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9" t="s">
        <v>138</v>
      </c>
      <c r="AU123" s="19" t="s">
        <v>85</v>
      </c>
    </row>
    <row r="124" spans="1:65" s="2" customFormat="1" ht="33" customHeight="1">
      <c r="A124" s="36"/>
      <c r="B124" s="37"/>
      <c r="C124" s="175" t="s">
        <v>172</v>
      </c>
      <c r="D124" s="175" t="s">
        <v>131</v>
      </c>
      <c r="E124" s="176" t="s">
        <v>990</v>
      </c>
      <c r="F124" s="177" t="s">
        <v>991</v>
      </c>
      <c r="G124" s="178" t="s">
        <v>134</v>
      </c>
      <c r="H124" s="179">
        <v>0.13500000000000001</v>
      </c>
      <c r="I124" s="180"/>
      <c r="J124" s="181">
        <f>ROUND(I124*H124,2)</f>
        <v>0</v>
      </c>
      <c r="K124" s="177" t="s">
        <v>135</v>
      </c>
      <c r="L124" s="41"/>
      <c r="M124" s="182" t="s">
        <v>19</v>
      </c>
      <c r="N124" s="183" t="s">
        <v>46</v>
      </c>
      <c r="O124" s="66"/>
      <c r="P124" s="184">
        <f>O124*H124</f>
        <v>0</v>
      </c>
      <c r="Q124" s="184">
        <v>0</v>
      </c>
      <c r="R124" s="184">
        <f>Q124*H124</f>
        <v>0</v>
      </c>
      <c r="S124" s="184">
        <v>0</v>
      </c>
      <c r="T124" s="185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186" t="s">
        <v>136</v>
      </c>
      <c r="AT124" s="186" t="s">
        <v>131</v>
      </c>
      <c r="AU124" s="186" t="s">
        <v>85</v>
      </c>
      <c r="AY124" s="19" t="s">
        <v>128</v>
      </c>
      <c r="BE124" s="187">
        <f>IF(N124="základní",J124,0)</f>
        <v>0</v>
      </c>
      <c r="BF124" s="187">
        <f>IF(N124="snížená",J124,0)</f>
        <v>0</v>
      </c>
      <c r="BG124" s="187">
        <f>IF(N124="zákl. přenesená",J124,0)</f>
        <v>0</v>
      </c>
      <c r="BH124" s="187">
        <f>IF(N124="sníž. přenesená",J124,0)</f>
        <v>0</v>
      </c>
      <c r="BI124" s="187">
        <f>IF(N124="nulová",J124,0)</f>
        <v>0</v>
      </c>
      <c r="BJ124" s="19" t="s">
        <v>83</v>
      </c>
      <c r="BK124" s="187">
        <f>ROUND(I124*H124,2)</f>
        <v>0</v>
      </c>
      <c r="BL124" s="19" t="s">
        <v>136</v>
      </c>
      <c r="BM124" s="186" t="s">
        <v>992</v>
      </c>
    </row>
    <row r="125" spans="1:65" s="2" customFormat="1" ht="11.25">
      <c r="A125" s="36"/>
      <c r="B125" s="37"/>
      <c r="C125" s="38"/>
      <c r="D125" s="188" t="s">
        <v>138</v>
      </c>
      <c r="E125" s="38"/>
      <c r="F125" s="189" t="s">
        <v>993</v>
      </c>
      <c r="G125" s="38"/>
      <c r="H125" s="38"/>
      <c r="I125" s="190"/>
      <c r="J125" s="38"/>
      <c r="K125" s="38"/>
      <c r="L125" s="41"/>
      <c r="M125" s="191"/>
      <c r="N125" s="192"/>
      <c r="O125" s="66"/>
      <c r="P125" s="66"/>
      <c r="Q125" s="66"/>
      <c r="R125" s="66"/>
      <c r="S125" s="66"/>
      <c r="T125" s="67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9" t="s">
        <v>138</v>
      </c>
      <c r="AU125" s="19" t="s">
        <v>85</v>
      </c>
    </row>
    <row r="126" spans="1:65" s="13" customFormat="1" ht="11.25">
      <c r="B126" s="193"/>
      <c r="C126" s="194"/>
      <c r="D126" s="195" t="s">
        <v>140</v>
      </c>
      <c r="E126" s="196" t="s">
        <v>19</v>
      </c>
      <c r="F126" s="197" t="s">
        <v>994</v>
      </c>
      <c r="G126" s="194"/>
      <c r="H126" s="196" t="s">
        <v>19</v>
      </c>
      <c r="I126" s="198"/>
      <c r="J126" s="194"/>
      <c r="K126" s="194"/>
      <c r="L126" s="199"/>
      <c r="M126" s="200"/>
      <c r="N126" s="201"/>
      <c r="O126" s="201"/>
      <c r="P126" s="201"/>
      <c r="Q126" s="201"/>
      <c r="R126" s="201"/>
      <c r="S126" s="201"/>
      <c r="T126" s="202"/>
      <c r="AT126" s="203" t="s">
        <v>140</v>
      </c>
      <c r="AU126" s="203" t="s">
        <v>85</v>
      </c>
      <c r="AV126" s="13" t="s">
        <v>83</v>
      </c>
      <c r="AW126" s="13" t="s">
        <v>37</v>
      </c>
      <c r="AX126" s="13" t="s">
        <v>75</v>
      </c>
      <c r="AY126" s="203" t="s">
        <v>128</v>
      </c>
    </row>
    <row r="127" spans="1:65" s="14" customFormat="1" ht="11.25">
      <c r="B127" s="204"/>
      <c r="C127" s="205"/>
      <c r="D127" s="195" t="s">
        <v>140</v>
      </c>
      <c r="E127" s="206" t="s">
        <v>19</v>
      </c>
      <c r="F127" s="207" t="s">
        <v>995</v>
      </c>
      <c r="G127" s="205"/>
      <c r="H127" s="208">
        <v>0.13500000000000001</v>
      </c>
      <c r="I127" s="209"/>
      <c r="J127" s="205"/>
      <c r="K127" s="205"/>
      <c r="L127" s="210"/>
      <c r="M127" s="211"/>
      <c r="N127" s="212"/>
      <c r="O127" s="212"/>
      <c r="P127" s="212"/>
      <c r="Q127" s="212"/>
      <c r="R127" s="212"/>
      <c r="S127" s="212"/>
      <c r="T127" s="213"/>
      <c r="AT127" s="214" t="s">
        <v>140</v>
      </c>
      <c r="AU127" s="214" t="s">
        <v>85</v>
      </c>
      <c r="AV127" s="14" t="s">
        <v>85</v>
      </c>
      <c r="AW127" s="14" t="s">
        <v>37</v>
      </c>
      <c r="AX127" s="14" t="s">
        <v>83</v>
      </c>
      <c r="AY127" s="214" t="s">
        <v>128</v>
      </c>
    </row>
    <row r="128" spans="1:65" s="12" customFormat="1" ht="22.9" customHeight="1">
      <c r="B128" s="159"/>
      <c r="C128" s="160"/>
      <c r="D128" s="161" t="s">
        <v>74</v>
      </c>
      <c r="E128" s="173" t="s">
        <v>206</v>
      </c>
      <c r="F128" s="173" t="s">
        <v>207</v>
      </c>
      <c r="G128" s="160"/>
      <c r="H128" s="160"/>
      <c r="I128" s="163"/>
      <c r="J128" s="174">
        <f>BK128</f>
        <v>0</v>
      </c>
      <c r="K128" s="160"/>
      <c r="L128" s="165"/>
      <c r="M128" s="166"/>
      <c r="N128" s="167"/>
      <c r="O128" s="167"/>
      <c r="P128" s="168">
        <f>SUM(P129:P138)</f>
        <v>0</v>
      </c>
      <c r="Q128" s="167"/>
      <c r="R128" s="168">
        <f>SUM(R129:R138)</f>
        <v>0</v>
      </c>
      <c r="S128" s="167"/>
      <c r="T128" s="169">
        <f>SUM(T129:T138)</f>
        <v>0</v>
      </c>
      <c r="AR128" s="170" t="s">
        <v>83</v>
      </c>
      <c r="AT128" s="171" t="s">
        <v>74</v>
      </c>
      <c r="AU128" s="171" t="s">
        <v>83</v>
      </c>
      <c r="AY128" s="170" t="s">
        <v>128</v>
      </c>
      <c r="BK128" s="172">
        <f>SUM(BK129:BK138)</f>
        <v>0</v>
      </c>
    </row>
    <row r="129" spans="1:65" s="2" customFormat="1" ht="37.9" customHeight="1">
      <c r="A129" s="36"/>
      <c r="B129" s="37"/>
      <c r="C129" s="175" t="s">
        <v>200</v>
      </c>
      <c r="D129" s="175" t="s">
        <v>131</v>
      </c>
      <c r="E129" s="176" t="s">
        <v>996</v>
      </c>
      <c r="F129" s="177" t="s">
        <v>997</v>
      </c>
      <c r="G129" s="178" t="s">
        <v>211</v>
      </c>
      <c r="H129" s="179">
        <v>0.99299999999999999</v>
      </c>
      <c r="I129" s="180"/>
      <c r="J129" s="181">
        <f>ROUND(I129*H129,2)</f>
        <v>0</v>
      </c>
      <c r="K129" s="177" t="s">
        <v>135</v>
      </c>
      <c r="L129" s="41"/>
      <c r="M129" s="182" t="s">
        <v>19</v>
      </c>
      <c r="N129" s="183" t="s">
        <v>46</v>
      </c>
      <c r="O129" s="66"/>
      <c r="P129" s="184">
        <f>O129*H129</f>
        <v>0</v>
      </c>
      <c r="Q129" s="184">
        <v>0</v>
      </c>
      <c r="R129" s="184">
        <f>Q129*H129</f>
        <v>0</v>
      </c>
      <c r="S129" s="184">
        <v>0</v>
      </c>
      <c r="T129" s="185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186" t="s">
        <v>136</v>
      </c>
      <c r="AT129" s="186" t="s">
        <v>131</v>
      </c>
      <c r="AU129" s="186" t="s">
        <v>85</v>
      </c>
      <c r="AY129" s="19" t="s">
        <v>128</v>
      </c>
      <c r="BE129" s="187">
        <f>IF(N129="základní",J129,0)</f>
        <v>0</v>
      </c>
      <c r="BF129" s="187">
        <f>IF(N129="snížená",J129,0)</f>
        <v>0</v>
      </c>
      <c r="BG129" s="187">
        <f>IF(N129="zákl. přenesená",J129,0)</f>
        <v>0</v>
      </c>
      <c r="BH129" s="187">
        <f>IF(N129="sníž. přenesená",J129,0)</f>
        <v>0</v>
      </c>
      <c r="BI129" s="187">
        <f>IF(N129="nulová",J129,0)</f>
        <v>0</v>
      </c>
      <c r="BJ129" s="19" t="s">
        <v>83</v>
      </c>
      <c r="BK129" s="187">
        <f>ROUND(I129*H129,2)</f>
        <v>0</v>
      </c>
      <c r="BL129" s="19" t="s">
        <v>136</v>
      </c>
      <c r="BM129" s="186" t="s">
        <v>998</v>
      </c>
    </row>
    <row r="130" spans="1:65" s="2" customFormat="1" ht="11.25">
      <c r="A130" s="36"/>
      <c r="B130" s="37"/>
      <c r="C130" s="38"/>
      <c r="D130" s="188" t="s">
        <v>138</v>
      </c>
      <c r="E130" s="38"/>
      <c r="F130" s="189" t="s">
        <v>999</v>
      </c>
      <c r="G130" s="38"/>
      <c r="H130" s="38"/>
      <c r="I130" s="190"/>
      <c r="J130" s="38"/>
      <c r="K130" s="38"/>
      <c r="L130" s="41"/>
      <c r="M130" s="191"/>
      <c r="N130" s="192"/>
      <c r="O130" s="66"/>
      <c r="P130" s="66"/>
      <c r="Q130" s="66"/>
      <c r="R130" s="66"/>
      <c r="S130" s="66"/>
      <c r="T130" s="67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9" t="s">
        <v>138</v>
      </c>
      <c r="AU130" s="19" t="s">
        <v>85</v>
      </c>
    </row>
    <row r="131" spans="1:65" s="2" customFormat="1" ht="33" customHeight="1">
      <c r="A131" s="36"/>
      <c r="B131" s="37"/>
      <c r="C131" s="175" t="s">
        <v>208</v>
      </c>
      <c r="D131" s="175" t="s">
        <v>131</v>
      </c>
      <c r="E131" s="176" t="s">
        <v>214</v>
      </c>
      <c r="F131" s="177" t="s">
        <v>215</v>
      </c>
      <c r="G131" s="178" t="s">
        <v>211</v>
      </c>
      <c r="H131" s="179">
        <v>0.99299999999999999</v>
      </c>
      <c r="I131" s="180"/>
      <c r="J131" s="181">
        <f>ROUND(I131*H131,2)</f>
        <v>0</v>
      </c>
      <c r="K131" s="177" t="s">
        <v>135</v>
      </c>
      <c r="L131" s="41"/>
      <c r="M131" s="182" t="s">
        <v>19</v>
      </c>
      <c r="N131" s="183" t="s">
        <v>46</v>
      </c>
      <c r="O131" s="66"/>
      <c r="P131" s="184">
        <f>O131*H131</f>
        <v>0</v>
      </c>
      <c r="Q131" s="184">
        <v>0</v>
      </c>
      <c r="R131" s="184">
        <f>Q131*H131</f>
        <v>0</v>
      </c>
      <c r="S131" s="184">
        <v>0</v>
      </c>
      <c r="T131" s="185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186" t="s">
        <v>136</v>
      </c>
      <c r="AT131" s="186" t="s">
        <v>131</v>
      </c>
      <c r="AU131" s="186" t="s">
        <v>85</v>
      </c>
      <c r="AY131" s="19" t="s">
        <v>128</v>
      </c>
      <c r="BE131" s="187">
        <f>IF(N131="základní",J131,0)</f>
        <v>0</v>
      </c>
      <c r="BF131" s="187">
        <f>IF(N131="snížená",J131,0)</f>
        <v>0</v>
      </c>
      <c r="BG131" s="187">
        <f>IF(N131="zákl. přenesená",J131,0)</f>
        <v>0</v>
      </c>
      <c r="BH131" s="187">
        <f>IF(N131="sníž. přenesená",J131,0)</f>
        <v>0</v>
      </c>
      <c r="BI131" s="187">
        <f>IF(N131="nulová",J131,0)</f>
        <v>0</v>
      </c>
      <c r="BJ131" s="19" t="s">
        <v>83</v>
      </c>
      <c r="BK131" s="187">
        <f>ROUND(I131*H131,2)</f>
        <v>0</v>
      </c>
      <c r="BL131" s="19" t="s">
        <v>136</v>
      </c>
      <c r="BM131" s="186" t="s">
        <v>1000</v>
      </c>
    </row>
    <row r="132" spans="1:65" s="2" customFormat="1" ht="11.25">
      <c r="A132" s="36"/>
      <c r="B132" s="37"/>
      <c r="C132" s="38"/>
      <c r="D132" s="188" t="s">
        <v>138</v>
      </c>
      <c r="E132" s="38"/>
      <c r="F132" s="189" t="s">
        <v>217</v>
      </c>
      <c r="G132" s="38"/>
      <c r="H132" s="38"/>
      <c r="I132" s="190"/>
      <c r="J132" s="38"/>
      <c r="K132" s="38"/>
      <c r="L132" s="41"/>
      <c r="M132" s="191"/>
      <c r="N132" s="192"/>
      <c r="O132" s="66"/>
      <c r="P132" s="66"/>
      <c r="Q132" s="66"/>
      <c r="R132" s="66"/>
      <c r="S132" s="66"/>
      <c r="T132" s="67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T132" s="19" t="s">
        <v>138</v>
      </c>
      <c r="AU132" s="19" t="s">
        <v>85</v>
      </c>
    </row>
    <row r="133" spans="1:65" s="2" customFormat="1" ht="44.25" customHeight="1">
      <c r="A133" s="36"/>
      <c r="B133" s="37"/>
      <c r="C133" s="175" t="s">
        <v>8</v>
      </c>
      <c r="D133" s="175" t="s">
        <v>131</v>
      </c>
      <c r="E133" s="176" t="s">
        <v>219</v>
      </c>
      <c r="F133" s="177" t="s">
        <v>220</v>
      </c>
      <c r="G133" s="178" t="s">
        <v>211</v>
      </c>
      <c r="H133" s="179">
        <v>18.867000000000001</v>
      </c>
      <c r="I133" s="180"/>
      <c r="J133" s="181">
        <f>ROUND(I133*H133,2)</f>
        <v>0</v>
      </c>
      <c r="K133" s="177" t="s">
        <v>135</v>
      </c>
      <c r="L133" s="41"/>
      <c r="M133" s="182" t="s">
        <v>19</v>
      </c>
      <c r="N133" s="183" t="s">
        <v>46</v>
      </c>
      <c r="O133" s="66"/>
      <c r="P133" s="184">
        <f>O133*H133</f>
        <v>0</v>
      </c>
      <c r="Q133" s="184">
        <v>0</v>
      </c>
      <c r="R133" s="184">
        <f>Q133*H133</f>
        <v>0</v>
      </c>
      <c r="S133" s="184">
        <v>0</v>
      </c>
      <c r="T133" s="185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186" t="s">
        <v>136</v>
      </c>
      <c r="AT133" s="186" t="s">
        <v>131</v>
      </c>
      <c r="AU133" s="186" t="s">
        <v>85</v>
      </c>
      <c r="AY133" s="19" t="s">
        <v>128</v>
      </c>
      <c r="BE133" s="187">
        <f>IF(N133="základní",J133,0)</f>
        <v>0</v>
      </c>
      <c r="BF133" s="187">
        <f>IF(N133="snížená",J133,0)</f>
        <v>0</v>
      </c>
      <c r="BG133" s="187">
        <f>IF(N133="zákl. přenesená",J133,0)</f>
        <v>0</v>
      </c>
      <c r="BH133" s="187">
        <f>IF(N133="sníž. přenesená",J133,0)</f>
        <v>0</v>
      </c>
      <c r="BI133" s="187">
        <f>IF(N133="nulová",J133,0)</f>
        <v>0</v>
      </c>
      <c r="BJ133" s="19" t="s">
        <v>83</v>
      </c>
      <c r="BK133" s="187">
        <f>ROUND(I133*H133,2)</f>
        <v>0</v>
      </c>
      <c r="BL133" s="19" t="s">
        <v>136</v>
      </c>
      <c r="BM133" s="186" t="s">
        <v>1001</v>
      </c>
    </row>
    <row r="134" spans="1:65" s="2" customFormat="1" ht="11.25">
      <c r="A134" s="36"/>
      <c r="B134" s="37"/>
      <c r="C134" s="38"/>
      <c r="D134" s="188" t="s">
        <v>138</v>
      </c>
      <c r="E134" s="38"/>
      <c r="F134" s="189" t="s">
        <v>222</v>
      </c>
      <c r="G134" s="38"/>
      <c r="H134" s="38"/>
      <c r="I134" s="190"/>
      <c r="J134" s="38"/>
      <c r="K134" s="38"/>
      <c r="L134" s="41"/>
      <c r="M134" s="191"/>
      <c r="N134" s="192"/>
      <c r="O134" s="66"/>
      <c r="P134" s="66"/>
      <c r="Q134" s="66"/>
      <c r="R134" s="66"/>
      <c r="S134" s="66"/>
      <c r="T134" s="67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9" t="s">
        <v>138</v>
      </c>
      <c r="AU134" s="19" t="s">
        <v>85</v>
      </c>
    </row>
    <row r="135" spans="1:65" s="2" customFormat="1" ht="19.5">
      <c r="A135" s="36"/>
      <c r="B135" s="37"/>
      <c r="C135" s="38"/>
      <c r="D135" s="195" t="s">
        <v>223</v>
      </c>
      <c r="E135" s="38"/>
      <c r="F135" s="226" t="s">
        <v>224</v>
      </c>
      <c r="G135" s="38"/>
      <c r="H135" s="38"/>
      <c r="I135" s="190"/>
      <c r="J135" s="38"/>
      <c r="K135" s="38"/>
      <c r="L135" s="41"/>
      <c r="M135" s="191"/>
      <c r="N135" s="192"/>
      <c r="O135" s="66"/>
      <c r="P135" s="66"/>
      <c r="Q135" s="66"/>
      <c r="R135" s="66"/>
      <c r="S135" s="66"/>
      <c r="T135" s="67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9" t="s">
        <v>223</v>
      </c>
      <c r="AU135" s="19" t="s">
        <v>85</v>
      </c>
    </row>
    <row r="136" spans="1:65" s="14" customFormat="1" ht="11.25">
      <c r="B136" s="204"/>
      <c r="C136" s="205"/>
      <c r="D136" s="195" t="s">
        <v>140</v>
      </c>
      <c r="E136" s="205"/>
      <c r="F136" s="207" t="s">
        <v>1002</v>
      </c>
      <c r="G136" s="205"/>
      <c r="H136" s="208">
        <v>18.867000000000001</v>
      </c>
      <c r="I136" s="209"/>
      <c r="J136" s="205"/>
      <c r="K136" s="205"/>
      <c r="L136" s="210"/>
      <c r="M136" s="211"/>
      <c r="N136" s="212"/>
      <c r="O136" s="212"/>
      <c r="P136" s="212"/>
      <c r="Q136" s="212"/>
      <c r="R136" s="212"/>
      <c r="S136" s="212"/>
      <c r="T136" s="213"/>
      <c r="AT136" s="214" t="s">
        <v>140</v>
      </c>
      <c r="AU136" s="214" t="s">
        <v>85</v>
      </c>
      <c r="AV136" s="14" t="s">
        <v>85</v>
      </c>
      <c r="AW136" s="14" t="s">
        <v>4</v>
      </c>
      <c r="AX136" s="14" t="s">
        <v>83</v>
      </c>
      <c r="AY136" s="214" t="s">
        <v>128</v>
      </c>
    </row>
    <row r="137" spans="1:65" s="2" customFormat="1" ht="44.25" customHeight="1">
      <c r="A137" s="36"/>
      <c r="B137" s="37"/>
      <c r="C137" s="175" t="s">
        <v>218</v>
      </c>
      <c r="D137" s="175" t="s">
        <v>131</v>
      </c>
      <c r="E137" s="176" t="s">
        <v>227</v>
      </c>
      <c r="F137" s="177" t="s">
        <v>228</v>
      </c>
      <c r="G137" s="178" t="s">
        <v>211</v>
      </c>
      <c r="H137" s="179">
        <v>0.99299999999999999</v>
      </c>
      <c r="I137" s="180"/>
      <c r="J137" s="181">
        <f>ROUND(I137*H137,2)</f>
        <v>0</v>
      </c>
      <c r="K137" s="177" t="s">
        <v>135</v>
      </c>
      <c r="L137" s="41"/>
      <c r="M137" s="182" t="s">
        <v>19</v>
      </c>
      <c r="N137" s="183" t="s">
        <v>46</v>
      </c>
      <c r="O137" s="66"/>
      <c r="P137" s="184">
        <f>O137*H137</f>
        <v>0</v>
      </c>
      <c r="Q137" s="184">
        <v>0</v>
      </c>
      <c r="R137" s="184">
        <f>Q137*H137</f>
        <v>0</v>
      </c>
      <c r="S137" s="184">
        <v>0</v>
      </c>
      <c r="T137" s="185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186" t="s">
        <v>136</v>
      </c>
      <c r="AT137" s="186" t="s">
        <v>131</v>
      </c>
      <c r="AU137" s="186" t="s">
        <v>85</v>
      </c>
      <c r="AY137" s="19" t="s">
        <v>128</v>
      </c>
      <c r="BE137" s="187">
        <f>IF(N137="základní",J137,0)</f>
        <v>0</v>
      </c>
      <c r="BF137" s="187">
        <f>IF(N137="snížená",J137,0)</f>
        <v>0</v>
      </c>
      <c r="BG137" s="187">
        <f>IF(N137="zákl. přenesená",J137,0)</f>
        <v>0</v>
      </c>
      <c r="BH137" s="187">
        <f>IF(N137="sníž. přenesená",J137,0)</f>
        <v>0</v>
      </c>
      <c r="BI137" s="187">
        <f>IF(N137="nulová",J137,0)</f>
        <v>0</v>
      </c>
      <c r="BJ137" s="19" t="s">
        <v>83</v>
      </c>
      <c r="BK137" s="187">
        <f>ROUND(I137*H137,2)</f>
        <v>0</v>
      </c>
      <c r="BL137" s="19" t="s">
        <v>136</v>
      </c>
      <c r="BM137" s="186" t="s">
        <v>1003</v>
      </c>
    </row>
    <row r="138" spans="1:65" s="2" customFormat="1" ht="11.25">
      <c r="A138" s="36"/>
      <c r="B138" s="37"/>
      <c r="C138" s="38"/>
      <c r="D138" s="188" t="s">
        <v>138</v>
      </c>
      <c r="E138" s="38"/>
      <c r="F138" s="189" t="s">
        <v>230</v>
      </c>
      <c r="G138" s="38"/>
      <c r="H138" s="38"/>
      <c r="I138" s="190"/>
      <c r="J138" s="38"/>
      <c r="K138" s="38"/>
      <c r="L138" s="41"/>
      <c r="M138" s="191"/>
      <c r="N138" s="192"/>
      <c r="O138" s="66"/>
      <c r="P138" s="66"/>
      <c r="Q138" s="66"/>
      <c r="R138" s="66"/>
      <c r="S138" s="66"/>
      <c r="T138" s="67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T138" s="19" t="s">
        <v>138</v>
      </c>
      <c r="AU138" s="19" t="s">
        <v>85</v>
      </c>
    </row>
    <row r="139" spans="1:65" s="12" customFormat="1" ht="22.9" customHeight="1">
      <c r="B139" s="159"/>
      <c r="C139" s="160"/>
      <c r="D139" s="161" t="s">
        <v>74</v>
      </c>
      <c r="E139" s="173" t="s">
        <v>231</v>
      </c>
      <c r="F139" s="173" t="s">
        <v>232</v>
      </c>
      <c r="G139" s="160"/>
      <c r="H139" s="160"/>
      <c r="I139" s="163"/>
      <c r="J139" s="174">
        <f>BK139</f>
        <v>0</v>
      </c>
      <c r="K139" s="160"/>
      <c r="L139" s="165"/>
      <c r="M139" s="166"/>
      <c r="N139" s="167"/>
      <c r="O139" s="167"/>
      <c r="P139" s="168">
        <f>SUM(P140:P141)</f>
        <v>0</v>
      </c>
      <c r="Q139" s="167"/>
      <c r="R139" s="168">
        <f>SUM(R140:R141)</f>
        <v>0</v>
      </c>
      <c r="S139" s="167"/>
      <c r="T139" s="169">
        <f>SUM(T140:T141)</f>
        <v>0</v>
      </c>
      <c r="AR139" s="170" t="s">
        <v>83</v>
      </c>
      <c r="AT139" s="171" t="s">
        <v>74</v>
      </c>
      <c r="AU139" s="171" t="s">
        <v>83</v>
      </c>
      <c r="AY139" s="170" t="s">
        <v>128</v>
      </c>
      <c r="BK139" s="172">
        <f>SUM(BK140:BK141)</f>
        <v>0</v>
      </c>
    </row>
    <row r="140" spans="1:65" s="2" customFormat="1" ht="55.5" customHeight="1">
      <c r="A140" s="36"/>
      <c r="B140" s="37"/>
      <c r="C140" s="175" t="s">
        <v>226</v>
      </c>
      <c r="D140" s="175" t="s">
        <v>131</v>
      </c>
      <c r="E140" s="176" t="s">
        <v>1004</v>
      </c>
      <c r="F140" s="177" t="s">
        <v>1005</v>
      </c>
      <c r="G140" s="178" t="s">
        <v>211</v>
      </c>
      <c r="H140" s="179">
        <v>1.0069999999999999</v>
      </c>
      <c r="I140" s="180"/>
      <c r="J140" s="181">
        <f>ROUND(I140*H140,2)</f>
        <v>0</v>
      </c>
      <c r="K140" s="177" t="s">
        <v>135</v>
      </c>
      <c r="L140" s="41"/>
      <c r="M140" s="182" t="s">
        <v>19</v>
      </c>
      <c r="N140" s="183" t="s">
        <v>46</v>
      </c>
      <c r="O140" s="66"/>
      <c r="P140" s="184">
        <f>O140*H140</f>
        <v>0</v>
      </c>
      <c r="Q140" s="184">
        <v>0</v>
      </c>
      <c r="R140" s="184">
        <f>Q140*H140</f>
        <v>0</v>
      </c>
      <c r="S140" s="184">
        <v>0</v>
      </c>
      <c r="T140" s="185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186" t="s">
        <v>136</v>
      </c>
      <c r="AT140" s="186" t="s">
        <v>131</v>
      </c>
      <c r="AU140" s="186" t="s">
        <v>85</v>
      </c>
      <c r="AY140" s="19" t="s">
        <v>128</v>
      </c>
      <c r="BE140" s="187">
        <f>IF(N140="základní",J140,0)</f>
        <v>0</v>
      </c>
      <c r="BF140" s="187">
        <f>IF(N140="snížená",J140,0)</f>
        <v>0</v>
      </c>
      <c r="BG140" s="187">
        <f>IF(N140="zákl. přenesená",J140,0)</f>
        <v>0</v>
      </c>
      <c r="BH140" s="187">
        <f>IF(N140="sníž. přenesená",J140,0)</f>
        <v>0</v>
      </c>
      <c r="BI140" s="187">
        <f>IF(N140="nulová",J140,0)</f>
        <v>0</v>
      </c>
      <c r="BJ140" s="19" t="s">
        <v>83</v>
      </c>
      <c r="BK140" s="187">
        <f>ROUND(I140*H140,2)</f>
        <v>0</v>
      </c>
      <c r="BL140" s="19" t="s">
        <v>136</v>
      </c>
      <c r="BM140" s="186" t="s">
        <v>1006</v>
      </c>
    </row>
    <row r="141" spans="1:65" s="2" customFormat="1" ht="11.25">
      <c r="A141" s="36"/>
      <c r="B141" s="37"/>
      <c r="C141" s="38"/>
      <c r="D141" s="188" t="s">
        <v>138</v>
      </c>
      <c r="E141" s="38"/>
      <c r="F141" s="189" t="s">
        <v>1007</v>
      </c>
      <c r="G141" s="38"/>
      <c r="H141" s="38"/>
      <c r="I141" s="190"/>
      <c r="J141" s="38"/>
      <c r="K141" s="38"/>
      <c r="L141" s="41"/>
      <c r="M141" s="191"/>
      <c r="N141" s="192"/>
      <c r="O141" s="66"/>
      <c r="P141" s="66"/>
      <c r="Q141" s="66"/>
      <c r="R141" s="66"/>
      <c r="S141" s="66"/>
      <c r="T141" s="67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9" t="s">
        <v>138</v>
      </c>
      <c r="AU141" s="19" t="s">
        <v>85</v>
      </c>
    </row>
    <row r="142" spans="1:65" s="12" customFormat="1" ht="25.9" customHeight="1">
      <c r="B142" s="159"/>
      <c r="C142" s="160"/>
      <c r="D142" s="161" t="s">
        <v>74</v>
      </c>
      <c r="E142" s="162" t="s">
        <v>238</v>
      </c>
      <c r="F142" s="162" t="s">
        <v>239</v>
      </c>
      <c r="G142" s="160"/>
      <c r="H142" s="160"/>
      <c r="I142" s="163"/>
      <c r="J142" s="164">
        <f>BK142</f>
        <v>0</v>
      </c>
      <c r="K142" s="160"/>
      <c r="L142" s="165"/>
      <c r="M142" s="166"/>
      <c r="N142" s="167"/>
      <c r="O142" s="167"/>
      <c r="P142" s="168">
        <f>P143</f>
        <v>0</v>
      </c>
      <c r="Q142" s="167"/>
      <c r="R142" s="168">
        <f>R143</f>
        <v>0</v>
      </c>
      <c r="S142" s="167"/>
      <c r="T142" s="169">
        <f>T143</f>
        <v>0</v>
      </c>
      <c r="AR142" s="170" t="s">
        <v>85</v>
      </c>
      <c r="AT142" s="171" t="s">
        <v>74</v>
      </c>
      <c r="AU142" s="171" t="s">
        <v>75</v>
      </c>
      <c r="AY142" s="170" t="s">
        <v>128</v>
      </c>
      <c r="BK142" s="172">
        <f>BK143</f>
        <v>0</v>
      </c>
    </row>
    <row r="143" spans="1:65" s="12" customFormat="1" ht="22.9" customHeight="1">
      <c r="B143" s="159"/>
      <c r="C143" s="160"/>
      <c r="D143" s="161" t="s">
        <v>74</v>
      </c>
      <c r="E143" s="173" t="s">
        <v>531</v>
      </c>
      <c r="F143" s="173" t="s">
        <v>532</v>
      </c>
      <c r="G143" s="160"/>
      <c r="H143" s="160"/>
      <c r="I143" s="163"/>
      <c r="J143" s="174">
        <f>BK143</f>
        <v>0</v>
      </c>
      <c r="K143" s="160"/>
      <c r="L143" s="165"/>
      <c r="M143" s="166"/>
      <c r="N143" s="167"/>
      <c r="O143" s="167"/>
      <c r="P143" s="168">
        <f>SUM(P144:P162)</f>
        <v>0</v>
      </c>
      <c r="Q143" s="167"/>
      <c r="R143" s="168">
        <f>SUM(R144:R162)</f>
        <v>0</v>
      </c>
      <c r="S143" s="167"/>
      <c r="T143" s="169">
        <f>SUM(T144:T162)</f>
        <v>0</v>
      </c>
      <c r="AR143" s="170" t="s">
        <v>85</v>
      </c>
      <c r="AT143" s="171" t="s">
        <v>74</v>
      </c>
      <c r="AU143" s="171" t="s">
        <v>83</v>
      </c>
      <c r="AY143" s="170" t="s">
        <v>128</v>
      </c>
      <c r="BK143" s="172">
        <f>SUM(BK144:BK162)</f>
        <v>0</v>
      </c>
    </row>
    <row r="144" spans="1:65" s="2" customFormat="1" ht="37.9" customHeight="1">
      <c r="A144" s="36"/>
      <c r="B144" s="37"/>
      <c r="C144" s="175" t="s">
        <v>233</v>
      </c>
      <c r="D144" s="175" t="s">
        <v>131</v>
      </c>
      <c r="E144" s="176" t="s">
        <v>1008</v>
      </c>
      <c r="F144" s="177" t="s">
        <v>1009</v>
      </c>
      <c r="G144" s="178" t="s">
        <v>134</v>
      </c>
      <c r="H144" s="179">
        <v>113.47799999999999</v>
      </c>
      <c r="I144" s="180"/>
      <c r="J144" s="181">
        <f>ROUND(I144*H144,2)</f>
        <v>0</v>
      </c>
      <c r="K144" s="177" t="s">
        <v>19</v>
      </c>
      <c r="L144" s="41"/>
      <c r="M144" s="182" t="s">
        <v>19</v>
      </c>
      <c r="N144" s="183" t="s">
        <v>46</v>
      </c>
      <c r="O144" s="66"/>
      <c r="P144" s="184">
        <f>O144*H144</f>
        <v>0</v>
      </c>
      <c r="Q144" s="184">
        <v>0</v>
      </c>
      <c r="R144" s="184">
        <f>Q144*H144</f>
        <v>0</v>
      </c>
      <c r="S144" s="184">
        <v>0</v>
      </c>
      <c r="T144" s="185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186" t="s">
        <v>242</v>
      </c>
      <c r="AT144" s="186" t="s">
        <v>131</v>
      </c>
      <c r="AU144" s="186" t="s">
        <v>85</v>
      </c>
      <c r="AY144" s="19" t="s">
        <v>128</v>
      </c>
      <c r="BE144" s="187">
        <f>IF(N144="základní",J144,0)</f>
        <v>0</v>
      </c>
      <c r="BF144" s="187">
        <f>IF(N144="snížená",J144,0)</f>
        <v>0</v>
      </c>
      <c r="BG144" s="187">
        <f>IF(N144="zákl. přenesená",J144,0)</f>
        <v>0</v>
      </c>
      <c r="BH144" s="187">
        <f>IF(N144="sníž. přenesená",J144,0)</f>
        <v>0</v>
      </c>
      <c r="BI144" s="187">
        <f>IF(N144="nulová",J144,0)</f>
        <v>0</v>
      </c>
      <c r="BJ144" s="19" t="s">
        <v>83</v>
      </c>
      <c r="BK144" s="187">
        <f>ROUND(I144*H144,2)</f>
        <v>0</v>
      </c>
      <c r="BL144" s="19" t="s">
        <v>242</v>
      </c>
      <c r="BM144" s="186" t="s">
        <v>1010</v>
      </c>
    </row>
    <row r="145" spans="1:65" s="13" customFormat="1" ht="11.25">
      <c r="B145" s="193"/>
      <c r="C145" s="194"/>
      <c r="D145" s="195" t="s">
        <v>140</v>
      </c>
      <c r="E145" s="196" t="s">
        <v>19</v>
      </c>
      <c r="F145" s="197" t="s">
        <v>950</v>
      </c>
      <c r="G145" s="194"/>
      <c r="H145" s="196" t="s">
        <v>19</v>
      </c>
      <c r="I145" s="198"/>
      <c r="J145" s="194"/>
      <c r="K145" s="194"/>
      <c r="L145" s="199"/>
      <c r="M145" s="200"/>
      <c r="N145" s="201"/>
      <c r="O145" s="201"/>
      <c r="P145" s="201"/>
      <c r="Q145" s="201"/>
      <c r="R145" s="201"/>
      <c r="S145" s="201"/>
      <c r="T145" s="202"/>
      <c r="AT145" s="203" t="s">
        <v>140</v>
      </c>
      <c r="AU145" s="203" t="s">
        <v>85</v>
      </c>
      <c r="AV145" s="13" t="s">
        <v>83</v>
      </c>
      <c r="AW145" s="13" t="s">
        <v>37</v>
      </c>
      <c r="AX145" s="13" t="s">
        <v>75</v>
      </c>
      <c r="AY145" s="203" t="s">
        <v>128</v>
      </c>
    </row>
    <row r="146" spans="1:65" s="14" customFormat="1" ht="11.25">
      <c r="B146" s="204"/>
      <c r="C146" s="205"/>
      <c r="D146" s="195" t="s">
        <v>140</v>
      </c>
      <c r="E146" s="206" t="s">
        <v>19</v>
      </c>
      <c r="F146" s="207" t="s">
        <v>951</v>
      </c>
      <c r="G146" s="205"/>
      <c r="H146" s="208">
        <v>102.36799999999999</v>
      </c>
      <c r="I146" s="209"/>
      <c r="J146" s="205"/>
      <c r="K146" s="205"/>
      <c r="L146" s="210"/>
      <c r="M146" s="211"/>
      <c r="N146" s="212"/>
      <c r="O146" s="212"/>
      <c r="P146" s="212"/>
      <c r="Q146" s="212"/>
      <c r="R146" s="212"/>
      <c r="S146" s="212"/>
      <c r="T146" s="213"/>
      <c r="AT146" s="214" t="s">
        <v>140</v>
      </c>
      <c r="AU146" s="214" t="s">
        <v>85</v>
      </c>
      <c r="AV146" s="14" t="s">
        <v>85</v>
      </c>
      <c r="AW146" s="14" t="s">
        <v>37</v>
      </c>
      <c r="AX146" s="14" t="s">
        <v>75</v>
      </c>
      <c r="AY146" s="214" t="s">
        <v>128</v>
      </c>
    </row>
    <row r="147" spans="1:65" s="14" customFormat="1" ht="11.25">
      <c r="B147" s="204"/>
      <c r="C147" s="205"/>
      <c r="D147" s="195" t="s">
        <v>140</v>
      </c>
      <c r="E147" s="206" t="s">
        <v>19</v>
      </c>
      <c r="F147" s="207" t="s">
        <v>952</v>
      </c>
      <c r="G147" s="205"/>
      <c r="H147" s="208">
        <v>11.11</v>
      </c>
      <c r="I147" s="209"/>
      <c r="J147" s="205"/>
      <c r="K147" s="205"/>
      <c r="L147" s="210"/>
      <c r="M147" s="211"/>
      <c r="N147" s="212"/>
      <c r="O147" s="212"/>
      <c r="P147" s="212"/>
      <c r="Q147" s="212"/>
      <c r="R147" s="212"/>
      <c r="S147" s="212"/>
      <c r="T147" s="213"/>
      <c r="AT147" s="214" t="s">
        <v>140</v>
      </c>
      <c r="AU147" s="214" t="s">
        <v>85</v>
      </c>
      <c r="AV147" s="14" t="s">
        <v>85</v>
      </c>
      <c r="AW147" s="14" t="s">
        <v>37</v>
      </c>
      <c r="AX147" s="14" t="s">
        <v>75</v>
      </c>
      <c r="AY147" s="214" t="s">
        <v>128</v>
      </c>
    </row>
    <row r="148" spans="1:65" s="15" customFormat="1" ht="11.25">
      <c r="B148" s="215"/>
      <c r="C148" s="216"/>
      <c r="D148" s="195" t="s">
        <v>140</v>
      </c>
      <c r="E148" s="217" t="s">
        <v>19</v>
      </c>
      <c r="F148" s="218" t="s">
        <v>173</v>
      </c>
      <c r="G148" s="216"/>
      <c r="H148" s="219">
        <v>113.47799999999999</v>
      </c>
      <c r="I148" s="220"/>
      <c r="J148" s="216"/>
      <c r="K148" s="216"/>
      <c r="L148" s="221"/>
      <c r="M148" s="222"/>
      <c r="N148" s="223"/>
      <c r="O148" s="223"/>
      <c r="P148" s="223"/>
      <c r="Q148" s="223"/>
      <c r="R148" s="223"/>
      <c r="S148" s="223"/>
      <c r="T148" s="224"/>
      <c r="AT148" s="225" t="s">
        <v>140</v>
      </c>
      <c r="AU148" s="225" t="s">
        <v>85</v>
      </c>
      <c r="AV148" s="15" t="s">
        <v>136</v>
      </c>
      <c r="AW148" s="15" t="s">
        <v>37</v>
      </c>
      <c r="AX148" s="15" t="s">
        <v>83</v>
      </c>
      <c r="AY148" s="225" t="s">
        <v>128</v>
      </c>
    </row>
    <row r="149" spans="1:65" s="2" customFormat="1" ht="37.9" customHeight="1">
      <c r="A149" s="36"/>
      <c r="B149" s="37"/>
      <c r="C149" s="175" t="s">
        <v>242</v>
      </c>
      <c r="D149" s="175" t="s">
        <v>131</v>
      </c>
      <c r="E149" s="176" t="s">
        <v>1011</v>
      </c>
      <c r="F149" s="177" t="s">
        <v>1012</v>
      </c>
      <c r="G149" s="178" t="s">
        <v>134</v>
      </c>
      <c r="H149" s="179">
        <v>85.173000000000002</v>
      </c>
      <c r="I149" s="180"/>
      <c r="J149" s="181">
        <f>ROUND(I149*H149,2)</f>
        <v>0</v>
      </c>
      <c r="K149" s="177" t="s">
        <v>19</v>
      </c>
      <c r="L149" s="41"/>
      <c r="M149" s="182" t="s">
        <v>19</v>
      </c>
      <c r="N149" s="183" t="s">
        <v>46</v>
      </c>
      <c r="O149" s="66"/>
      <c r="P149" s="184">
        <f>O149*H149</f>
        <v>0</v>
      </c>
      <c r="Q149" s="184">
        <v>0</v>
      </c>
      <c r="R149" s="184">
        <f>Q149*H149</f>
        <v>0</v>
      </c>
      <c r="S149" s="184">
        <v>0</v>
      </c>
      <c r="T149" s="185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186" t="s">
        <v>242</v>
      </c>
      <c r="AT149" s="186" t="s">
        <v>131</v>
      </c>
      <c r="AU149" s="186" t="s">
        <v>85</v>
      </c>
      <c r="AY149" s="19" t="s">
        <v>128</v>
      </c>
      <c r="BE149" s="187">
        <f>IF(N149="základní",J149,0)</f>
        <v>0</v>
      </c>
      <c r="BF149" s="187">
        <f>IF(N149="snížená",J149,0)</f>
        <v>0</v>
      </c>
      <c r="BG149" s="187">
        <f>IF(N149="zákl. přenesená",J149,0)</f>
        <v>0</v>
      </c>
      <c r="BH149" s="187">
        <f>IF(N149="sníž. přenesená",J149,0)</f>
        <v>0</v>
      </c>
      <c r="BI149" s="187">
        <f>IF(N149="nulová",J149,0)</f>
        <v>0</v>
      </c>
      <c r="BJ149" s="19" t="s">
        <v>83</v>
      </c>
      <c r="BK149" s="187">
        <f>ROUND(I149*H149,2)</f>
        <v>0</v>
      </c>
      <c r="BL149" s="19" t="s">
        <v>242</v>
      </c>
      <c r="BM149" s="186" t="s">
        <v>1013</v>
      </c>
    </row>
    <row r="150" spans="1:65" s="13" customFormat="1" ht="11.25">
      <c r="B150" s="193"/>
      <c r="C150" s="194"/>
      <c r="D150" s="195" t="s">
        <v>140</v>
      </c>
      <c r="E150" s="196" t="s">
        <v>19</v>
      </c>
      <c r="F150" s="197" t="s">
        <v>953</v>
      </c>
      <c r="G150" s="194"/>
      <c r="H150" s="196" t="s">
        <v>19</v>
      </c>
      <c r="I150" s="198"/>
      <c r="J150" s="194"/>
      <c r="K150" s="194"/>
      <c r="L150" s="199"/>
      <c r="M150" s="200"/>
      <c r="N150" s="201"/>
      <c r="O150" s="201"/>
      <c r="P150" s="201"/>
      <c r="Q150" s="201"/>
      <c r="R150" s="201"/>
      <c r="S150" s="201"/>
      <c r="T150" s="202"/>
      <c r="AT150" s="203" t="s">
        <v>140</v>
      </c>
      <c r="AU150" s="203" t="s">
        <v>85</v>
      </c>
      <c r="AV150" s="13" t="s">
        <v>83</v>
      </c>
      <c r="AW150" s="13" t="s">
        <v>37</v>
      </c>
      <c r="AX150" s="13" t="s">
        <v>75</v>
      </c>
      <c r="AY150" s="203" t="s">
        <v>128</v>
      </c>
    </row>
    <row r="151" spans="1:65" s="14" customFormat="1" ht="11.25">
      <c r="B151" s="204"/>
      <c r="C151" s="205"/>
      <c r="D151" s="195" t="s">
        <v>140</v>
      </c>
      <c r="E151" s="206" t="s">
        <v>19</v>
      </c>
      <c r="F151" s="207" t="s">
        <v>954</v>
      </c>
      <c r="G151" s="205"/>
      <c r="H151" s="208">
        <v>66.828000000000003</v>
      </c>
      <c r="I151" s="209"/>
      <c r="J151" s="205"/>
      <c r="K151" s="205"/>
      <c r="L151" s="210"/>
      <c r="M151" s="211"/>
      <c r="N151" s="212"/>
      <c r="O151" s="212"/>
      <c r="P151" s="212"/>
      <c r="Q151" s="212"/>
      <c r="R151" s="212"/>
      <c r="S151" s="212"/>
      <c r="T151" s="213"/>
      <c r="AT151" s="214" t="s">
        <v>140</v>
      </c>
      <c r="AU151" s="214" t="s">
        <v>85</v>
      </c>
      <c r="AV151" s="14" t="s">
        <v>85</v>
      </c>
      <c r="AW151" s="14" t="s">
        <v>37</v>
      </c>
      <c r="AX151" s="14" t="s">
        <v>75</v>
      </c>
      <c r="AY151" s="214" t="s">
        <v>128</v>
      </c>
    </row>
    <row r="152" spans="1:65" s="14" customFormat="1" ht="11.25">
      <c r="B152" s="204"/>
      <c r="C152" s="205"/>
      <c r="D152" s="195" t="s">
        <v>140</v>
      </c>
      <c r="E152" s="206" t="s">
        <v>19</v>
      </c>
      <c r="F152" s="207" t="s">
        <v>955</v>
      </c>
      <c r="G152" s="205"/>
      <c r="H152" s="208">
        <v>5.1479999999999997</v>
      </c>
      <c r="I152" s="209"/>
      <c r="J152" s="205"/>
      <c r="K152" s="205"/>
      <c r="L152" s="210"/>
      <c r="M152" s="211"/>
      <c r="N152" s="212"/>
      <c r="O152" s="212"/>
      <c r="P152" s="212"/>
      <c r="Q152" s="212"/>
      <c r="R152" s="212"/>
      <c r="S152" s="212"/>
      <c r="T152" s="213"/>
      <c r="AT152" s="214" t="s">
        <v>140</v>
      </c>
      <c r="AU152" s="214" t="s">
        <v>85</v>
      </c>
      <c r="AV152" s="14" t="s">
        <v>85</v>
      </c>
      <c r="AW152" s="14" t="s">
        <v>37</v>
      </c>
      <c r="AX152" s="14" t="s">
        <v>75</v>
      </c>
      <c r="AY152" s="214" t="s">
        <v>128</v>
      </c>
    </row>
    <row r="153" spans="1:65" s="14" customFormat="1" ht="11.25">
      <c r="B153" s="204"/>
      <c r="C153" s="205"/>
      <c r="D153" s="195" t="s">
        <v>140</v>
      </c>
      <c r="E153" s="206" t="s">
        <v>19</v>
      </c>
      <c r="F153" s="207" t="s">
        <v>956</v>
      </c>
      <c r="G153" s="205"/>
      <c r="H153" s="208">
        <v>13.196999999999999</v>
      </c>
      <c r="I153" s="209"/>
      <c r="J153" s="205"/>
      <c r="K153" s="205"/>
      <c r="L153" s="210"/>
      <c r="M153" s="211"/>
      <c r="N153" s="212"/>
      <c r="O153" s="212"/>
      <c r="P153" s="212"/>
      <c r="Q153" s="212"/>
      <c r="R153" s="212"/>
      <c r="S153" s="212"/>
      <c r="T153" s="213"/>
      <c r="AT153" s="214" t="s">
        <v>140</v>
      </c>
      <c r="AU153" s="214" t="s">
        <v>85</v>
      </c>
      <c r="AV153" s="14" t="s">
        <v>85</v>
      </c>
      <c r="AW153" s="14" t="s">
        <v>37</v>
      </c>
      <c r="AX153" s="14" t="s">
        <v>75</v>
      </c>
      <c r="AY153" s="214" t="s">
        <v>128</v>
      </c>
    </row>
    <row r="154" spans="1:65" s="15" customFormat="1" ht="11.25">
      <c r="B154" s="215"/>
      <c r="C154" s="216"/>
      <c r="D154" s="195" t="s">
        <v>140</v>
      </c>
      <c r="E154" s="217" t="s">
        <v>19</v>
      </c>
      <c r="F154" s="218" t="s">
        <v>173</v>
      </c>
      <c r="G154" s="216"/>
      <c r="H154" s="219">
        <v>85.173000000000002</v>
      </c>
      <c r="I154" s="220"/>
      <c r="J154" s="216"/>
      <c r="K154" s="216"/>
      <c r="L154" s="221"/>
      <c r="M154" s="222"/>
      <c r="N154" s="223"/>
      <c r="O154" s="223"/>
      <c r="P154" s="223"/>
      <c r="Q154" s="223"/>
      <c r="R154" s="223"/>
      <c r="S154" s="223"/>
      <c r="T154" s="224"/>
      <c r="AT154" s="225" t="s">
        <v>140</v>
      </c>
      <c r="AU154" s="225" t="s">
        <v>85</v>
      </c>
      <c r="AV154" s="15" t="s">
        <v>136</v>
      </c>
      <c r="AW154" s="15" t="s">
        <v>37</v>
      </c>
      <c r="AX154" s="15" t="s">
        <v>83</v>
      </c>
      <c r="AY154" s="225" t="s">
        <v>128</v>
      </c>
    </row>
    <row r="155" spans="1:65" s="2" customFormat="1" ht="37.9" customHeight="1">
      <c r="A155" s="36"/>
      <c r="B155" s="37"/>
      <c r="C155" s="175" t="s">
        <v>249</v>
      </c>
      <c r="D155" s="175" t="s">
        <v>131</v>
      </c>
      <c r="E155" s="176" t="s">
        <v>1014</v>
      </c>
      <c r="F155" s="177" t="s">
        <v>1015</v>
      </c>
      <c r="G155" s="178" t="s">
        <v>165</v>
      </c>
      <c r="H155" s="179">
        <v>93.6</v>
      </c>
      <c r="I155" s="180"/>
      <c r="J155" s="181">
        <f>ROUND(I155*H155,2)</f>
        <v>0</v>
      </c>
      <c r="K155" s="177" t="s">
        <v>19</v>
      </c>
      <c r="L155" s="41"/>
      <c r="M155" s="182" t="s">
        <v>19</v>
      </c>
      <c r="N155" s="183" t="s">
        <v>46</v>
      </c>
      <c r="O155" s="66"/>
      <c r="P155" s="184">
        <f>O155*H155</f>
        <v>0</v>
      </c>
      <c r="Q155" s="184">
        <v>0</v>
      </c>
      <c r="R155" s="184">
        <f>Q155*H155</f>
        <v>0</v>
      </c>
      <c r="S155" s="184">
        <v>0</v>
      </c>
      <c r="T155" s="185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186" t="s">
        <v>242</v>
      </c>
      <c r="AT155" s="186" t="s">
        <v>131</v>
      </c>
      <c r="AU155" s="186" t="s">
        <v>85</v>
      </c>
      <c r="AY155" s="19" t="s">
        <v>128</v>
      </c>
      <c r="BE155" s="187">
        <f>IF(N155="základní",J155,0)</f>
        <v>0</v>
      </c>
      <c r="BF155" s="187">
        <f>IF(N155="snížená",J155,0)</f>
        <v>0</v>
      </c>
      <c r="BG155" s="187">
        <f>IF(N155="zákl. přenesená",J155,0)</f>
        <v>0</v>
      </c>
      <c r="BH155" s="187">
        <f>IF(N155="sníž. přenesená",J155,0)</f>
        <v>0</v>
      </c>
      <c r="BI155" s="187">
        <f>IF(N155="nulová",J155,0)</f>
        <v>0</v>
      </c>
      <c r="BJ155" s="19" t="s">
        <v>83</v>
      </c>
      <c r="BK155" s="187">
        <f>ROUND(I155*H155,2)</f>
        <v>0</v>
      </c>
      <c r="BL155" s="19" t="s">
        <v>242</v>
      </c>
      <c r="BM155" s="186" t="s">
        <v>1016</v>
      </c>
    </row>
    <row r="156" spans="1:65" s="13" customFormat="1" ht="11.25">
      <c r="B156" s="193"/>
      <c r="C156" s="194"/>
      <c r="D156" s="195" t="s">
        <v>140</v>
      </c>
      <c r="E156" s="196" t="s">
        <v>19</v>
      </c>
      <c r="F156" s="197" t="s">
        <v>961</v>
      </c>
      <c r="G156" s="194"/>
      <c r="H156" s="196" t="s">
        <v>19</v>
      </c>
      <c r="I156" s="198"/>
      <c r="J156" s="194"/>
      <c r="K156" s="194"/>
      <c r="L156" s="199"/>
      <c r="M156" s="200"/>
      <c r="N156" s="201"/>
      <c r="O156" s="201"/>
      <c r="P156" s="201"/>
      <c r="Q156" s="201"/>
      <c r="R156" s="201"/>
      <c r="S156" s="201"/>
      <c r="T156" s="202"/>
      <c r="AT156" s="203" t="s">
        <v>140</v>
      </c>
      <c r="AU156" s="203" t="s">
        <v>85</v>
      </c>
      <c r="AV156" s="13" t="s">
        <v>83</v>
      </c>
      <c r="AW156" s="13" t="s">
        <v>37</v>
      </c>
      <c r="AX156" s="13" t="s">
        <v>75</v>
      </c>
      <c r="AY156" s="203" t="s">
        <v>128</v>
      </c>
    </row>
    <row r="157" spans="1:65" s="14" customFormat="1" ht="11.25">
      <c r="B157" s="204"/>
      <c r="C157" s="205"/>
      <c r="D157" s="195" t="s">
        <v>140</v>
      </c>
      <c r="E157" s="206" t="s">
        <v>19</v>
      </c>
      <c r="F157" s="207" t="s">
        <v>1017</v>
      </c>
      <c r="G157" s="205"/>
      <c r="H157" s="208">
        <v>93.6</v>
      </c>
      <c r="I157" s="209"/>
      <c r="J157" s="205"/>
      <c r="K157" s="205"/>
      <c r="L157" s="210"/>
      <c r="M157" s="211"/>
      <c r="N157" s="212"/>
      <c r="O157" s="212"/>
      <c r="P157" s="212"/>
      <c r="Q157" s="212"/>
      <c r="R157" s="212"/>
      <c r="S157" s="212"/>
      <c r="T157" s="213"/>
      <c r="AT157" s="214" t="s">
        <v>140</v>
      </c>
      <c r="AU157" s="214" t="s">
        <v>85</v>
      </c>
      <c r="AV157" s="14" t="s">
        <v>85</v>
      </c>
      <c r="AW157" s="14" t="s">
        <v>37</v>
      </c>
      <c r="AX157" s="14" t="s">
        <v>83</v>
      </c>
      <c r="AY157" s="214" t="s">
        <v>128</v>
      </c>
    </row>
    <row r="158" spans="1:65" s="2" customFormat="1" ht="37.9" customHeight="1">
      <c r="A158" s="36"/>
      <c r="B158" s="37"/>
      <c r="C158" s="175" t="s">
        <v>254</v>
      </c>
      <c r="D158" s="175" t="s">
        <v>131</v>
      </c>
      <c r="E158" s="176" t="s">
        <v>1018</v>
      </c>
      <c r="F158" s="177" t="s">
        <v>1019</v>
      </c>
      <c r="G158" s="178" t="s">
        <v>165</v>
      </c>
      <c r="H158" s="179">
        <v>200.5</v>
      </c>
      <c r="I158" s="180"/>
      <c r="J158" s="181">
        <f>ROUND(I158*H158,2)</f>
        <v>0</v>
      </c>
      <c r="K158" s="177" t="s">
        <v>19</v>
      </c>
      <c r="L158" s="41"/>
      <c r="M158" s="182" t="s">
        <v>19</v>
      </c>
      <c r="N158" s="183" t="s">
        <v>46</v>
      </c>
      <c r="O158" s="66"/>
      <c r="P158" s="184">
        <f>O158*H158</f>
        <v>0</v>
      </c>
      <c r="Q158" s="184">
        <v>0</v>
      </c>
      <c r="R158" s="184">
        <f>Q158*H158</f>
        <v>0</v>
      </c>
      <c r="S158" s="184">
        <v>0</v>
      </c>
      <c r="T158" s="185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86" t="s">
        <v>242</v>
      </c>
      <c r="AT158" s="186" t="s">
        <v>131</v>
      </c>
      <c r="AU158" s="186" t="s">
        <v>85</v>
      </c>
      <c r="AY158" s="19" t="s">
        <v>128</v>
      </c>
      <c r="BE158" s="187">
        <f>IF(N158="základní",J158,0)</f>
        <v>0</v>
      </c>
      <c r="BF158" s="187">
        <f>IF(N158="snížená",J158,0)</f>
        <v>0</v>
      </c>
      <c r="BG158" s="187">
        <f>IF(N158="zákl. přenesená",J158,0)</f>
        <v>0</v>
      </c>
      <c r="BH158" s="187">
        <f>IF(N158="sníž. přenesená",J158,0)</f>
        <v>0</v>
      </c>
      <c r="BI158" s="187">
        <f>IF(N158="nulová",J158,0)</f>
        <v>0</v>
      </c>
      <c r="BJ158" s="19" t="s">
        <v>83</v>
      </c>
      <c r="BK158" s="187">
        <f>ROUND(I158*H158,2)</f>
        <v>0</v>
      </c>
      <c r="BL158" s="19" t="s">
        <v>242</v>
      </c>
      <c r="BM158" s="186" t="s">
        <v>1020</v>
      </c>
    </row>
    <row r="159" spans="1:65" s="13" customFormat="1" ht="11.25">
      <c r="B159" s="193"/>
      <c r="C159" s="194"/>
      <c r="D159" s="195" t="s">
        <v>140</v>
      </c>
      <c r="E159" s="196" t="s">
        <v>19</v>
      </c>
      <c r="F159" s="197" t="s">
        <v>963</v>
      </c>
      <c r="G159" s="194"/>
      <c r="H159" s="196" t="s">
        <v>19</v>
      </c>
      <c r="I159" s="198"/>
      <c r="J159" s="194"/>
      <c r="K159" s="194"/>
      <c r="L159" s="199"/>
      <c r="M159" s="200"/>
      <c r="N159" s="201"/>
      <c r="O159" s="201"/>
      <c r="P159" s="201"/>
      <c r="Q159" s="201"/>
      <c r="R159" s="201"/>
      <c r="S159" s="201"/>
      <c r="T159" s="202"/>
      <c r="AT159" s="203" t="s">
        <v>140</v>
      </c>
      <c r="AU159" s="203" t="s">
        <v>85</v>
      </c>
      <c r="AV159" s="13" t="s">
        <v>83</v>
      </c>
      <c r="AW159" s="13" t="s">
        <v>37</v>
      </c>
      <c r="AX159" s="13" t="s">
        <v>75</v>
      </c>
      <c r="AY159" s="203" t="s">
        <v>128</v>
      </c>
    </row>
    <row r="160" spans="1:65" s="14" customFormat="1" ht="22.5">
      <c r="B160" s="204"/>
      <c r="C160" s="205"/>
      <c r="D160" s="195" t="s">
        <v>140</v>
      </c>
      <c r="E160" s="206" t="s">
        <v>19</v>
      </c>
      <c r="F160" s="207" t="s">
        <v>1021</v>
      </c>
      <c r="G160" s="205"/>
      <c r="H160" s="208">
        <v>200.5</v>
      </c>
      <c r="I160" s="209"/>
      <c r="J160" s="205"/>
      <c r="K160" s="205"/>
      <c r="L160" s="210"/>
      <c r="M160" s="211"/>
      <c r="N160" s="212"/>
      <c r="O160" s="212"/>
      <c r="P160" s="212"/>
      <c r="Q160" s="212"/>
      <c r="R160" s="212"/>
      <c r="S160" s="212"/>
      <c r="T160" s="213"/>
      <c r="AT160" s="214" t="s">
        <v>140</v>
      </c>
      <c r="AU160" s="214" t="s">
        <v>85</v>
      </c>
      <c r="AV160" s="14" t="s">
        <v>85</v>
      </c>
      <c r="AW160" s="14" t="s">
        <v>37</v>
      </c>
      <c r="AX160" s="14" t="s">
        <v>83</v>
      </c>
      <c r="AY160" s="214" t="s">
        <v>128</v>
      </c>
    </row>
    <row r="161" spans="1:65" s="2" customFormat="1" ht="55.5" customHeight="1">
      <c r="A161" s="36"/>
      <c r="B161" s="37"/>
      <c r="C161" s="175" t="s">
        <v>260</v>
      </c>
      <c r="D161" s="175" t="s">
        <v>131</v>
      </c>
      <c r="E161" s="176" t="s">
        <v>1022</v>
      </c>
      <c r="F161" s="177" t="s">
        <v>1023</v>
      </c>
      <c r="G161" s="178" t="s">
        <v>571</v>
      </c>
      <c r="H161" s="241"/>
      <c r="I161" s="180"/>
      <c r="J161" s="181">
        <f>ROUND(I161*H161,2)</f>
        <v>0</v>
      </c>
      <c r="K161" s="177" t="s">
        <v>135</v>
      </c>
      <c r="L161" s="41"/>
      <c r="M161" s="182" t="s">
        <v>19</v>
      </c>
      <c r="N161" s="183" t="s">
        <v>46</v>
      </c>
      <c r="O161" s="66"/>
      <c r="P161" s="184">
        <f>O161*H161</f>
        <v>0</v>
      </c>
      <c r="Q161" s="184">
        <v>0</v>
      </c>
      <c r="R161" s="184">
        <f>Q161*H161</f>
        <v>0</v>
      </c>
      <c r="S161" s="184">
        <v>0</v>
      </c>
      <c r="T161" s="185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86" t="s">
        <v>242</v>
      </c>
      <c r="AT161" s="186" t="s">
        <v>131</v>
      </c>
      <c r="AU161" s="186" t="s">
        <v>85</v>
      </c>
      <c r="AY161" s="19" t="s">
        <v>128</v>
      </c>
      <c r="BE161" s="187">
        <f>IF(N161="základní",J161,0)</f>
        <v>0</v>
      </c>
      <c r="BF161" s="187">
        <f>IF(N161="snížená",J161,0)</f>
        <v>0</v>
      </c>
      <c r="BG161" s="187">
        <f>IF(N161="zákl. přenesená",J161,0)</f>
        <v>0</v>
      </c>
      <c r="BH161" s="187">
        <f>IF(N161="sníž. přenesená",J161,0)</f>
        <v>0</v>
      </c>
      <c r="BI161" s="187">
        <f>IF(N161="nulová",J161,0)</f>
        <v>0</v>
      </c>
      <c r="BJ161" s="19" t="s">
        <v>83</v>
      </c>
      <c r="BK161" s="187">
        <f>ROUND(I161*H161,2)</f>
        <v>0</v>
      </c>
      <c r="BL161" s="19" t="s">
        <v>242</v>
      </c>
      <c r="BM161" s="186" t="s">
        <v>1024</v>
      </c>
    </row>
    <row r="162" spans="1:65" s="2" customFormat="1" ht="11.25">
      <c r="A162" s="36"/>
      <c r="B162" s="37"/>
      <c r="C162" s="38"/>
      <c r="D162" s="188" t="s">
        <v>138</v>
      </c>
      <c r="E162" s="38"/>
      <c r="F162" s="189" t="s">
        <v>1025</v>
      </c>
      <c r="G162" s="38"/>
      <c r="H162" s="38"/>
      <c r="I162" s="190"/>
      <c r="J162" s="38"/>
      <c r="K162" s="38"/>
      <c r="L162" s="41"/>
      <c r="M162" s="191"/>
      <c r="N162" s="192"/>
      <c r="O162" s="66"/>
      <c r="P162" s="66"/>
      <c r="Q162" s="66"/>
      <c r="R162" s="66"/>
      <c r="S162" s="66"/>
      <c r="T162" s="67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T162" s="19" t="s">
        <v>138</v>
      </c>
      <c r="AU162" s="19" t="s">
        <v>85</v>
      </c>
    </row>
    <row r="163" spans="1:65" s="12" customFormat="1" ht="25.9" customHeight="1">
      <c r="B163" s="159"/>
      <c r="C163" s="160"/>
      <c r="D163" s="161" t="s">
        <v>74</v>
      </c>
      <c r="E163" s="162" t="s">
        <v>1026</v>
      </c>
      <c r="F163" s="162" t="s">
        <v>1027</v>
      </c>
      <c r="G163" s="160"/>
      <c r="H163" s="160"/>
      <c r="I163" s="163"/>
      <c r="J163" s="164">
        <f>BK163</f>
        <v>0</v>
      </c>
      <c r="K163" s="160"/>
      <c r="L163" s="165"/>
      <c r="M163" s="166"/>
      <c r="N163" s="167"/>
      <c r="O163" s="167"/>
      <c r="P163" s="168">
        <f>P164</f>
        <v>0</v>
      </c>
      <c r="Q163" s="167"/>
      <c r="R163" s="168">
        <f>R164</f>
        <v>0</v>
      </c>
      <c r="S163" s="167"/>
      <c r="T163" s="169">
        <f>T164</f>
        <v>0</v>
      </c>
      <c r="AR163" s="170" t="s">
        <v>136</v>
      </c>
      <c r="AT163" s="171" t="s">
        <v>74</v>
      </c>
      <c r="AU163" s="171" t="s">
        <v>75</v>
      </c>
      <c r="AY163" s="170" t="s">
        <v>128</v>
      </c>
      <c r="BK163" s="172">
        <f>BK164</f>
        <v>0</v>
      </c>
    </row>
    <row r="164" spans="1:65" s="2" customFormat="1" ht="37.9" customHeight="1">
      <c r="A164" s="36"/>
      <c r="B164" s="37"/>
      <c r="C164" s="175" t="s">
        <v>265</v>
      </c>
      <c r="D164" s="175" t="s">
        <v>131</v>
      </c>
      <c r="E164" s="176" t="s">
        <v>1028</v>
      </c>
      <c r="F164" s="177" t="s">
        <v>1029</v>
      </c>
      <c r="G164" s="178" t="s">
        <v>493</v>
      </c>
      <c r="H164" s="179">
        <v>1</v>
      </c>
      <c r="I164" s="180"/>
      <c r="J164" s="181">
        <f>ROUND(I164*H164,2)</f>
        <v>0</v>
      </c>
      <c r="K164" s="177" t="s">
        <v>19</v>
      </c>
      <c r="L164" s="41"/>
      <c r="M164" s="182" t="s">
        <v>19</v>
      </c>
      <c r="N164" s="183" t="s">
        <v>46</v>
      </c>
      <c r="O164" s="66"/>
      <c r="P164" s="184">
        <f>O164*H164</f>
        <v>0</v>
      </c>
      <c r="Q164" s="184">
        <v>0</v>
      </c>
      <c r="R164" s="184">
        <f>Q164*H164</f>
        <v>0</v>
      </c>
      <c r="S164" s="184">
        <v>0</v>
      </c>
      <c r="T164" s="185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186" t="s">
        <v>136</v>
      </c>
      <c r="AT164" s="186" t="s">
        <v>131</v>
      </c>
      <c r="AU164" s="186" t="s">
        <v>83</v>
      </c>
      <c r="AY164" s="19" t="s">
        <v>128</v>
      </c>
      <c r="BE164" s="187">
        <f>IF(N164="základní",J164,0)</f>
        <v>0</v>
      </c>
      <c r="BF164" s="187">
        <f>IF(N164="snížená",J164,0)</f>
        <v>0</v>
      </c>
      <c r="BG164" s="187">
        <f>IF(N164="zákl. přenesená",J164,0)</f>
        <v>0</v>
      </c>
      <c r="BH164" s="187">
        <f>IF(N164="sníž. přenesená",J164,0)</f>
        <v>0</v>
      </c>
      <c r="BI164" s="187">
        <f>IF(N164="nulová",J164,0)</f>
        <v>0</v>
      </c>
      <c r="BJ164" s="19" t="s">
        <v>83</v>
      </c>
      <c r="BK164" s="187">
        <f>ROUND(I164*H164,2)</f>
        <v>0</v>
      </c>
      <c r="BL164" s="19" t="s">
        <v>136</v>
      </c>
      <c r="BM164" s="186" t="s">
        <v>1030</v>
      </c>
    </row>
    <row r="165" spans="1:65" s="12" customFormat="1" ht="25.9" customHeight="1">
      <c r="B165" s="159"/>
      <c r="C165" s="160"/>
      <c r="D165" s="161" t="s">
        <v>74</v>
      </c>
      <c r="E165" s="162" t="s">
        <v>487</v>
      </c>
      <c r="F165" s="162" t="s">
        <v>488</v>
      </c>
      <c r="G165" s="160"/>
      <c r="H165" s="160"/>
      <c r="I165" s="163"/>
      <c r="J165" s="164">
        <f>BK165</f>
        <v>0</v>
      </c>
      <c r="K165" s="160"/>
      <c r="L165" s="165"/>
      <c r="M165" s="166"/>
      <c r="N165" s="167"/>
      <c r="O165" s="167"/>
      <c r="P165" s="168">
        <f>P166+P169</f>
        <v>0</v>
      </c>
      <c r="Q165" s="167"/>
      <c r="R165" s="168">
        <f>R166+R169</f>
        <v>0</v>
      </c>
      <c r="S165" s="167"/>
      <c r="T165" s="169">
        <f>T166+T169</f>
        <v>0</v>
      </c>
      <c r="AR165" s="170" t="s">
        <v>156</v>
      </c>
      <c r="AT165" s="171" t="s">
        <v>74</v>
      </c>
      <c r="AU165" s="171" t="s">
        <v>75</v>
      </c>
      <c r="AY165" s="170" t="s">
        <v>128</v>
      </c>
      <c r="BK165" s="172">
        <f>BK166+BK169</f>
        <v>0</v>
      </c>
    </row>
    <row r="166" spans="1:65" s="12" customFormat="1" ht="22.9" customHeight="1">
      <c r="B166" s="159"/>
      <c r="C166" s="160"/>
      <c r="D166" s="161" t="s">
        <v>74</v>
      </c>
      <c r="E166" s="173" t="s">
        <v>489</v>
      </c>
      <c r="F166" s="173" t="s">
        <v>490</v>
      </c>
      <c r="G166" s="160"/>
      <c r="H166" s="160"/>
      <c r="I166" s="163"/>
      <c r="J166" s="174">
        <f>BK166</f>
        <v>0</v>
      </c>
      <c r="K166" s="160"/>
      <c r="L166" s="165"/>
      <c r="M166" s="166"/>
      <c r="N166" s="167"/>
      <c r="O166" s="167"/>
      <c r="P166" s="168">
        <f>SUM(P167:P168)</f>
        <v>0</v>
      </c>
      <c r="Q166" s="167"/>
      <c r="R166" s="168">
        <f>SUM(R167:R168)</f>
        <v>0</v>
      </c>
      <c r="S166" s="167"/>
      <c r="T166" s="169">
        <f>SUM(T167:T168)</f>
        <v>0</v>
      </c>
      <c r="AR166" s="170" t="s">
        <v>156</v>
      </c>
      <c r="AT166" s="171" t="s">
        <v>74</v>
      </c>
      <c r="AU166" s="171" t="s">
        <v>83</v>
      </c>
      <c r="AY166" s="170" t="s">
        <v>128</v>
      </c>
      <c r="BK166" s="172">
        <f>SUM(BK167:BK168)</f>
        <v>0</v>
      </c>
    </row>
    <row r="167" spans="1:65" s="2" customFormat="1" ht="16.5" customHeight="1">
      <c r="A167" s="36"/>
      <c r="B167" s="37"/>
      <c r="C167" s="175" t="s">
        <v>7</v>
      </c>
      <c r="D167" s="175" t="s">
        <v>131</v>
      </c>
      <c r="E167" s="176" t="s">
        <v>492</v>
      </c>
      <c r="F167" s="177" t="s">
        <v>490</v>
      </c>
      <c r="G167" s="178" t="s">
        <v>493</v>
      </c>
      <c r="H167" s="179">
        <v>1</v>
      </c>
      <c r="I167" s="180"/>
      <c r="J167" s="181">
        <f>ROUND(I167*H167,2)</f>
        <v>0</v>
      </c>
      <c r="K167" s="177" t="s">
        <v>135</v>
      </c>
      <c r="L167" s="41"/>
      <c r="M167" s="182" t="s">
        <v>19</v>
      </c>
      <c r="N167" s="183" t="s">
        <v>46</v>
      </c>
      <c r="O167" s="66"/>
      <c r="P167" s="184">
        <f>O167*H167</f>
        <v>0</v>
      </c>
      <c r="Q167" s="184">
        <v>0</v>
      </c>
      <c r="R167" s="184">
        <f>Q167*H167</f>
        <v>0</v>
      </c>
      <c r="S167" s="184">
        <v>0</v>
      </c>
      <c r="T167" s="185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186" t="s">
        <v>494</v>
      </c>
      <c r="AT167" s="186" t="s">
        <v>131</v>
      </c>
      <c r="AU167" s="186" t="s">
        <v>85</v>
      </c>
      <c r="AY167" s="19" t="s">
        <v>128</v>
      </c>
      <c r="BE167" s="187">
        <f>IF(N167="základní",J167,0)</f>
        <v>0</v>
      </c>
      <c r="BF167" s="187">
        <f>IF(N167="snížená",J167,0)</f>
        <v>0</v>
      </c>
      <c r="BG167" s="187">
        <f>IF(N167="zákl. přenesená",J167,0)</f>
        <v>0</v>
      </c>
      <c r="BH167" s="187">
        <f>IF(N167="sníž. přenesená",J167,0)</f>
        <v>0</v>
      </c>
      <c r="BI167" s="187">
        <f>IF(N167="nulová",J167,0)</f>
        <v>0</v>
      </c>
      <c r="BJ167" s="19" t="s">
        <v>83</v>
      </c>
      <c r="BK167" s="187">
        <f>ROUND(I167*H167,2)</f>
        <v>0</v>
      </c>
      <c r="BL167" s="19" t="s">
        <v>494</v>
      </c>
      <c r="BM167" s="186" t="s">
        <v>1031</v>
      </c>
    </row>
    <row r="168" spans="1:65" s="2" customFormat="1" ht="11.25">
      <c r="A168" s="36"/>
      <c r="B168" s="37"/>
      <c r="C168" s="38"/>
      <c r="D168" s="188" t="s">
        <v>138</v>
      </c>
      <c r="E168" s="38"/>
      <c r="F168" s="189" t="s">
        <v>496</v>
      </c>
      <c r="G168" s="38"/>
      <c r="H168" s="38"/>
      <c r="I168" s="190"/>
      <c r="J168" s="38"/>
      <c r="K168" s="38"/>
      <c r="L168" s="41"/>
      <c r="M168" s="191"/>
      <c r="N168" s="192"/>
      <c r="O168" s="66"/>
      <c r="P168" s="66"/>
      <c r="Q168" s="66"/>
      <c r="R168" s="66"/>
      <c r="S168" s="66"/>
      <c r="T168" s="67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T168" s="19" t="s">
        <v>138</v>
      </c>
      <c r="AU168" s="19" t="s">
        <v>85</v>
      </c>
    </row>
    <row r="169" spans="1:65" s="12" customFormat="1" ht="22.9" customHeight="1">
      <c r="B169" s="159"/>
      <c r="C169" s="160"/>
      <c r="D169" s="161" t="s">
        <v>74</v>
      </c>
      <c r="E169" s="173" t="s">
        <v>497</v>
      </c>
      <c r="F169" s="173" t="s">
        <v>498</v>
      </c>
      <c r="G169" s="160"/>
      <c r="H169" s="160"/>
      <c r="I169" s="163"/>
      <c r="J169" s="174">
        <f>BK169</f>
        <v>0</v>
      </c>
      <c r="K169" s="160"/>
      <c r="L169" s="165"/>
      <c r="M169" s="166"/>
      <c r="N169" s="167"/>
      <c r="O169" s="167"/>
      <c r="P169" s="168">
        <f>SUM(P170:P172)</f>
        <v>0</v>
      </c>
      <c r="Q169" s="167"/>
      <c r="R169" s="168">
        <f>SUM(R170:R172)</f>
        <v>0</v>
      </c>
      <c r="S169" s="167"/>
      <c r="T169" s="169">
        <f>SUM(T170:T172)</f>
        <v>0</v>
      </c>
      <c r="AR169" s="170" t="s">
        <v>156</v>
      </c>
      <c r="AT169" s="171" t="s">
        <v>74</v>
      </c>
      <c r="AU169" s="171" t="s">
        <v>83</v>
      </c>
      <c r="AY169" s="170" t="s">
        <v>128</v>
      </c>
      <c r="BK169" s="172">
        <f>SUM(BK170:BK172)</f>
        <v>0</v>
      </c>
    </row>
    <row r="170" spans="1:65" s="2" customFormat="1" ht="21.75" customHeight="1">
      <c r="A170" s="36"/>
      <c r="B170" s="37"/>
      <c r="C170" s="175" t="s">
        <v>281</v>
      </c>
      <c r="D170" s="175" t="s">
        <v>131</v>
      </c>
      <c r="E170" s="176" t="s">
        <v>500</v>
      </c>
      <c r="F170" s="177" t="s">
        <v>501</v>
      </c>
      <c r="G170" s="178" t="s">
        <v>493</v>
      </c>
      <c r="H170" s="179">
        <v>1</v>
      </c>
      <c r="I170" s="180"/>
      <c r="J170" s="181">
        <f>ROUND(I170*H170,2)</f>
        <v>0</v>
      </c>
      <c r="K170" s="177" t="s">
        <v>135</v>
      </c>
      <c r="L170" s="41"/>
      <c r="M170" s="182" t="s">
        <v>19</v>
      </c>
      <c r="N170" s="183" t="s">
        <v>46</v>
      </c>
      <c r="O170" s="66"/>
      <c r="P170" s="184">
        <f>O170*H170</f>
        <v>0</v>
      </c>
      <c r="Q170" s="184">
        <v>0</v>
      </c>
      <c r="R170" s="184">
        <f>Q170*H170</f>
        <v>0</v>
      </c>
      <c r="S170" s="184">
        <v>0</v>
      </c>
      <c r="T170" s="185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186" t="s">
        <v>494</v>
      </c>
      <c r="AT170" s="186" t="s">
        <v>131</v>
      </c>
      <c r="AU170" s="186" t="s">
        <v>85</v>
      </c>
      <c r="AY170" s="19" t="s">
        <v>128</v>
      </c>
      <c r="BE170" s="187">
        <f>IF(N170="základní",J170,0)</f>
        <v>0</v>
      </c>
      <c r="BF170" s="187">
        <f>IF(N170="snížená",J170,0)</f>
        <v>0</v>
      </c>
      <c r="BG170" s="187">
        <f>IF(N170="zákl. přenesená",J170,0)</f>
        <v>0</v>
      </c>
      <c r="BH170" s="187">
        <f>IF(N170="sníž. přenesená",J170,0)</f>
        <v>0</v>
      </c>
      <c r="BI170" s="187">
        <f>IF(N170="nulová",J170,0)</f>
        <v>0</v>
      </c>
      <c r="BJ170" s="19" t="s">
        <v>83</v>
      </c>
      <c r="BK170" s="187">
        <f>ROUND(I170*H170,2)</f>
        <v>0</v>
      </c>
      <c r="BL170" s="19" t="s">
        <v>494</v>
      </c>
      <c r="BM170" s="186" t="s">
        <v>1032</v>
      </c>
    </row>
    <row r="171" spans="1:65" s="2" customFormat="1" ht="11.25">
      <c r="A171" s="36"/>
      <c r="B171" s="37"/>
      <c r="C171" s="38"/>
      <c r="D171" s="188" t="s">
        <v>138</v>
      </c>
      <c r="E171" s="38"/>
      <c r="F171" s="189" t="s">
        <v>503</v>
      </c>
      <c r="G171" s="38"/>
      <c r="H171" s="38"/>
      <c r="I171" s="190"/>
      <c r="J171" s="38"/>
      <c r="K171" s="38"/>
      <c r="L171" s="41"/>
      <c r="M171" s="191"/>
      <c r="N171" s="192"/>
      <c r="O171" s="66"/>
      <c r="P171" s="66"/>
      <c r="Q171" s="66"/>
      <c r="R171" s="66"/>
      <c r="S171" s="66"/>
      <c r="T171" s="67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T171" s="19" t="s">
        <v>138</v>
      </c>
      <c r="AU171" s="19" t="s">
        <v>85</v>
      </c>
    </row>
    <row r="172" spans="1:65" s="2" customFormat="1" ht="29.25">
      <c r="A172" s="36"/>
      <c r="B172" s="37"/>
      <c r="C172" s="38"/>
      <c r="D172" s="195" t="s">
        <v>223</v>
      </c>
      <c r="E172" s="38"/>
      <c r="F172" s="226" t="s">
        <v>504</v>
      </c>
      <c r="G172" s="38"/>
      <c r="H172" s="38"/>
      <c r="I172" s="190"/>
      <c r="J172" s="38"/>
      <c r="K172" s="38"/>
      <c r="L172" s="41"/>
      <c r="M172" s="237"/>
      <c r="N172" s="238"/>
      <c r="O172" s="239"/>
      <c r="P172" s="239"/>
      <c r="Q172" s="239"/>
      <c r="R172" s="239"/>
      <c r="S172" s="239"/>
      <c r="T172" s="240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T172" s="19" t="s">
        <v>223</v>
      </c>
      <c r="AU172" s="19" t="s">
        <v>85</v>
      </c>
    </row>
    <row r="173" spans="1:65" s="2" customFormat="1" ht="6.95" customHeight="1">
      <c r="A173" s="36"/>
      <c r="B173" s="49"/>
      <c r="C173" s="50"/>
      <c r="D173" s="50"/>
      <c r="E173" s="50"/>
      <c r="F173" s="50"/>
      <c r="G173" s="50"/>
      <c r="H173" s="50"/>
      <c r="I173" s="50"/>
      <c r="J173" s="50"/>
      <c r="K173" s="50"/>
      <c r="L173" s="41"/>
      <c r="M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</row>
  </sheetData>
  <sheetProtection algorithmName="SHA-512" hashValue="YwKhLYBxHyKmHbKwYDAhJ1w7BtQRc/86MRj3By4mYHsBH31ZfiV1vJl/3baurqcqpFqEIqJJGP/4FkZI5CE5CA==" saltValue="uMe5L9XtSeIq4pKE+Jw5LGdzRAQCS4qOH1Pn/gqXUvYqTe2KNgmgkhIfXuCdUPgn44f/qiWRClC9wnhXZc03hw==" spinCount="100000" sheet="1" objects="1" scenarios="1" formatColumns="0" formatRows="0" autoFilter="0"/>
  <autoFilter ref="C89:K172"/>
  <mergeCells count="9">
    <mergeCell ref="E50:H50"/>
    <mergeCell ref="E80:H80"/>
    <mergeCell ref="E82:H82"/>
    <mergeCell ref="L2:V2"/>
    <mergeCell ref="E7:H7"/>
    <mergeCell ref="E9:H9"/>
    <mergeCell ref="E18:H18"/>
    <mergeCell ref="E27:H27"/>
    <mergeCell ref="E48:H48"/>
  </mergeCells>
  <hyperlinks>
    <hyperlink ref="F94" r:id="rId1"/>
    <hyperlink ref="F104" r:id="rId2"/>
    <hyperlink ref="F111" r:id="rId3"/>
    <hyperlink ref="F115" r:id="rId4"/>
    <hyperlink ref="F117" r:id="rId5"/>
    <hyperlink ref="F119" r:id="rId6"/>
    <hyperlink ref="F121" r:id="rId7"/>
    <hyperlink ref="F123" r:id="rId8"/>
    <hyperlink ref="F125" r:id="rId9"/>
    <hyperlink ref="F130" r:id="rId10"/>
    <hyperlink ref="F132" r:id="rId11"/>
    <hyperlink ref="F134" r:id="rId12"/>
    <hyperlink ref="F138" r:id="rId13"/>
    <hyperlink ref="F141" r:id="rId14"/>
    <hyperlink ref="F162" r:id="rId15"/>
    <hyperlink ref="F168" r:id="rId16"/>
    <hyperlink ref="F171" r:id="rId17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topLeftCell="A58" zoomScale="110" zoomScaleNormal="110" workbookViewId="0"/>
  </sheetViews>
  <sheetFormatPr defaultRowHeight="15"/>
  <cols>
    <col min="1" max="1" width="8.33203125" style="242" customWidth="1"/>
    <col min="2" max="2" width="1.6640625" style="242" customWidth="1"/>
    <col min="3" max="4" width="5" style="242" customWidth="1"/>
    <col min="5" max="5" width="11.6640625" style="242" customWidth="1"/>
    <col min="6" max="6" width="9.1640625" style="242" customWidth="1"/>
    <col min="7" max="7" width="5" style="242" customWidth="1"/>
    <col min="8" max="8" width="77.83203125" style="242" customWidth="1"/>
    <col min="9" max="10" width="20" style="242" customWidth="1"/>
    <col min="11" max="11" width="1.6640625" style="242" customWidth="1"/>
  </cols>
  <sheetData>
    <row r="1" spans="2:11" s="1" customFormat="1" ht="37.5" customHeight="1"/>
    <row r="2" spans="2:11" s="1" customFormat="1" ht="7.5" customHeight="1">
      <c r="B2" s="243"/>
      <c r="C2" s="244"/>
      <c r="D2" s="244"/>
      <c r="E2" s="244"/>
      <c r="F2" s="244"/>
      <c r="G2" s="244"/>
      <c r="H2" s="244"/>
      <c r="I2" s="244"/>
      <c r="J2" s="244"/>
      <c r="K2" s="245"/>
    </row>
    <row r="3" spans="2:11" s="16" customFormat="1" ht="45" customHeight="1">
      <c r="B3" s="246"/>
      <c r="C3" s="381" t="s">
        <v>1033</v>
      </c>
      <c r="D3" s="381"/>
      <c r="E3" s="381"/>
      <c r="F3" s="381"/>
      <c r="G3" s="381"/>
      <c r="H3" s="381"/>
      <c r="I3" s="381"/>
      <c r="J3" s="381"/>
      <c r="K3" s="247"/>
    </row>
    <row r="4" spans="2:11" s="1" customFormat="1" ht="25.5" customHeight="1">
      <c r="B4" s="248"/>
      <c r="C4" s="380" t="s">
        <v>1034</v>
      </c>
      <c r="D4" s="380"/>
      <c r="E4" s="380"/>
      <c r="F4" s="380"/>
      <c r="G4" s="380"/>
      <c r="H4" s="380"/>
      <c r="I4" s="380"/>
      <c r="J4" s="380"/>
      <c r="K4" s="249"/>
    </row>
    <row r="5" spans="2:11" s="1" customFormat="1" ht="5.25" customHeight="1">
      <c r="B5" s="248"/>
      <c r="C5" s="250"/>
      <c r="D5" s="250"/>
      <c r="E5" s="250"/>
      <c r="F5" s="250"/>
      <c r="G5" s="250"/>
      <c r="H5" s="250"/>
      <c r="I5" s="250"/>
      <c r="J5" s="250"/>
      <c r="K5" s="249"/>
    </row>
    <row r="6" spans="2:11" s="1" customFormat="1" ht="15" customHeight="1">
      <c r="B6" s="248"/>
      <c r="C6" s="379" t="s">
        <v>1035</v>
      </c>
      <c r="D6" s="379"/>
      <c r="E6" s="379"/>
      <c r="F6" s="379"/>
      <c r="G6" s="379"/>
      <c r="H6" s="379"/>
      <c r="I6" s="379"/>
      <c r="J6" s="379"/>
      <c r="K6" s="249"/>
    </row>
    <row r="7" spans="2:11" s="1" customFormat="1" ht="15" customHeight="1">
      <c r="B7" s="252"/>
      <c r="C7" s="379" t="s">
        <v>1036</v>
      </c>
      <c r="D7" s="379"/>
      <c r="E7" s="379"/>
      <c r="F7" s="379"/>
      <c r="G7" s="379"/>
      <c r="H7" s="379"/>
      <c r="I7" s="379"/>
      <c r="J7" s="379"/>
      <c r="K7" s="249"/>
    </row>
    <row r="8" spans="2:11" s="1" customFormat="1" ht="12.75" customHeight="1">
      <c r="B8" s="252"/>
      <c r="C8" s="251"/>
      <c r="D8" s="251"/>
      <c r="E8" s="251"/>
      <c r="F8" s="251"/>
      <c r="G8" s="251"/>
      <c r="H8" s="251"/>
      <c r="I8" s="251"/>
      <c r="J8" s="251"/>
      <c r="K8" s="249"/>
    </row>
    <row r="9" spans="2:11" s="1" customFormat="1" ht="15" customHeight="1">
      <c r="B9" s="252"/>
      <c r="C9" s="379" t="s">
        <v>1037</v>
      </c>
      <c r="D9" s="379"/>
      <c r="E9" s="379"/>
      <c r="F9" s="379"/>
      <c r="G9" s="379"/>
      <c r="H9" s="379"/>
      <c r="I9" s="379"/>
      <c r="J9" s="379"/>
      <c r="K9" s="249"/>
    </row>
    <row r="10" spans="2:11" s="1" customFormat="1" ht="15" customHeight="1">
      <c r="B10" s="252"/>
      <c r="C10" s="251"/>
      <c r="D10" s="379" t="s">
        <v>1038</v>
      </c>
      <c r="E10" s="379"/>
      <c r="F10" s="379"/>
      <c r="G10" s="379"/>
      <c r="H10" s="379"/>
      <c r="I10" s="379"/>
      <c r="J10" s="379"/>
      <c r="K10" s="249"/>
    </row>
    <row r="11" spans="2:11" s="1" customFormat="1" ht="15" customHeight="1">
      <c r="B11" s="252"/>
      <c r="C11" s="253"/>
      <c r="D11" s="379" t="s">
        <v>1039</v>
      </c>
      <c r="E11" s="379"/>
      <c r="F11" s="379"/>
      <c r="G11" s="379"/>
      <c r="H11" s="379"/>
      <c r="I11" s="379"/>
      <c r="J11" s="379"/>
      <c r="K11" s="249"/>
    </row>
    <row r="12" spans="2:11" s="1" customFormat="1" ht="15" customHeight="1">
      <c r="B12" s="252"/>
      <c r="C12" s="253"/>
      <c r="D12" s="251"/>
      <c r="E12" s="251"/>
      <c r="F12" s="251"/>
      <c r="G12" s="251"/>
      <c r="H12" s="251"/>
      <c r="I12" s="251"/>
      <c r="J12" s="251"/>
      <c r="K12" s="249"/>
    </row>
    <row r="13" spans="2:11" s="1" customFormat="1" ht="15" customHeight="1">
      <c r="B13" s="252"/>
      <c r="C13" s="253"/>
      <c r="D13" s="254" t="s">
        <v>1040</v>
      </c>
      <c r="E13" s="251"/>
      <c r="F13" s="251"/>
      <c r="G13" s="251"/>
      <c r="H13" s="251"/>
      <c r="I13" s="251"/>
      <c r="J13" s="251"/>
      <c r="K13" s="249"/>
    </row>
    <row r="14" spans="2:11" s="1" customFormat="1" ht="12.75" customHeight="1">
      <c r="B14" s="252"/>
      <c r="C14" s="253"/>
      <c r="D14" s="253"/>
      <c r="E14" s="253"/>
      <c r="F14" s="253"/>
      <c r="G14" s="253"/>
      <c r="H14" s="253"/>
      <c r="I14" s="253"/>
      <c r="J14" s="253"/>
      <c r="K14" s="249"/>
    </row>
    <row r="15" spans="2:11" s="1" customFormat="1" ht="15" customHeight="1">
      <c r="B15" s="252"/>
      <c r="C15" s="253"/>
      <c r="D15" s="379" t="s">
        <v>1041</v>
      </c>
      <c r="E15" s="379"/>
      <c r="F15" s="379"/>
      <c r="G15" s="379"/>
      <c r="H15" s="379"/>
      <c r="I15" s="379"/>
      <c r="J15" s="379"/>
      <c r="K15" s="249"/>
    </row>
    <row r="16" spans="2:11" s="1" customFormat="1" ht="15" customHeight="1">
      <c r="B16" s="252"/>
      <c r="C16" s="253"/>
      <c r="D16" s="379" t="s">
        <v>1042</v>
      </c>
      <c r="E16" s="379"/>
      <c r="F16" s="379"/>
      <c r="G16" s="379"/>
      <c r="H16" s="379"/>
      <c r="I16" s="379"/>
      <c r="J16" s="379"/>
      <c r="K16" s="249"/>
    </row>
    <row r="17" spans="2:11" s="1" customFormat="1" ht="15" customHeight="1">
      <c r="B17" s="252"/>
      <c r="C17" s="253"/>
      <c r="D17" s="379" t="s">
        <v>1043</v>
      </c>
      <c r="E17" s="379"/>
      <c r="F17" s="379"/>
      <c r="G17" s="379"/>
      <c r="H17" s="379"/>
      <c r="I17" s="379"/>
      <c r="J17" s="379"/>
      <c r="K17" s="249"/>
    </row>
    <row r="18" spans="2:11" s="1" customFormat="1" ht="15" customHeight="1">
      <c r="B18" s="252"/>
      <c r="C18" s="253"/>
      <c r="D18" s="253"/>
      <c r="E18" s="255" t="s">
        <v>82</v>
      </c>
      <c r="F18" s="379" t="s">
        <v>1044</v>
      </c>
      <c r="G18" s="379"/>
      <c r="H18" s="379"/>
      <c r="I18" s="379"/>
      <c r="J18" s="379"/>
      <c r="K18" s="249"/>
    </row>
    <row r="19" spans="2:11" s="1" customFormat="1" ht="15" customHeight="1">
      <c r="B19" s="252"/>
      <c r="C19" s="253"/>
      <c r="D19" s="253"/>
      <c r="E19" s="255" t="s">
        <v>1045</v>
      </c>
      <c r="F19" s="379" t="s">
        <v>1046</v>
      </c>
      <c r="G19" s="379"/>
      <c r="H19" s="379"/>
      <c r="I19" s="379"/>
      <c r="J19" s="379"/>
      <c r="K19" s="249"/>
    </row>
    <row r="20" spans="2:11" s="1" customFormat="1" ht="15" customHeight="1">
      <c r="B20" s="252"/>
      <c r="C20" s="253"/>
      <c r="D20" s="253"/>
      <c r="E20" s="255" t="s">
        <v>1047</v>
      </c>
      <c r="F20" s="379" t="s">
        <v>1048</v>
      </c>
      <c r="G20" s="379"/>
      <c r="H20" s="379"/>
      <c r="I20" s="379"/>
      <c r="J20" s="379"/>
      <c r="K20" s="249"/>
    </row>
    <row r="21" spans="2:11" s="1" customFormat="1" ht="15" customHeight="1">
      <c r="B21" s="252"/>
      <c r="C21" s="253"/>
      <c r="D21" s="253"/>
      <c r="E21" s="255" t="s">
        <v>1049</v>
      </c>
      <c r="F21" s="379" t="s">
        <v>1050</v>
      </c>
      <c r="G21" s="379"/>
      <c r="H21" s="379"/>
      <c r="I21" s="379"/>
      <c r="J21" s="379"/>
      <c r="K21" s="249"/>
    </row>
    <row r="22" spans="2:11" s="1" customFormat="1" ht="15" customHeight="1">
      <c r="B22" s="252"/>
      <c r="C22" s="253"/>
      <c r="D22" s="253"/>
      <c r="E22" s="255" t="s">
        <v>1026</v>
      </c>
      <c r="F22" s="379" t="s">
        <v>1027</v>
      </c>
      <c r="G22" s="379"/>
      <c r="H22" s="379"/>
      <c r="I22" s="379"/>
      <c r="J22" s="379"/>
      <c r="K22" s="249"/>
    </row>
    <row r="23" spans="2:11" s="1" customFormat="1" ht="15" customHeight="1">
      <c r="B23" s="252"/>
      <c r="C23" s="253"/>
      <c r="D23" s="253"/>
      <c r="E23" s="255" t="s">
        <v>1051</v>
      </c>
      <c r="F23" s="379" t="s">
        <v>1052</v>
      </c>
      <c r="G23" s="379"/>
      <c r="H23" s="379"/>
      <c r="I23" s="379"/>
      <c r="J23" s="379"/>
      <c r="K23" s="249"/>
    </row>
    <row r="24" spans="2:11" s="1" customFormat="1" ht="12.75" customHeight="1">
      <c r="B24" s="252"/>
      <c r="C24" s="253"/>
      <c r="D24" s="253"/>
      <c r="E24" s="253"/>
      <c r="F24" s="253"/>
      <c r="G24" s="253"/>
      <c r="H24" s="253"/>
      <c r="I24" s="253"/>
      <c r="J24" s="253"/>
      <c r="K24" s="249"/>
    </row>
    <row r="25" spans="2:11" s="1" customFormat="1" ht="15" customHeight="1">
      <c r="B25" s="252"/>
      <c r="C25" s="379" t="s">
        <v>1053</v>
      </c>
      <c r="D25" s="379"/>
      <c r="E25" s="379"/>
      <c r="F25" s="379"/>
      <c r="G25" s="379"/>
      <c r="H25" s="379"/>
      <c r="I25" s="379"/>
      <c r="J25" s="379"/>
      <c r="K25" s="249"/>
    </row>
    <row r="26" spans="2:11" s="1" customFormat="1" ht="15" customHeight="1">
      <c r="B26" s="252"/>
      <c r="C26" s="379" t="s">
        <v>1054</v>
      </c>
      <c r="D26" s="379"/>
      <c r="E26" s="379"/>
      <c r="F26" s="379"/>
      <c r="G26" s="379"/>
      <c r="H26" s="379"/>
      <c r="I26" s="379"/>
      <c r="J26" s="379"/>
      <c r="K26" s="249"/>
    </row>
    <row r="27" spans="2:11" s="1" customFormat="1" ht="15" customHeight="1">
      <c r="B27" s="252"/>
      <c r="C27" s="251"/>
      <c r="D27" s="379" t="s">
        <v>1055</v>
      </c>
      <c r="E27" s="379"/>
      <c r="F27" s="379"/>
      <c r="G27" s="379"/>
      <c r="H27" s="379"/>
      <c r="I27" s="379"/>
      <c r="J27" s="379"/>
      <c r="K27" s="249"/>
    </row>
    <row r="28" spans="2:11" s="1" customFormat="1" ht="15" customHeight="1">
      <c r="B28" s="252"/>
      <c r="C28" s="253"/>
      <c r="D28" s="379" t="s">
        <v>1056</v>
      </c>
      <c r="E28" s="379"/>
      <c r="F28" s="379"/>
      <c r="G28" s="379"/>
      <c r="H28" s="379"/>
      <c r="I28" s="379"/>
      <c r="J28" s="379"/>
      <c r="K28" s="249"/>
    </row>
    <row r="29" spans="2:11" s="1" customFormat="1" ht="12.75" customHeight="1">
      <c r="B29" s="252"/>
      <c r="C29" s="253"/>
      <c r="D29" s="253"/>
      <c r="E29" s="253"/>
      <c r="F29" s="253"/>
      <c r="G29" s="253"/>
      <c r="H29" s="253"/>
      <c r="I29" s="253"/>
      <c r="J29" s="253"/>
      <c r="K29" s="249"/>
    </row>
    <row r="30" spans="2:11" s="1" customFormat="1" ht="15" customHeight="1">
      <c r="B30" s="252"/>
      <c r="C30" s="253"/>
      <c r="D30" s="379" t="s">
        <v>1057</v>
      </c>
      <c r="E30" s="379"/>
      <c r="F30" s="379"/>
      <c r="G30" s="379"/>
      <c r="H30" s="379"/>
      <c r="I30" s="379"/>
      <c r="J30" s="379"/>
      <c r="K30" s="249"/>
    </row>
    <row r="31" spans="2:11" s="1" customFormat="1" ht="15" customHeight="1">
      <c r="B31" s="252"/>
      <c r="C31" s="253"/>
      <c r="D31" s="379" t="s">
        <v>1058</v>
      </c>
      <c r="E31" s="379"/>
      <c r="F31" s="379"/>
      <c r="G31" s="379"/>
      <c r="H31" s="379"/>
      <c r="I31" s="379"/>
      <c r="J31" s="379"/>
      <c r="K31" s="249"/>
    </row>
    <row r="32" spans="2:11" s="1" customFormat="1" ht="12.75" customHeight="1">
      <c r="B32" s="252"/>
      <c r="C32" s="253"/>
      <c r="D32" s="253"/>
      <c r="E32" s="253"/>
      <c r="F32" s="253"/>
      <c r="G32" s="253"/>
      <c r="H32" s="253"/>
      <c r="I32" s="253"/>
      <c r="J32" s="253"/>
      <c r="K32" s="249"/>
    </row>
    <row r="33" spans="2:11" s="1" customFormat="1" ht="15" customHeight="1">
      <c r="B33" s="252"/>
      <c r="C33" s="253"/>
      <c r="D33" s="379" t="s">
        <v>1059</v>
      </c>
      <c r="E33" s="379"/>
      <c r="F33" s="379"/>
      <c r="G33" s="379"/>
      <c r="H33" s="379"/>
      <c r="I33" s="379"/>
      <c r="J33" s="379"/>
      <c r="K33" s="249"/>
    </row>
    <row r="34" spans="2:11" s="1" customFormat="1" ht="15" customHeight="1">
      <c r="B34" s="252"/>
      <c r="C34" s="253"/>
      <c r="D34" s="379" t="s">
        <v>1060</v>
      </c>
      <c r="E34" s="379"/>
      <c r="F34" s="379"/>
      <c r="G34" s="379"/>
      <c r="H34" s="379"/>
      <c r="I34" s="379"/>
      <c r="J34" s="379"/>
      <c r="K34" s="249"/>
    </row>
    <row r="35" spans="2:11" s="1" customFormat="1" ht="15" customHeight="1">
      <c r="B35" s="252"/>
      <c r="C35" s="253"/>
      <c r="D35" s="379" t="s">
        <v>1061</v>
      </c>
      <c r="E35" s="379"/>
      <c r="F35" s="379"/>
      <c r="G35" s="379"/>
      <c r="H35" s="379"/>
      <c r="I35" s="379"/>
      <c r="J35" s="379"/>
      <c r="K35" s="249"/>
    </row>
    <row r="36" spans="2:11" s="1" customFormat="1" ht="15" customHeight="1">
      <c r="B36" s="252"/>
      <c r="C36" s="253"/>
      <c r="D36" s="251"/>
      <c r="E36" s="254" t="s">
        <v>114</v>
      </c>
      <c r="F36" s="251"/>
      <c r="G36" s="379" t="s">
        <v>1062</v>
      </c>
      <c r="H36" s="379"/>
      <c r="I36" s="379"/>
      <c r="J36" s="379"/>
      <c r="K36" s="249"/>
    </row>
    <row r="37" spans="2:11" s="1" customFormat="1" ht="30.75" customHeight="1">
      <c r="B37" s="252"/>
      <c r="C37" s="253"/>
      <c r="D37" s="251"/>
      <c r="E37" s="254" t="s">
        <v>1063</v>
      </c>
      <c r="F37" s="251"/>
      <c r="G37" s="379" t="s">
        <v>1064</v>
      </c>
      <c r="H37" s="379"/>
      <c r="I37" s="379"/>
      <c r="J37" s="379"/>
      <c r="K37" s="249"/>
    </row>
    <row r="38" spans="2:11" s="1" customFormat="1" ht="15" customHeight="1">
      <c r="B38" s="252"/>
      <c r="C38" s="253"/>
      <c r="D38" s="251"/>
      <c r="E38" s="254" t="s">
        <v>56</v>
      </c>
      <c r="F38" s="251"/>
      <c r="G38" s="379" t="s">
        <v>1065</v>
      </c>
      <c r="H38" s="379"/>
      <c r="I38" s="379"/>
      <c r="J38" s="379"/>
      <c r="K38" s="249"/>
    </row>
    <row r="39" spans="2:11" s="1" customFormat="1" ht="15" customHeight="1">
      <c r="B39" s="252"/>
      <c r="C39" s="253"/>
      <c r="D39" s="251"/>
      <c r="E39" s="254" t="s">
        <v>57</v>
      </c>
      <c r="F39" s="251"/>
      <c r="G39" s="379" t="s">
        <v>1066</v>
      </c>
      <c r="H39" s="379"/>
      <c r="I39" s="379"/>
      <c r="J39" s="379"/>
      <c r="K39" s="249"/>
    </row>
    <row r="40" spans="2:11" s="1" customFormat="1" ht="15" customHeight="1">
      <c r="B40" s="252"/>
      <c r="C40" s="253"/>
      <c r="D40" s="251"/>
      <c r="E40" s="254" t="s">
        <v>115</v>
      </c>
      <c r="F40" s="251"/>
      <c r="G40" s="379" t="s">
        <v>1067</v>
      </c>
      <c r="H40" s="379"/>
      <c r="I40" s="379"/>
      <c r="J40" s="379"/>
      <c r="K40" s="249"/>
    </row>
    <row r="41" spans="2:11" s="1" customFormat="1" ht="15" customHeight="1">
      <c r="B41" s="252"/>
      <c r="C41" s="253"/>
      <c r="D41" s="251"/>
      <c r="E41" s="254" t="s">
        <v>116</v>
      </c>
      <c r="F41" s="251"/>
      <c r="G41" s="379" t="s">
        <v>1068</v>
      </c>
      <c r="H41" s="379"/>
      <c r="I41" s="379"/>
      <c r="J41" s="379"/>
      <c r="K41" s="249"/>
    </row>
    <row r="42" spans="2:11" s="1" customFormat="1" ht="15" customHeight="1">
      <c r="B42" s="252"/>
      <c r="C42" s="253"/>
      <c r="D42" s="251"/>
      <c r="E42" s="254" t="s">
        <v>1069</v>
      </c>
      <c r="F42" s="251"/>
      <c r="G42" s="379" t="s">
        <v>1070</v>
      </c>
      <c r="H42" s="379"/>
      <c r="I42" s="379"/>
      <c r="J42" s="379"/>
      <c r="K42" s="249"/>
    </row>
    <row r="43" spans="2:11" s="1" customFormat="1" ht="15" customHeight="1">
      <c r="B43" s="252"/>
      <c r="C43" s="253"/>
      <c r="D43" s="251"/>
      <c r="E43" s="254"/>
      <c r="F43" s="251"/>
      <c r="G43" s="379" t="s">
        <v>1071</v>
      </c>
      <c r="H43" s="379"/>
      <c r="I43" s="379"/>
      <c r="J43" s="379"/>
      <c r="K43" s="249"/>
    </row>
    <row r="44" spans="2:11" s="1" customFormat="1" ht="15" customHeight="1">
      <c r="B44" s="252"/>
      <c r="C44" s="253"/>
      <c r="D44" s="251"/>
      <c r="E44" s="254" t="s">
        <v>1072</v>
      </c>
      <c r="F44" s="251"/>
      <c r="G44" s="379" t="s">
        <v>1073</v>
      </c>
      <c r="H44" s="379"/>
      <c r="I44" s="379"/>
      <c r="J44" s="379"/>
      <c r="K44" s="249"/>
    </row>
    <row r="45" spans="2:11" s="1" customFormat="1" ht="15" customHeight="1">
      <c r="B45" s="252"/>
      <c r="C45" s="253"/>
      <c r="D45" s="251"/>
      <c r="E45" s="254" t="s">
        <v>118</v>
      </c>
      <c r="F45" s="251"/>
      <c r="G45" s="379" t="s">
        <v>1074</v>
      </c>
      <c r="H45" s="379"/>
      <c r="I45" s="379"/>
      <c r="J45" s="379"/>
      <c r="K45" s="249"/>
    </row>
    <row r="46" spans="2:11" s="1" customFormat="1" ht="12.75" customHeight="1">
      <c r="B46" s="252"/>
      <c r="C46" s="253"/>
      <c r="D46" s="251"/>
      <c r="E46" s="251"/>
      <c r="F46" s="251"/>
      <c r="G46" s="251"/>
      <c r="H46" s="251"/>
      <c r="I46" s="251"/>
      <c r="J46" s="251"/>
      <c r="K46" s="249"/>
    </row>
    <row r="47" spans="2:11" s="1" customFormat="1" ht="15" customHeight="1">
      <c r="B47" s="252"/>
      <c r="C47" s="253"/>
      <c r="D47" s="379" t="s">
        <v>1075</v>
      </c>
      <c r="E47" s="379"/>
      <c r="F47" s="379"/>
      <c r="G47" s="379"/>
      <c r="H47" s="379"/>
      <c r="I47" s="379"/>
      <c r="J47" s="379"/>
      <c r="K47" s="249"/>
    </row>
    <row r="48" spans="2:11" s="1" customFormat="1" ht="15" customHeight="1">
      <c r="B48" s="252"/>
      <c r="C48" s="253"/>
      <c r="D48" s="253"/>
      <c r="E48" s="379" t="s">
        <v>1076</v>
      </c>
      <c r="F48" s="379"/>
      <c r="G48" s="379"/>
      <c r="H48" s="379"/>
      <c r="I48" s="379"/>
      <c r="J48" s="379"/>
      <c r="K48" s="249"/>
    </row>
    <row r="49" spans="2:11" s="1" customFormat="1" ht="15" customHeight="1">
      <c r="B49" s="252"/>
      <c r="C49" s="253"/>
      <c r="D49" s="253"/>
      <c r="E49" s="379" t="s">
        <v>1077</v>
      </c>
      <c r="F49" s="379"/>
      <c r="G49" s="379"/>
      <c r="H49" s="379"/>
      <c r="I49" s="379"/>
      <c r="J49" s="379"/>
      <c r="K49" s="249"/>
    </row>
    <row r="50" spans="2:11" s="1" customFormat="1" ht="15" customHeight="1">
      <c r="B50" s="252"/>
      <c r="C50" s="253"/>
      <c r="D50" s="253"/>
      <c r="E50" s="379" t="s">
        <v>1078</v>
      </c>
      <c r="F50" s="379"/>
      <c r="G50" s="379"/>
      <c r="H50" s="379"/>
      <c r="I50" s="379"/>
      <c r="J50" s="379"/>
      <c r="K50" s="249"/>
    </row>
    <row r="51" spans="2:11" s="1" customFormat="1" ht="15" customHeight="1">
      <c r="B51" s="252"/>
      <c r="C51" s="253"/>
      <c r="D51" s="379" t="s">
        <v>1079</v>
      </c>
      <c r="E51" s="379"/>
      <c r="F51" s="379"/>
      <c r="G51" s="379"/>
      <c r="H51" s="379"/>
      <c r="I51" s="379"/>
      <c r="J51" s="379"/>
      <c r="K51" s="249"/>
    </row>
    <row r="52" spans="2:11" s="1" customFormat="1" ht="25.5" customHeight="1">
      <c r="B52" s="248"/>
      <c r="C52" s="380" t="s">
        <v>1080</v>
      </c>
      <c r="D52" s="380"/>
      <c r="E52" s="380"/>
      <c r="F52" s="380"/>
      <c r="G52" s="380"/>
      <c r="H52" s="380"/>
      <c r="I52" s="380"/>
      <c r="J52" s="380"/>
      <c r="K52" s="249"/>
    </row>
    <row r="53" spans="2:11" s="1" customFormat="1" ht="5.25" customHeight="1">
      <c r="B53" s="248"/>
      <c r="C53" s="250"/>
      <c r="D53" s="250"/>
      <c r="E53" s="250"/>
      <c r="F53" s="250"/>
      <c r="G53" s="250"/>
      <c r="H53" s="250"/>
      <c r="I53" s="250"/>
      <c r="J53" s="250"/>
      <c r="K53" s="249"/>
    </row>
    <row r="54" spans="2:11" s="1" customFormat="1" ht="15" customHeight="1">
      <c r="B54" s="248"/>
      <c r="C54" s="379" t="s">
        <v>1081</v>
      </c>
      <c r="D54" s="379"/>
      <c r="E54" s="379"/>
      <c r="F54" s="379"/>
      <c r="G54" s="379"/>
      <c r="H54" s="379"/>
      <c r="I54" s="379"/>
      <c r="J54" s="379"/>
      <c r="K54" s="249"/>
    </row>
    <row r="55" spans="2:11" s="1" customFormat="1" ht="15" customHeight="1">
      <c r="B55" s="248"/>
      <c r="C55" s="379" t="s">
        <v>1082</v>
      </c>
      <c r="D55" s="379"/>
      <c r="E55" s="379"/>
      <c r="F55" s="379"/>
      <c r="G55" s="379"/>
      <c r="H55" s="379"/>
      <c r="I55" s="379"/>
      <c r="J55" s="379"/>
      <c r="K55" s="249"/>
    </row>
    <row r="56" spans="2:11" s="1" customFormat="1" ht="12.75" customHeight="1">
      <c r="B56" s="248"/>
      <c r="C56" s="251"/>
      <c r="D56" s="251"/>
      <c r="E56" s="251"/>
      <c r="F56" s="251"/>
      <c r="G56" s="251"/>
      <c r="H56" s="251"/>
      <c r="I56" s="251"/>
      <c r="J56" s="251"/>
      <c r="K56" s="249"/>
    </row>
    <row r="57" spans="2:11" s="1" customFormat="1" ht="15" customHeight="1">
      <c r="B57" s="248"/>
      <c r="C57" s="379" t="s">
        <v>1083</v>
      </c>
      <c r="D57" s="379"/>
      <c r="E57" s="379"/>
      <c r="F57" s="379"/>
      <c r="G57" s="379"/>
      <c r="H57" s="379"/>
      <c r="I57" s="379"/>
      <c r="J57" s="379"/>
      <c r="K57" s="249"/>
    </row>
    <row r="58" spans="2:11" s="1" customFormat="1" ht="15" customHeight="1">
      <c r="B58" s="248"/>
      <c r="C58" s="253"/>
      <c r="D58" s="379" t="s">
        <v>1084</v>
      </c>
      <c r="E58" s="379"/>
      <c r="F58" s="379"/>
      <c r="G58" s="379"/>
      <c r="H58" s="379"/>
      <c r="I58" s="379"/>
      <c r="J58" s="379"/>
      <c r="K58" s="249"/>
    </row>
    <row r="59" spans="2:11" s="1" customFormat="1" ht="15" customHeight="1">
      <c r="B59" s="248"/>
      <c r="C59" s="253"/>
      <c r="D59" s="379" t="s">
        <v>1085</v>
      </c>
      <c r="E59" s="379"/>
      <c r="F59" s="379"/>
      <c r="G59" s="379"/>
      <c r="H59" s="379"/>
      <c r="I59" s="379"/>
      <c r="J59" s="379"/>
      <c r="K59" s="249"/>
    </row>
    <row r="60" spans="2:11" s="1" customFormat="1" ht="15" customHeight="1">
      <c r="B60" s="248"/>
      <c r="C60" s="253"/>
      <c r="D60" s="379" t="s">
        <v>1086</v>
      </c>
      <c r="E60" s="379"/>
      <c r="F60" s="379"/>
      <c r="G60" s="379"/>
      <c r="H60" s="379"/>
      <c r="I60" s="379"/>
      <c r="J60" s="379"/>
      <c r="K60" s="249"/>
    </row>
    <row r="61" spans="2:11" s="1" customFormat="1" ht="15" customHeight="1">
      <c r="B61" s="248"/>
      <c r="C61" s="253"/>
      <c r="D61" s="379" t="s">
        <v>1087</v>
      </c>
      <c r="E61" s="379"/>
      <c r="F61" s="379"/>
      <c r="G61" s="379"/>
      <c r="H61" s="379"/>
      <c r="I61" s="379"/>
      <c r="J61" s="379"/>
      <c r="K61" s="249"/>
    </row>
    <row r="62" spans="2:11" s="1" customFormat="1" ht="15" customHeight="1">
      <c r="B62" s="248"/>
      <c r="C62" s="253"/>
      <c r="D62" s="382" t="s">
        <v>1088</v>
      </c>
      <c r="E62" s="382"/>
      <c r="F62" s="382"/>
      <c r="G62" s="382"/>
      <c r="H62" s="382"/>
      <c r="I62" s="382"/>
      <c r="J62" s="382"/>
      <c r="K62" s="249"/>
    </row>
    <row r="63" spans="2:11" s="1" customFormat="1" ht="15" customHeight="1">
      <c r="B63" s="248"/>
      <c r="C63" s="253"/>
      <c r="D63" s="379" t="s">
        <v>1089</v>
      </c>
      <c r="E63" s="379"/>
      <c r="F63" s="379"/>
      <c r="G63" s="379"/>
      <c r="H63" s="379"/>
      <c r="I63" s="379"/>
      <c r="J63" s="379"/>
      <c r="K63" s="249"/>
    </row>
    <row r="64" spans="2:11" s="1" customFormat="1" ht="12.75" customHeight="1">
      <c r="B64" s="248"/>
      <c r="C64" s="253"/>
      <c r="D64" s="253"/>
      <c r="E64" s="256"/>
      <c r="F64" s="253"/>
      <c r="G64" s="253"/>
      <c r="H64" s="253"/>
      <c r="I64" s="253"/>
      <c r="J64" s="253"/>
      <c r="K64" s="249"/>
    </row>
    <row r="65" spans="2:11" s="1" customFormat="1" ht="15" customHeight="1">
      <c r="B65" s="248"/>
      <c r="C65" s="253"/>
      <c r="D65" s="379" t="s">
        <v>1090</v>
      </c>
      <c r="E65" s="379"/>
      <c r="F65" s="379"/>
      <c r="G65" s="379"/>
      <c r="H65" s="379"/>
      <c r="I65" s="379"/>
      <c r="J65" s="379"/>
      <c r="K65" s="249"/>
    </row>
    <row r="66" spans="2:11" s="1" customFormat="1" ht="15" customHeight="1">
      <c r="B66" s="248"/>
      <c r="C66" s="253"/>
      <c r="D66" s="382" t="s">
        <v>1091</v>
      </c>
      <c r="E66" s="382"/>
      <c r="F66" s="382"/>
      <c r="G66" s="382"/>
      <c r="H66" s="382"/>
      <c r="I66" s="382"/>
      <c r="J66" s="382"/>
      <c r="K66" s="249"/>
    </row>
    <row r="67" spans="2:11" s="1" customFormat="1" ht="15" customHeight="1">
      <c r="B67" s="248"/>
      <c r="C67" s="253"/>
      <c r="D67" s="379" t="s">
        <v>1092</v>
      </c>
      <c r="E67" s="379"/>
      <c r="F67" s="379"/>
      <c r="G67" s="379"/>
      <c r="H67" s="379"/>
      <c r="I67" s="379"/>
      <c r="J67" s="379"/>
      <c r="K67" s="249"/>
    </row>
    <row r="68" spans="2:11" s="1" customFormat="1" ht="15" customHeight="1">
      <c r="B68" s="248"/>
      <c r="C68" s="253"/>
      <c r="D68" s="379" t="s">
        <v>1093</v>
      </c>
      <c r="E68" s="379"/>
      <c r="F68" s="379"/>
      <c r="G68" s="379"/>
      <c r="H68" s="379"/>
      <c r="I68" s="379"/>
      <c r="J68" s="379"/>
      <c r="K68" s="249"/>
    </row>
    <row r="69" spans="2:11" s="1" customFormat="1" ht="15" customHeight="1">
      <c r="B69" s="248"/>
      <c r="C69" s="253"/>
      <c r="D69" s="379" t="s">
        <v>1094</v>
      </c>
      <c r="E69" s="379"/>
      <c r="F69" s="379"/>
      <c r="G69" s="379"/>
      <c r="H69" s="379"/>
      <c r="I69" s="379"/>
      <c r="J69" s="379"/>
      <c r="K69" s="249"/>
    </row>
    <row r="70" spans="2:11" s="1" customFormat="1" ht="15" customHeight="1">
      <c r="B70" s="248"/>
      <c r="C70" s="253"/>
      <c r="D70" s="379" t="s">
        <v>1095</v>
      </c>
      <c r="E70" s="379"/>
      <c r="F70" s="379"/>
      <c r="G70" s="379"/>
      <c r="H70" s="379"/>
      <c r="I70" s="379"/>
      <c r="J70" s="379"/>
      <c r="K70" s="249"/>
    </row>
    <row r="71" spans="2:11" s="1" customFormat="1" ht="12.75" customHeight="1">
      <c r="B71" s="257"/>
      <c r="C71" s="258"/>
      <c r="D71" s="258"/>
      <c r="E71" s="258"/>
      <c r="F71" s="258"/>
      <c r="G71" s="258"/>
      <c r="H71" s="258"/>
      <c r="I71" s="258"/>
      <c r="J71" s="258"/>
      <c r="K71" s="259"/>
    </row>
    <row r="72" spans="2:11" s="1" customFormat="1" ht="18.75" customHeight="1">
      <c r="B72" s="260"/>
      <c r="C72" s="260"/>
      <c r="D72" s="260"/>
      <c r="E72" s="260"/>
      <c r="F72" s="260"/>
      <c r="G72" s="260"/>
      <c r="H72" s="260"/>
      <c r="I72" s="260"/>
      <c r="J72" s="260"/>
      <c r="K72" s="261"/>
    </row>
    <row r="73" spans="2:11" s="1" customFormat="1" ht="18.75" customHeight="1">
      <c r="B73" s="261"/>
      <c r="C73" s="261"/>
      <c r="D73" s="261"/>
      <c r="E73" s="261"/>
      <c r="F73" s="261"/>
      <c r="G73" s="261"/>
      <c r="H73" s="261"/>
      <c r="I73" s="261"/>
      <c r="J73" s="261"/>
      <c r="K73" s="261"/>
    </row>
    <row r="74" spans="2:11" s="1" customFormat="1" ht="7.5" customHeight="1">
      <c r="B74" s="262"/>
      <c r="C74" s="263"/>
      <c r="D74" s="263"/>
      <c r="E74" s="263"/>
      <c r="F74" s="263"/>
      <c r="G74" s="263"/>
      <c r="H74" s="263"/>
      <c r="I74" s="263"/>
      <c r="J74" s="263"/>
      <c r="K74" s="264"/>
    </row>
    <row r="75" spans="2:11" s="1" customFormat="1" ht="45" customHeight="1">
      <c r="B75" s="265"/>
      <c r="C75" s="383" t="s">
        <v>1096</v>
      </c>
      <c r="D75" s="383"/>
      <c r="E75" s="383"/>
      <c r="F75" s="383"/>
      <c r="G75" s="383"/>
      <c r="H75" s="383"/>
      <c r="I75" s="383"/>
      <c r="J75" s="383"/>
      <c r="K75" s="266"/>
    </row>
    <row r="76" spans="2:11" s="1" customFormat="1" ht="17.25" customHeight="1">
      <c r="B76" s="265"/>
      <c r="C76" s="267" t="s">
        <v>1097</v>
      </c>
      <c r="D76" s="267"/>
      <c r="E76" s="267"/>
      <c r="F76" s="267" t="s">
        <v>1098</v>
      </c>
      <c r="G76" s="268"/>
      <c r="H76" s="267" t="s">
        <v>57</v>
      </c>
      <c r="I76" s="267" t="s">
        <v>60</v>
      </c>
      <c r="J76" s="267" t="s">
        <v>1099</v>
      </c>
      <c r="K76" s="266"/>
    </row>
    <row r="77" spans="2:11" s="1" customFormat="1" ht="17.25" customHeight="1">
      <c r="B77" s="265"/>
      <c r="C77" s="269" t="s">
        <v>1100</v>
      </c>
      <c r="D77" s="269"/>
      <c r="E77" s="269"/>
      <c r="F77" s="270" t="s">
        <v>1101</v>
      </c>
      <c r="G77" s="271"/>
      <c r="H77" s="269"/>
      <c r="I77" s="269"/>
      <c r="J77" s="269" t="s">
        <v>1102</v>
      </c>
      <c r="K77" s="266"/>
    </row>
    <row r="78" spans="2:11" s="1" customFormat="1" ht="5.25" customHeight="1">
      <c r="B78" s="265"/>
      <c r="C78" s="272"/>
      <c r="D78" s="272"/>
      <c r="E78" s="272"/>
      <c r="F78" s="272"/>
      <c r="G78" s="273"/>
      <c r="H78" s="272"/>
      <c r="I78" s="272"/>
      <c r="J78" s="272"/>
      <c r="K78" s="266"/>
    </row>
    <row r="79" spans="2:11" s="1" customFormat="1" ht="15" customHeight="1">
      <c r="B79" s="265"/>
      <c r="C79" s="254" t="s">
        <v>56</v>
      </c>
      <c r="D79" s="274"/>
      <c r="E79" s="274"/>
      <c r="F79" s="275" t="s">
        <v>1103</v>
      </c>
      <c r="G79" s="276"/>
      <c r="H79" s="254" t="s">
        <v>1104</v>
      </c>
      <c r="I79" s="254" t="s">
        <v>1105</v>
      </c>
      <c r="J79" s="254">
        <v>20</v>
      </c>
      <c r="K79" s="266"/>
    </row>
    <row r="80" spans="2:11" s="1" customFormat="1" ht="15" customHeight="1">
      <c r="B80" s="265"/>
      <c r="C80" s="254" t="s">
        <v>1106</v>
      </c>
      <c r="D80" s="254"/>
      <c r="E80" s="254"/>
      <c r="F80" s="275" t="s">
        <v>1103</v>
      </c>
      <c r="G80" s="276"/>
      <c r="H80" s="254" t="s">
        <v>1107</v>
      </c>
      <c r="I80" s="254" t="s">
        <v>1105</v>
      </c>
      <c r="J80" s="254">
        <v>120</v>
      </c>
      <c r="K80" s="266"/>
    </row>
    <row r="81" spans="2:11" s="1" customFormat="1" ht="15" customHeight="1">
      <c r="B81" s="277"/>
      <c r="C81" s="254" t="s">
        <v>1108</v>
      </c>
      <c r="D81" s="254"/>
      <c r="E81" s="254"/>
      <c r="F81" s="275" t="s">
        <v>1109</v>
      </c>
      <c r="G81" s="276"/>
      <c r="H81" s="254" t="s">
        <v>1110</v>
      </c>
      <c r="I81" s="254" t="s">
        <v>1105</v>
      </c>
      <c r="J81" s="254">
        <v>50</v>
      </c>
      <c r="K81" s="266"/>
    </row>
    <row r="82" spans="2:11" s="1" customFormat="1" ht="15" customHeight="1">
      <c r="B82" s="277"/>
      <c r="C82" s="254" t="s">
        <v>1111</v>
      </c>
      <c r="D82" s="254"/>
      <c r="E82" s="254"/>
      <c r="F82" s="275" t="s">
        <v>1103</v>
      </c>
      <c r="G82" s="276"/>
      <c r="H82" s="254" t="s">
        <v>1112</v>
      </c>
      <c r="I82" s="254" t="s">
        <v>1113</v>
      </c>
      <c r="J82" s="254"/>
      <c r="K82" s="266"/>
    </row>
    <row r="83" spans="2:11" s="1" customFormat="1" ht="15" customHeight="1">
      <c r="B83" s="277"/>
      <c r="C83" s="278" t="s">
        <v>1114</v>
      </c>
      <c r="D83" s="278"/>
      <c r="E83" s="278"/>
      <c r="F83" s="279" t="s">
        <v>1109</v>
      </c>
      <c r="G83" s="278"/>
      <c r="H83" s="278" t="s">
        <v>1115</v>
      </c>
      <c r="I83" s="278" t="s">
        <v>1105</v>
      </c>
      <c r="J83" s="278">
        <v>15</v>
      </c>
      <c r="K83" s="266"/>
    </row>
    <row r="84" spans="2:11" s="1" customFormat="1" ht="15" customHeight="1">
      <c r="B84" s="277"/>
      <c r="C84" s="278" t="s">
        <v>1116</v>
      </c>
      <c r="D84" s="278"/>
      <c r="E84" s="278"/>
      <c r="F84" s="279" t="s">
        <v>1109</v>
      </c>
      <c r="G84" s="278"/>
      <c r="H84" s="278" t="s">
        <v>1117</v>
      </c>
      <c r="I84" s="278" t="s">
        <v>1105</v>
      </c>
      <c r="J84" s="278">
        <v>15</v>
      </c>
      <c r="K84" s="266"/>
    </row>
    <row r="85" spans="2:11" s="1" customFormat="1" ht="15" customHeight="1">
      <c r="B85" s="277"/>
      <c r="C85" s="278" t="s">
        <v>1118</v>
      </c>
      <c r="D85" s="278"/>
      <c r="E85" s="278"/>
      <c r="F85" s="279" t="s">
        <v>1109</v>
      </c>
      <c r="G85" s="278"/>
      <c r="H85" s="278" t="s">
        <v>1119</v>
      </c>
      <c r="I85" s="278" t="s">
        <v>1105</v>
      </c>
      <c r="J85" s="278">
        <v>20</v>
      </c>
      <c r="K85" s="266"/>
    </row>
    <row r="86" spans="2:11" s="1" customFormat="1" ht="15" customHeight="1">
      <c r="B86" s="277"/>
      <c r="C86" s="278" t="s">
        <v>1120</v>
      </c>
      <c r="D86" s="278"/>
      <c r="E86" s="278"/>
      <c r="F86" s="279" t="s">
        <v>1109</v>
      </c>
      <c r="G86" s="278"/>
      <c r="H86" s="278" t="s">
        <v>1121</v>
      </c>
      <c r="I86" s="278" t="s">
        <v>1105</v>
      </c>
      <c r="J86" s="278">
        <v>20</v>
      </c>
      <c r="K86" s="266"/>
    </row>
    <row r="87" spans="2:11" s="1" customFormat="1" ht="15" customHeight="1">
      <c r="B87" s="277"/>
      <c r="C87" s="254" t="s">
        <v>1122</v>
      </c>
      <c r="D87" s="254"/>
      <c r="E87" s="254"/>
      <c r="F87" s="275" t="s">
        <v>1109</v>
      </c>
      <c r="G87" s="276"/>
      <c r="H87" s="254" t="s">
        <v>1123</v>
      </c>
      <c r="I87" s="254" t="s">
        <v>1105</v>
      </c>
      <c r="J87" s="254">
        <v>50</v>
      </c>
      <c r="K87" s="266"/>
    </row>
    <row r="88" spans="2:11" s="1" customFormat="1" ht="15" customHeight="1">
      <c r="B88" s="277"/>
      <c r="C88" s="254" t="s">
        <v>1124</v>
      </c>
      <c r="D88" s="254"/>
      <c r="E88" s="254"/>
      <c r="F88" s="275" t="s">
        <v>1109</v>
      </c>
      <c r="G88" s="276"/>
      <c r="H88" s="254" t="s">
        <v>1125</v>
      </c>
      <c r="I88" s="254" t="s">
        <v>1105</v>
      </c>
      <c r="J88" s="254">
        <v>20</v>
      </c>
      <c r="K88" s="266"/>
    </row>
    <row r="89" spans="2:11" s="1" customFormat="1" ht="15" customHeight="1">
      <c r="B89" s="277"/>
      <c r="C89" s="254" t="s">
        <v>1126</v>
      </c>
      <c r="D89" s="254"/>
      <c r="E89" s="254"/>
      <c r="F89" s="275" t="s">
        <v>1109</v>
      </c>
      <c r="G89" s="276"/>
      <c r="H89" s="254" t="s">
        <v>1127</v>
      </c>
      <c r="I89" s="254" t="s">
        <v>1105</v>
      </c>
      <c r="J89" s="254">
        <v>20</v>
      </c>
      <c r="K89" s="266"/>
    </row>
    <row r="90" spans="2:11" s="1" customFormat="1" ht="15" customHeight="1">
      <c r="B90" s="277"/>
      <c r="C90" s="254" t="s">
        <v>1128</v>
      </c>
      <c r="D90" s="254"/>
      <c r="E90" s="254"/>
      <c r="F90" s="275" t="s">
        <v>1109</v>
      </c>
      <c r="G90" s="276"/>
      <c r="H90" s="254" t="s">
        <v>1129</v>
      </c>
      <c r="I90" s="254" t="s">
        <v>1105</v>
      </c>
      <c r="J90" s="254">
        <v>50</v>
      </c>
      <c r="K90" s="266"/>
    </row>
    <row r="91" spans="2:11" s="1" customFormat="1" ht="15" customHeight="1">
      <c r="B91" s="277"/>
      <c r="C91" s="254" t="s">
        <v>1130</v>
      </c>
      <c r="D91" s="254"/>
      <c r="E91" s="254"/>
      <c r="F91" s="275" t="s">
        <v>1109</v>
      </c>
      <c r="G91" s="276"/>
      <c r="H91" s="254" t="s">
        <v>1130</v>
      </c>
      <c r="I91" s="254" t="s">
        <v>1105</v>
      </c>
      <c r="J91" s="254">
        <v>50</v>
      </c>
      <c r="K91" s="266"/>
    </row>
    <row r="92" spans="2:11" s="1" customFormat="1" ht="15" customHeight="1">
      <c r="B92" s="277"/>
      <c r="C92" s="254" t="s">
        <v>1131</v>
      </c>
      <c r="D92" s="254"/>
      <c r="E92" s="254"/>
      <c r="F92" s="275" t="s">
        <v>1109</v>
      </c>
      <c r="G92" s="276"/>
      <c r="H92" s="254" t="s">
        <v>1132</v>
      </c>
      <c r="I92" s="254" t="s">
        <v>1105</v>
      </c>
      <c r="J92" s="254">
        <v>255</v>
      </c>
      <c r="K92" s="266"/>
    </row>
    <row r="93" spans="2:11" s="1" customFormat="1" ht="15" customHeight="1">
      <c r="B93" s="277"/>
      <c r="C93" s="254" t="s">
        <v>1133</v>
      </c>
      <c r="D93" s="254"/>
      <c r="E93" s="254"/>
      <c r="F93" s="275" t="s">
        <v>1103</v>
      </c>
      <c r="G93" s="276"/>
      <c r="H93" s="254" t="s">
        <v>1134</v>
      </c>
      <c r="I93" s="254" t="s">
        <v>1135</v>
      </c>
      <c r="J93" s="254"/>
      <c r="K93" s="266"/>
    </row>
    <row r="94" spans="2:11" s="1" customFormat="1" ht="15" customHeight="1">
      <c r="B94" s="277"/>
      <c r="C94" s="254" t="s">
        <v>1136</v>
      </c>
      <c r="D94" s="254"/>
      <c r="E94" s="254"/>
      <c r="F94" s="275" t="s">
        <v>1103</v>
      </c>
      <c r="G94" s="276"/>
      <c r="H94" s="254" t="s">
        <v>1137</v>
      </c>
      <c r="I94" s="254" t="s">
        <v>1138</v>
      </c>
      <c r="J94" s="254"/>
      <c r="K94" s="266"/>
    </row>
    <row r="95" spans="2:11" s="1" customFormat="1" ht="15" customHeight="1">
      <c r="B95" s="277"/>
      <c r="C95" s="254" t="s">
        <v>1139</v>
      </c>
      <c r="D95" s="254"/>
      <c r="E95" s="254"/>
      <c r="F95" s="275" t="s">
        <v>1103</v>
      </c>
      <c r="G95" s="276"/>
      <c r="H95" s="254" t="s">
        <v>1139</v>
      </c>
      <c r="I95" s="254" t="s">
        <v>1138</v>
      </c>
      <c r="J95" s="254"/>
      <c r="K95" s="266"/>
    </row>
    <row r="96" spans="2:11" s="1" customFormat="1" ht="15" customHeight="1">
      <c r="B96" s="277"/>
      <c r="C96" s="254" t="s">
        <v>41</v>
      </c>
      <c r="D96" s="254"/>
      <c r="E96" s="254"/>
      <c r="F96" s="275" t="s">
        <v>1103</v>
      </c>
      <c r="G96" s="276"/>
      <c r="H96" s="254" t="s">
        <v>1140</v>
      </c>
      <c r="I96" s="254" t="s">
        <v>1138</v>
      </c>
      <c r="J96" s="254"/>
      <c r="K96" s="266"/>
    </row>
    <row r="97" spans="2:11" s="1" customFormat="1" ht="15" customHeight="1">
      <c r="B97" s="277"/>
      <c r="C97" s="254" t="s">
        <v>51</v>
      </c>
      <c r="D97" s="254"/>
      <c r="E97" s="254"/>
      <c r="F97" s="275" t="s">
        <v>1103</v>
      </c>
      <c r="G97" s="276"/>
      <c r="H97" s="254" t="s">
        <v>1141</v>
      </c>
      <c r="I97" s="254" t="s">
        <v>1138</v>
      </c>
      <c r="J97" s="254"/>
      <c r="K97" s="266"/>
    </row>
    <row r="98" spans="2:11" s="1" customFormat="1" ht="15" customHeight="1">
      <c r="B98" s="280"/>
      <c r="C98" s="281"/>
      <c r="D98" s="281"/>
      <c r="E98" s="281"/>
      <c r="F98" s="281"/>
      <c r="G98" s="281"/>
      <c r="H98" s="281"/>
      <c r="I98" s="281"/>
      <c r="J98" s="281"/>
      <c r="K98" s="282"/>
    </row>
    <row r="99" spans="2:11" s="1" customFormat="1" ht="18.75" customHeight="1">
      <c r="B99" s="283"/>
      <c r="C99" s="284"/>
      <c r="D99" s="284"/>
      <c r="E99" s="284"/>
      <c r="F99" s="284"/>
      <c r="G99" s="284"/>
      <c r="H99" s="284"/>
      <c r="I99" s="284"/>
      <c r="J99" s="284"/>
      <c r="K99" s="283"/>
    </row>
    <row r="100" spans="2:11" s="1" customFormat="1" ht="18.75" customHeight="1">
      <c r="B100" s="261"/>
      <c r="C100" s="261"/>
      <c r="D100" s="261"/>
      <c r="E100" s="261"/>
      <c r="F100" s="261"/>
      <c r="G100" s="261"/>
      <c r="H100" s="261"/>
      <c r="I100" s="261"/>
      <c r="J100" s="261"/>
      <c r="K100" s="261"/>
    </row>
    <row r="101" spans="2:11" s="1" customFormat="1" ht="7.5" customHeight="1">
      <c r="B101" s="262"/>
      <c r="C101" s="263"/>
      <c r="D101" s="263"/>
      <c r="E101" s="263"/>
      <c r="F101" s="263"/>
      <c r="G101" s="263"/>
      <c r="H101" s="263"/>
      <c r="I101" s="263"/>
      <c r="J101" s="263"/>
      <c r="K101" s="264"/>
    </row>
    <row r="102" spans="2:11" s="1" customFormat="1" ht="45" customHeight="1">
      <c r="B102" s="265"/>
      <c r="C102" s="383" t="s">
        <v>1142</v>
      </c>
      <c r="D102" s="383"/>
      <c r="E102" s="383"/>
      <c r="F102" s="383"/>
      <c r="G102" s="383"/>
      <c r="H102" s="383"/>
      <c r="I102" s="383"/>
      <c r="J102" s="383"/>
      <c r="K102" s="266"/>
    </row>
    <row r="103" spans="2:11" s="1" customFormat="1" ht="17.25" customHeight="1">
      <c r="B103" s="265"/>
      <c r="C103" s="267" t="s">
        <v>1097</v>
      </c>
      <c r="D103" s="267"/>
      <c r="E103" s="267"/>
      <c r="F103" s="267" t="s">
        <v>1098</v>
      </c>
      <c r="G103" s="268"/>
      <c r="H103" s="267" t="s">
        <v>57</v>
      </c>
      <c r="I103" s="267" t="s">
        <v>60</v>
      </c>
      <c r="J103" s="267" t="s">
        <v>1099</v>
      </c>
      <c r="K103" s="266"/>
    </row>
    <row r="104" spans="2:11" s="1" customFormat="1" ht="17.25" customHeight="1">
      <c r="B104" s="265"/>
      <c r="C104" s="269" t="s">
        <v>1100</v>
      </c>
      <c r="D104" s="269"/>
      <c r="E104" s="269"/>
      <c r="F104" s="270" t="s">
        <v>1101</v>
      </c>
      <c r="G104" s="271"/>
      <c r="H104" s="269"/>
      <c r="I104" s="269"/>
      <c r="J104" s="269" t="s">
        <v>1102</v>
      </c>
      <c r="K104" s="266"/>
    </row>
    <row r="105" spans="2:11" s="1" customFormat="1" ht="5.25" customHeight="1">
      <c r="B105" s="265"/>
      <c r="C105" s="267"/>
      <c r="D105" s="267"/>
      <c r="E105" s="267"/>
      <c r="F105" s="267"/>
      <c r="G105" s="285"/>
      <c r="H105" s="267"/>
      <c r="I105" s="267"/>
      <c r="J105" s="267"/>
      <c r="K105" s="266"/>
    </row>
    <row r="106" spans="2:11" s="1" customFormat="1" ht="15" customHeight="1">
      <c r="B106" s="265"/>
      <c r="C106" s="254" t="s">
        <v>56</v>
      </c>
      <c r="D106" s="274"/>
      <c r="E106" s="274"/>
      <c r="F106" s="275" t="s">
        <v>1103</v>
      </c>
      <c r="G106" s="254"/>
      <c r="H106" s="254" t="s">
        <v>1143</v>
      </c>
      <c r="I106" s="254" t="s">
        <v>1105</v>
      </c>
      <c r="J106" s="254">
        <v>20</v>
      </c>
      <c r="K106" s="266"/>
    </row>
    <row r="107" spans="2:11" s="1" customFormat="1" ht="15" customHeight="1">
      <c r="B107" s="265"/>
      <c r="C107" s="254" t="s">
        <v>1106</v>
      </c>
      <c r="D107" s="254"/>
      <c r="E107" s="254"/>
      <c r="F107" s="275" t="s">
        <v>1103</v>
      </c>
      <c r="G107" s="254"/>
      <c r="H107" s="254" t="s">
        <v>1143</v>
      </c>
      <c r="I107" s="254" t="s">
        <v>1105</v>
      </c>
      <c r="J107" s="254">
        <v>120</v>
      </c>
      <c r="K107" s="266"/>
    </row>
    <row r="108" spans="2:11" s="1" customFormat="1" ht="15" customHeight="1">
      <c r="B108" s="277"/>
      <c r="C108" s="254" t="s">
        <v>1108</v>
      </c>
      <c r="D108" s="254"/>
      <c r="E108" s="254"/>
      <c r="F108" s="275" t="s">
        <v>1109</v>
      </c>
      <c r="G108" s="254"/>
      <c r="H108" s="254" t="s">
        <v>1143</v>
      </c>
      <c r="I108" s="254" t="s">
        <v>1105</v>
      </c>
      <c r="J108" s="254">
        <v>50</v>
      </c>
      <c r="K108" s="266"/>
    </row>
    <row r="109" spans="2:11" s="1" customFormat="1" ht="15" customHeight="1">
      <c r="B109" s="277"/>
      <c r="C109" s="254" t="s">
        <v>1111</v>
      </c>
      <c r="D109" s="254"/>
      <c r="E109" s="254"/>
      <c r="F109" s="275" t="s">
        <v>1103</v>
      </c>
      <c r="G109" s="254"/>
      <c r="H109" s="254" t="s">
        <v>1143</v>
      </c>
      <c r="I109" s="254" t="s">
        <v>1113</v>
      </c>
      <c r="J109" s="254"/>
      <c r="K109" s="266"/>
    </row>
    <row r="110" spans="2:11" s="1" customFormat="1" ht="15" customHeight="1">
      <c r="B110" s="277"/>
      <c r="C110" s="254" t="s">
        <v>1122</v>
      </c>
      <c r="D110" s="254"/>
      <c r="E110" s="254"/>
      <c r="F110" s="275" t="s">
        <v>1109</v>
      </c>
      <c r="G110" s="254"/>
      <c r="H110" s="254" t="s">
        <v>1143</v>
      </c>
      <c r="I110" s="254" t="s">
        <v>1105</v>
      </c>
      <c r="J110" s="254">
        <v>50</v>
      </c>
      <c r="K110" s="266"/>
    </row>
    <row r="111" spans="2:11" s="1" customFormat="1" ht="15" customHeight="1">
      <c r="B111" s="277"/>
      <c r="C111" s="254" t="s">
        <v>1130</v>
      </c>
      <c r="D111" s="254"/>
      <c r="E111" s="254"/>
      <c r="F111" s="275" t="s">
        <v>1109</v>
      </c>
      <c r="G111" s="254"/>
      <c r="H111" s="254" t="s">
        <v>1143</v>
      </c>
      <c r="I111" s="254" t="s">
        <v>1105</v>
      </c>
      <c r="J111" s="254">
        <v>50</v>
      </c>
      <c r="K111" s="266"/>
    </row>
    <row r="112" spans="2:11" s="1" customFormat="1" ht="15" customHeight="1">
      <c r="B112" s="277"/>
      <c r="C112" s="254" t="s">
        <v>1128</v>
      </c>
      <c r="D112" s="254"/>
      <c r="E112" s="254"/>
      <c r="F112" s="275" t="s">
        <v>1109</v>
      </c>
      <c r="G112" s="254"/>
      <c r="H112" s="254" t="s">
        <v>1143</v>
      </c>
      <c r="I112" s="254" t="s">
        <v>1105</v>
      </c>
      <c r="J112" s="254">
        <v>50</v>
      </c>
      <c r="K112" s="266"/>
    </row>
    <row r="113" spans="2:11" s="1" customFormat="1" ht="15" customHeight="1">
      <c r="B113" s="277"/>
      <c r="C113" s="254" t="s">
        <v>56</v>
      </c>
      <c r="D113" s="254"/>
      <c r="E113" s="254"/>
      <c r="F113" s="275" t="s">
        <v>1103</v>
      </c>
      <c r="G113" s="254"/>
      <c r="H113" s="254" t="s">
        <v>1144</v>
      </c>
      <c r="I113" s="254" t="s">
        <v>1105</v>
      </c>
      <c r="J113" s="254">
        <v>20</v>
      </c>
      <c r="K113" s="266"/>
    </row>
    <row r="114" spans="2:11" s="1" customFormat="1" ht="15" customHeight="1">
      <c r="B114" s="277"/>
      <c r="C114" s="254" t="s">
        <v>1145</v>
      </c>
      <c r="D114" s="254"/>
      <c r="E114" s="254"/>
      <c r="F114" s="275" t="s">
        <v>1103</v>
      </c>
      <c r="G114" s="254"/>
      <c r="H114" s="254" t="s">
        <v>1146</v>
      </c>
      <c r="I114" s="254" t="s">
        <v>1105</v>
      </c>
      <c r="J114" s="254">
        <v>120</v>
      </c>
      <c r="K114" s="266"/>
    </row>
    <row r="115" spans="2:11" s="1" customFormat="1" ht="15" customHeight="1">
      <c r="B115" s="277"/>
      <c r="C115" s="254" t="s">
        <v>41</v>
      </c>
      <c r="D115" s="254"/>
      <c r="E115" s="254"/>
      <c r="F115" s="275" t="s">
        <v>1103</v>
      </c>
      <c r="G115" s="254"/>
      <c r="H115" s="254" t="s">
        <v>1147</v>
      </c>
      <c r="I115" s="254" t="s">
        <v>1138</v>
      </c>
      <c r="J115" s="254"/>
      <c r="K115" s="266"/>
    </row>
    <row r="116" spans="2:11" s="1" customFormat="1" ht="15" customHeight="1">
      <c r="B116" s="277"/>
      <c r="C116" s="254" t="s">
        <v>51</v>
      </c>
      <c r="D116" s="254"/>
      <c r="E116" s="254"/>
      <c r="F116" s="275" t="s">
        <v>1103</v>
      </c>
      <c r="G116" s="254"/>
      <c r="H116" s="254" t="s">
        <v>1148</v>
      </c>
      <c r="I116" s="254" t="s">
        <v>1138</v>
      </c>
      <c r="J116" s="254"/>
      <c r="K116" s="266"/>
    </row>
    <row r="117" spans="2:11" s="1" customFormat="1" ht="15" customHeight="1">
      <c r="B117" s="277"/>
      <c r="C117" s="254" t="s">
        <v>60</v>
      </c>
      <c r="D117" s="254"/>
      <c r="E117" s="254"/>
      <c r="F117" s="275" t="s">
        <v>1103</v>
      </c>
      <c r="G117" s="254"/>
      <c r="H117" s="254" t="s">
        <v>1149</v>
      </c>
      <c r="I117" s="254" t="s">
        <v>1150</v>
      </c>
      <c r="J117" s="254"/>
      <c r="K117" s="266"/>
    </row>
    <row r="118" spans="2:11" s="1" customFormat="1" ht="15" customHeight="1">
      <c r="B118" s="280"/>
      <c r="C118" s="286"/>
      <c r="D118" s="286"/>
      <c r="E118" s="286"/>
      <c r="F118" s="286"/>
      <c r="G118" s="286"/>
      <c r="H118" s="286"/>
      <c r="I118" s="286"/>
      <c r="J118" s="286"/>
      <c r="K118" s="282"/>
    </row>
    <row r="119" spans="2:11" s="1" customFormat="1" ht="18.75" customHeight="1">
      <c r="B119" s="287"/>
      <c r="C119" s="288"/>
      <c r="D119" s="288"/>
      <c r="E119" s="288"/>
      <c r="F119" s="289"/>
      <c r="G119" s="288"/>
      <c r="H119" s="288"/>
      <c r="I119" s="288"/>
      <c r="J119" s="288"/>
      <c r="K119" s="287"/>
    </row>
    <row r="120" spans="2:11" s="1" customFormat="1" ht="18.75" customHeight="1">
      <c r="B120" s="261"/>
      <c r="C120" s="261"/>
      <c r="D120" s="261"/>
      <c r="E120" s="261"/>
      <c r="F120" s="261"/>
      <c r="G120" s="261"/>
      <c r="H120" s="261"/>
      <c r="I120" s="261"/>
      <c r="J120" s="261"/>
      <c r="K120" s="261"/>
    </row>
    <row r="121" spans="2:11" s="1" customFormat="1" ht="7.5" customHeight="1">
      <c r="B121" s="290"/>
      <c r="C121" s="291"/>
      <c r="D121" s="291"/>
      <c r="E121" s="291"/>
      <c r="F121" s="291"/>
      <c r="G121" s="291"/>
      <c r="H121" s="291"/>
      <c r="I121" s="291"/>
      <c r="J121" s="291"/>
      <c r="K121" s="292"/>
    </row>
    <row r="122" spans="2:11" s="1" customFormat="1" ht="45" customHeight="1">
      <c r="B122" s="293"/>
      <c r="C122" s="381" t="s">
        <v>1151</v>
      </c>
      <c r="D122" s="381"/>
      <c r="E122" s="381"/>
      <c r="F122" s="381"/>
      <c r="G122" s="381"/>
      <c r="H122" s="381"/>
      <c r="I122" s="381"/>
      <c r="J122" s="381"/>
      <c r="K122" s="294"/>
    </row>
    <row r="123" spans="2:11" s="1" customFormat="1" ht="17.25" customHeight="1">
      <c r="B123" s="295"/>
      <c r="C123" s="267" t="s">
        <v>1097</v>
      </c>
      <c r="D123" s="267"/>
      <c r="E123" s="267"/>
      <c r="F123" s="267" t="s">
        <v>1098</v>
      </c>
      <c r="G123" s="268"/>
      <c r="H123" s="267" t="s">
        <v>57</v>
      </c>
      <c r="I123" s="267" t="s">
        <v>60</v>
      </c>
      <c r="J123" s="267" t="s">
        <v>1099</v>
      </c>
      <c r="K123" s="296"/>
    </row>
    <row r="124" spans="2:11" s="1" customFormat="1" ht="17.25" customHeight="1">
      <c r="B124" s="295"/>
      <c r="C124" s="269" t="s">
        <v>1100</v>
      </c>
      <c r="D124" s="269"/>
      <c r="E124" s="269"/>
      <c r="F124" s="270" t="s">
        <v>1101</v>
      </c>
      <c r="G124" s="271"/>
      <c r="H124" s="269"/>
      <c r="I124" s="269"/>
      <c r="J124" s="269" t="s">
        <v>1102</v>
      </c>
      <c r="K124" s="296"/>
    </row>
    <row r="125" spans="2:11" s="1" customFormat="1" ht="5.25" customHeight="1">
      <c r="B125" s="297"/>
      <c r="C125" s="272"/>
      <c r="D125" s="272"/>
      <c r="E125" s="272"/>
      <c r="F125" s="272"/>
      <c r="G125" s="298"/>
      <c r="H125" s="272"/>
      <c r="I125" s="272"/>
      <c r="J125" s="272"/>
      <c r="K125" s="299"/>
    </row>
    <row r="126" spans="2:11" s="1" customFormat="1" ht="15" customHeight="1">
      <c r="B126" s="297"/>
      <c r="C126" s="254" t="s">
        <v>1106</v>
      </c>
      <c r="D126" s="274"/>
      <c r="E126" s="274"/>
      <c r="F126" s="275" t="s">
        <v>1103</v>
      </c>
      <c r="G126" s="254"/>
      <c r="H126" s="254" t="s">
        <v>1143</v>
      </c>
      <c r="I126" s="254" t="s">
        <v>1105</v>
      </c>
      <c r="J126" s="254">
        <v>120</v>
      </c>
      <c r="K126" s="300"/>
    </row>
    <row r="127" spans="2:11" s="1" customFormat="1" ht="15" customHeight="1">
      <c r="B127" s="297"/>
      <c r="C127" s="254" t="s">
        <v>1152</v>
      </c>
      <c r="D127" s="254"/>
      <c r="E127" s="254"/>
      <c r="F127" s="275" t="s">
        <v>1103</v>
      </c>
      <c r="G127" s="254"/>
      <c r="H127" s="254" t="s">
        <v>1153</v>
      </c>
      <c r="I127" s="254" t="s">
        <v>1105</v>
      </c>
      <c r="J127" s="254" t="s">
        <v>1154</v>
      </c>
      <c r="K127" s="300"/>
    </row>
    <row r="128" spans="2:11" s="1" customFormat="1" ht="15" customHeight="1">
      <c r="B128" s="297"/>
      <c r="C128" s="254" t="s">
        <v>1051</v>
      </c>
      <c r="D128" s="254"/>
      <c r="E128" s="254"/>
      <c r="F128" s="275" t="s">
        <v>1103</v>
      </c>
      <c r="G128" s="254"/>
      <c r="H128" s="254" t="s">
        <v>1155</v>
      </c>
      <c r="I128" s="254" t="s">
        <v>1105</v>
      </c>
      <c r="J128" s="254" t="s">
        <v>1154</v>
      </c>
      <c r="K128" s="300"/>
    </row>
    <row r="129" spans="2:11" s="1" customFormat="1" ht="15" customHeight="1">
      <c r="B129" s="297"/>
      <c r="C129" s="254" t="s">
        <v>1114</v>
      </c>
      <c r="D129" s="254"/>
      <c r="E129" s="254"/>
      <c r="F129" s="275" t="s">
        <v>1109</v>
      </c>
      <c r="G129" s="254"/>
      <c r="H129" s="254" t="s">
        <v>1115</v>
      </c>
      <c r="I129" s="254" t="s">
        <v>1105</v>
      </c>
      <c r="J129" s="254">
        <v>15</v>
      </c>
      <c r="K129" s="300"/>
    </row>
    <row r="130" spans="2:11" s="1" customFormat="1" ht="15" customHeight="1">
      <c r="B130" s="297"/>
      <c r="C130" s="278" t="s">
        <v>1116</v>
      </c>
      <c r="D130" s="278"/>
      <c r="E130" s="278"/>
      <c r="F130" s="279" t="s">
        <v>1109</v>
      </c>
      <c r="G130" s="278"/>
      <c r="H130" s="278" t="s">
        <v>1117</v>
      </c>
      <c r="I130" s="278" t="s">
        <v>1105</v>
      </c>
      <c r="J130" s="278">
        <v>15</v>
      </c>
      <c r="K130" s="300"/>
    </row>
    <row r="131" spans="2:11" s="1" customFormat="1" ht="15" customHeight="1">
      <c r="B131" s="297"/>
      <c r="C131" s="278" t="s">
        <v>1118</v>
      </c>
      <c r="D131" s="278"/>
      <c r="E131" s="278"/>
      <c r="F131" s="279" t="s">
        <v>1109</v>
      </c>
      <c r="G131" s="278"/>
      <c r="H131" s="278" t="s">
        <v>1119</v>
      </c>
      <c r="I131" s="278" t="s">
        <v>1105</v>
      </c>
      <c r="J131" s="278">
        <v>20</v>
      </c>
      <c r="K131" s="300"/>
    </row>
    <row r="132" spans="2:11" s="1" customFormat="1" ht="15" customHeight="1">
      <c r="B132" s="297"/>
      <c r="C132" s="278" t="s">
        <v>1120</v>
      </c>
      <c r="D132" s="278"/>
      <c r="E132" s="278"/>
      <c r="F132" s="279" t="s">
        <v>1109</v>
      </c>
      <c r="G132" s="278"/>
      <c r="H132" s="278" t="s">
        <v>1121</v>
      </c>
      <c r="I132" s="278" t="s">
        <v>1105</v>
      </c>
      <c r="J132" s="278">
        <v>20</v>
      </c>
      <c r="K132" s="300"/>
    </row>
    <row r="133" spans="2:11" s="1" customFormat="1" ht="15" customHeight="1">
      <c r="B133" s="297"/>
      <c r="C133" s="254" t="s">
        <v>1108</v>
      </c>
      <c r="D133" s="254"/>
      <c r="E133" s="254"/>
      <c r="F133" s="275" t="s">
        <v>1109</v>
      </c>
      <c r="G133" s="254"/>
      <c r="H133" s="254" t="s">
        <v>1143</v>
      </c>
      <c r="I133" s="254" t="s">
        <v>1105</v>
      </c>
      <c r="J133" s="254">
        <v>50</v>
      </c>
      <c r="K133" s="300"/>
    </row>
    <row r="134" spans="2:11" s="1" customFormat="1" ht="15" customHeight="1">
      <c r="B134" s="297"/>
      <c r="C134" s="254" t="s">
        <v>1122</v>
      </c>
      <c r="D134" s="254"/>
      <c r="E134" s="254"/>
      <c r="F134" s="275" t="s">
        <v>1109</v>
      </c>
      <c r="G134" s="254"/>
      <c r="H134" s="254" t="s">
        <v>1143</v>
      </c>
      <c r="I134" s="254" t="s">
        <v>1105</v>
      </c>
      <c r="J134" s="254">
        <v>50</v>
      </c>
      <c r="K134" s="300"/>
    </row>
    <row r="135" spans="2:11" s="1" customFormat="1" ht="15" customHeight="1">
      <c r="B135" s="297"/>
      <c r="C135" s="254" t="s">
        <v>1128</v>
      </c>
      <c r="D135" s="254"/>
      <c r="E135" s="254"/>
      <c r="F135" s="275" t="s">
        <v>1109</v>
      </c>
      <c r="G135" s="254"/>
      <c r="H135" s="254" t="s">
        <v>1143</v>
      </c>
      <c r="I135" s="254" t="s">
        <v>1105</v>
      </c>
      <c r="J135" s="254">
        <v>50</v>
      </c>
      <c r="K135" s="300"/>
    </row>
    <row r="136" spans="2:11" s="1" customFormat="1" ht="15" customHeight="1">
      <c r="B136" s="297"/>
      <c r="C136" s="254" t="s">
        <v>1130</v>
      </c>
      <c r="D136" s="254"/>
      <c r="E136" s="254"/>
      <c r="F136" s="275" t="s">
        <v>1109</v>
      </c>
      <c r="G136" s="254"/>
      <c r="H136" s="254" t="s">
        <v>1143</v>
      </c>
      <c r="I136" s="254" t="s">
        <v>1105</v>
      </c>
      <c r="J136" s="254">
        <v>50</v>
      </c>
      <c r="K136" s="300"/>
    </row>
    <row r="137" spans="2:11" s="1" customFormat="1" ht="15" customHeight="1">
      <c r="B137" s="297"/>
      <c r="C137" s="254" t="s">
        <v>1131</v>
      </c>
      <c r="D137" s="254"/>
      <c r="E137" s="254"/>
      <c r="F137" s="275" t="s">
        <v>1109</v>
      </c>
      <c r="G137" s="254"/>
      <c r="H137" s="254" t="s">
        <v>1156</v>
      </c>
      <c r="I137" s="254" t="s">
        <v>1105</v>
      </c>
      <c r="J137" s="254">
        <v>255</v>
      </c>
      <c r="K137" s="300"/>
    </row>
    <row r="138" spans="2:11" s="1" customFormat="1" ht="15" customHeight="1">
      <c r="B138" s="297"/>
      <c r="C138" s="254" t="s">
        <v>1133</v>
      </c>
      <c r="D138" s="254"/>
      <c r="E138" s="254"/>
      <c r="F138" s="275" t="s">
        <v>1103</v>
      </c>
      <c r="G138" s="254"/>
      <c r="H138" s="254" t="s">
        <v>1157</v>
      </c>
      <c r="I138" s="254" t="s">
        <v>1135</v>
      </c>
      <c r="J138" s="254"/>
      <c r="K138" s="300"/>
    </row>
    <row r="139" spans="2:11" s="1" customFormat="1" ht="15" customHeight="1">
      <c r="B139" s="297"/>
      <c r="C139" s="254" t="s">
        <v>1136</v>
      </c>
      <c r="D139" s="254"/>
      <c r="E139" s="254"/>
      <c r="F139" s="275" t="s">
        <v>1103</v>
      </c>
      <c r="G139" s="254"/>
      <c r="H139" s="254" t="s">
        <v>1158</v>
      </c>
      <c r="I139" s="254" t="s">
        <v>1138</v>
      </c>
      <c r="J139" s="254"/>
      <c r="K139" s="300"/>
    </row>
    <row r="140" spans="2:11" s="1" customFormat="1" ht="15" customHeight="1">
      <c r="B140" s="297"/>
      <c r="C140" s="254" t="s">
        <v>1139</v>
      </c>
      <c r="D140" s="254"/>
      <c r="E140" s="254"/>
      <c r="F140" s="275" t="s">
        <v>1103</v>
      </c>
      <c r="G140" s="254"/>
      <c r="H140" s="254" t="s">
        <v>1139</v>
      </c>
      <c r="I140" s="254" t="s">
        <v>1138</v>
      </c>
      <c r="J140" s="254"/>
      <c r="K140" s="300"/>
    </row>
    <row r="141" spans="2:11" s="1" customFormat="1" ht="15" customHeight="1">
      <c r="B141" s="297"/>
      <c r="C141" s="254" t="s">
        <v>41</v>
      </c>
      <c r="D141" s="254"/>
      <c r="E141" s="254"/>
      <c r="F141" s="275" t="s">
        <v>1103</v>
      </c>
      <c r="G141" s="254"/>
      <c r="H141" s="254" t="s">
        <v>1159</v>
      </c>
      <c r="I141" s="254" t="s">
        <v>1138</v>
      </c>
      <c r="J141" s="254"/>
      <c r="K141" s="300"/>
    </row>
    <row r="142" spans="2:11" s="1" customFormat="1" ht="15" customHeight="1">
      <c r="B142" s="297"/>
      <c r="C142" s="254" t="s">
        <v>1160</v>
      </c>
      <c r="D142" s="254"/>
      <c r="E142" s="254"/>
      <c r="F142" s="275" t="s">
        <v>1103</v>
      </c>
      <c r="G142" s="254"/>
      <c r="H142" s="254" t="s">
        <v>1161</v>
      </c>
      <c r="I142" s="254" t="s">
        <v>1138</v>
      </c>
      <c r="J142" s="254"/>
      <c r="K142" s="300"/>
    </row>
    <row r="143" spans="2:11" s="1" customFormat="1" ht="15" customHeight="1">
      <c r="B143" s="301"/>
      <c r="C143" s="302"/>
      <c r="D143" s="302"/>
      <c r="E143" s="302"/>
      <c r="F143" s="302"/>
      <c r="G143" s="302"/>
      <c r="H143" s="302"/>
      <c r="I143" s="302"/>
      <c r="J143" s="302"/>
      <c r="K143" s="303"/>
    </row>
    <row r="144" spans="2:11" s="1" customFormat="1" ht="18.75" customHeight="1">
      <c r="B144" s="288"/>
      <c r="C144" s="288"/>
      <c r="D144" s="288"/>
      <c r="E144" s="288"/>
      <c r="F144" s="289"/>
      <c r="G144" s="288"/>
      <c r="H144" s="288"/>
      <c r="I144" s="288"/>
      <c r="J144" s="288"/>
      <c r="K144" s="288"/>
    </row>
    <row r="145" spans="2:11" s="1" customFormat="1" ht="18.75" customHeight="1">
      <c r="B145" s="261"/>
      <c r="C145" s="261"/>
      <c r="D145" s="261"/>
      <c r="E145" s="261"/>
      <c r="F145" s="261"/>
      <c r="G145" s="261"/>
      <c r="H145" s="261"/>
      <c r="I145" s="261"/>
      <c r="J145" s="261"/>
      <c r="K145" s="261"/>
    </row>
    <row r="146" spans="2:11" s="1" customFormat="1" ht="7.5" customHeight="1">
      <c r="B146" s="262"/>
      <c r="C146" s="263"/>
      <c r="D146" s="263"/>
      <c r="E146" s="263"/>
      <c r="F146" s="263"/>
      <c r="G146" s="263"/>
      <c r="H146" s="263"/>
      <c r="I146" s="263"/>
      <c r="J146" s="263"/>
      <c r="K146" s="264"/>
    </row>
    <row r="147" spans="2:11" s="1" customFormat="1" ht="45" customHeight="1">
      <c r="B147" s="265"/>
      <c r="C147" s="383" t="s">
        <v>1162</v>
      </c>
      <c r="D147" s="383"/>
      <c r="E147" s="383"/>
      <c r="F147" s="383"/>
      <c r="G147" s="383"/>
      <c r="H147" s="383"/>
      <c r="I147" s="383"/>
      <c r="J147" s="383"/>
      <c r="K147" s="266"/>
    </row>
    <row r="148" spans="2:11" s="1" customFormat="1" ht="17.25" customHeight="1">
      <c r="B148" s="265"/>
      <c r="C148" s="267" t="s">
        <v>1097</v>
      </c>
      <c r="D148" s="267"/>
      <c r="E148" s="267"/>
      <c r="F148" s="267" t="s">
        <v>1098</v>
      </c>
      <c r="G148" s="268"/>
      <c r="H148" s="267" t="s">
        <v>57</v>
      </c>
      <c r="I148" s="267" t="s">
        <v>60</v>
      </c>
      <c r="J148" s="267" t="s">
        <v>1099</v>
      </c>
      <c r="K148" s="266"/>
    </row>
    <row r="149" spans="2:11" s="1" customFormat="1" ht="17.25" customHeight="1">
      <c r="B149" s="265"/>
      <c r="C149" s="269" t="s">
        <v>1100</v>
      </c>
      <c r="D149" s="269"/>
      <c r="E149" s="269"/>
      <c r="F149" s="270" t="s">
        <v>1101</v>
      </c>
      <c r="G149" s="271"/>
      <c r="H149" s="269"/>
      <c r="I149" s="269"/>
      <c r="J149" s="269" t="s">
        <v>1102</v>
      </c>
      <c r="K149" s="266"/>
    </row>
    <row r="150" spans="2:11" s="1" customFormat="1" ht="5.25" customHeight="1">
      <c r="B150" s="277"/>
      <c r="C150" s="272"/>
      <c r="D150" s="272"/>
      <c r="E150" s="272"/>
      <c r="F150" s="272"/>
      <c r="G150" s="273"/>
      <c r="H150" s="272"/>
      <c r="I150" s="272"/>
      <c r="J150" s="272"/>
      <c r="K150" s="300"/>
    </row>
    <row r="151" spans="2:11" s="1" customFormat="1" ht="15" customHeight="1">
      <c r="B151" s="277"/>
      <c r="C151" s="304" t="s">
        <v>1106</v>
      </c>
      <c r="D151" s="254"/>
      <c r="E151" s="254"/>
      <c r="F151" s="305" t="s">
        <v>1103</v>
      </c>
      <c r="G151" s="254"/>
      <c r="H151" s="304" t="s">
        <v>1143</v>
      </c>
      <c r="I151" s="304" t="s">
        <v>1105</v>
      </c>
      <c r="J151" s="304">
        <v>120</v>
      </c>
      <c r="K151" s="300"/>
    </row>
    <row r="152" spans="2:11" s="1" customFormat="1" ht="15" customHeight="1">
      <c r="B152" s="277"/>
      <c r="C152" s="304" t="s">
        <v>1152</v>
      </c>
      <c r="D152" s="254"/>
      <c r="E152" s="254"/>
      <c r="F152" s="305" t="s">
        <v>1103</v>
      </c>
      <c r="G152" s="254"/>
      <c r="H152" s="304" t="s">
        <v>1163</v>
      </c>
      <c r="I152" s="304" t="s">
        <v>1105</v>
      </c>
      <c r="J152" s="304" t="s">
        <v>1154</v>
      </c>
      <c r="K152" s="300"/>
    </row>
    <row r="153" spans="2:11" s="1" customFormat="1" ht="15" customHeight="1">
      <c r="B153" s="277"/>
      <c r="C153" s="304" t="s">
        <v>1051</v>
      </c>
      <c r="D153" s="254"/>
      <c r="E153" s="254"/>
      <c r="F153" s="305" t="s">
        <v>1103</v>
      </c>
      <c r="G153" s="254"/>
      <c r="H153" s="304" t="s">
        <v>1164</v>
      </c>
      <c r="I153" s="304" t="s">
        <v>1105</v>
      </c>
      <c r="J153" s="304" t="s">
        <v>1154</v>
      </c>
      <c r="K153" s="300"/>
    </row>
    <row r="154" spans="2:11" s="1" customFormat="1" ht="15" customHeight="1">
      <c r="B154" s="277"/>
      <c r="C154" s="304" t="s">
        <v>1108</v>
      </c>
      <c r="D154" s="254"/>
      <c r="E154" s="254"/>
      <c r="F154" s="305" t="s">
        <v>1109</v>
      </c>
      <c r="G154" s="254"/>
      <c r="H154" s="304" t="s">
        <v>1143</v>
      </c>
      <c r="I154" s="304" t="s">
        <v>1105</v>
      </c>
      <c r="J154" s="304">
        <v>50</v>
      </c>
      <c r="K154" s="300"/>
    </row>
    <row r="155" spans="2:11" s="1" customFormat="1" ht="15" customHeight="1">
      <c r="B155" s="277"/>
      <c r="C155" s="304" t="s">
        <v>1111</v>
      </c>
      <c r="D155" s="254"/>
      <c r="E155" s="254"/>
      <c r="F155" s="305" t="s">
        <v>1103</v>
      </c>
      <c r="G155" s="254"/>
      <c r="H155" s="304" t="s">
        <v>1143</v>
      </c>
      <c r="I155" s="304" t="s">
        <v>1113</v>
      </c>
      <c r="J155" s="304"/>
      <c r="K155" s="300"/>
    </row>
    <row r="156" spans="2:11" s="1" customFormat="1" ht="15" customHeight="1">
      <c r="B156" s="277"/>
      <c r="C156" s="304" t="s">
        <v>1122</v>
      </c>
      <c r="D156" s="254"/>
      <c r="E156" s="254"/>
      <c r="F156" s="305" t="s">
        <v>1109</v>
      </c>
      <c r="G156" s="254"/>
      <c r="H156" s="304" t="s">
        <v>1143</v>
      </c>
      <c r="I156" s="304" t="s">
        <v>1105</v>
      </c>
      <c r="J156" s="304">
        <v>50</v>
      </c>
      <c r="K156" s="300"/>
    </row>
    <row r="157" spans="2:11" s="1" customFormat="1" ht="15" customHeight="1">
      <c r="B157" s="277"/>
      <c r="C157" s="304" t="s">
        <v>1130</v>
      </c>
      <c r="D157" s="254"/>
      <c r="E157" s="254"/>
      <c r="F157" s="305" t="s">
        <v>1109</v>
      </c>
      <c r="G157" s="254"/>
      <c r="H157" s="304" t="s">
        <v>1143</v>
      </c>
      <c r="I157" s="304" t="s">
        <v>1105</v>
      </c>
      <c r="J157" s="304">
        <v>50</v>
      </c>
      <c r="K157" s="300"/>
    </row>
    <row r="158" spans="2:11" s="1" customFormat="1" ht="15" customHeight="1">
      <c r="B158" s="277"/>
      <c r="C158" s="304" t="s">
        <v>1128</v>
      </c>
      <c r="D158" s="254"/>
      <c r="E158" s="254"/>
      <c r="F158" s="305" t="s">
        <v>1109</v>
      </c>
      <c r="G158" s="254"/>
      <c r="H158" s="304" t="s">
        <v>1143</v>
      </c>
      <c r="I158" s="304" t="s">
        <v>1105</v>
      </c>
      <c r="J158" s="304">
        <v>50</v>
      </c>
      <c r="K158" s="300"/>
    </row>
    <row r="159" spans="2:11" s="1" customFormat="1" ht="15" customHeight="1">
      <c r="B159" s="277"/>
      <c r="C159" s="304" t="s">
        <v>96</v>
      </c>
      <c r="D159" s="254"/>
      <c r="E159" s="254"/>
      <c r="F159" s="305" t="s">
        <v>1103</v>
      </c>
      <c r="G159" s="254"/>
      <c r="H159" s="304" t="s">
        <v>1165</v>
      </c>
      <c r="I159" s="304" t="s">
        <v>1105</v>
      </c>
      <c r="J159" s="304" t="s">
        <v>1166</v>
      </c>
      <c r="K159" s="300"/>
    </row>
    <row r="160" spans="2:11" s="1" customFormat="1" ht="15" customHeight="1">
      <c r="B160" s="277"/>
      <c r="C160" s="304" t="s">
        <v>1167</v>
      </c>
      <c r="D160" s="254"/>
      <c r="E160" s="254"/>
      <c r="F160" s="305" t="s">
        <v>1103</v>
      </c>
      <c r="G160" s="254"/>
      <c r="H160" s="304" t="s">
        <v>1168</v>
      </c>
      <c r="I160" s="304" t="s">
        <v>1138</v>
      </c>
      <c r="J160" s="304"/>
      <c r="K160" s="300"/>
    </row>
    <row r="161" spans="2:11" s="1" customFormat="1" ht="15" customHeight="1">
      <c r="B161" s="306"/>
      <c r="C161" s="286"/>
      <c r="D161" s="286"/>
      <c r="E161" s="286"/>
      <c r="F161" s="286"/>
      <c r="G161" s="286"/>
      <c r="H161" s="286"/>
      <c r="I161" s="286"/>
      <c r="J161" s="286"/>
      <c r="K161" s="307"/>
    </row>
    <row r="162" spans="2:11" s="1" customFormat="1" ht="18.75" customHeight="1">
      <c r="B162" s="288"/>
      <c r="C162" s="298"/>
      <c r="D162" s="298"/>
      <c r="E162" s="298"/>
      <c r="F162" s="308"/>
      <c r="G162" s="298"/>
      <c r="H162" s="298"/>
      <c r="I162" s="298"/>
      <c r="J162" s="298"/>
      <c r="K162" s="288"/>
    </row>
    <row r="163" spans="2:11" s="1" customFormat="1" ht="18.75" customHeight="1">
      <c r="B163" s="261"/>
      <c r="C163" s="261"/>
      <c r="D163" s="261"/>
      <c r="E163" s="261"/>
      <c r="F163" s="261"/>
      <c r="G163" s="261"/>
      <c r="H163" s="261"/>
      <c r="I163" s="261"/>
      <c r="J163" s="261"/>
      <c r="K163" s="261"/>
    </row>
    <row r="164" spans="2:11" s="1" customFormat="1" ht="7.5" customHeight="1">
      <c r="B164" s="243"/>
      <c r="C164" s="244"/>
      <c r="D164" s="244"/>
      <c r="E164" s="244"/>
      <c r="F164" s="244"/>
      <c r="G164" s="244"/>
      <c r="H164" s="244"/>
      <c r="I164" s="244"/>
      <c r="J164" s="244"/>
      <c r="K164" s="245"/>
    </row>
    <row r="165" spans="2:11" s="1" customFormat="1" ht="45" customHeight="1">
      <c r="B165" s="246"/>
      <c r="C165" s="381" t="s">
        <v>1169</v>
      </c>
      <c r="D165" s="381"/>
      <c r="E165" s="381"/>
      <c r="F165" s="381"/>
      <c r="G165" s="381"/>
      <c r="H165" s="381"/>
      <c r="I165" s="381"/>
      <c r="J165" s="381"/>
      <c r="K165" s="247"/>
    </row>
    <row r="166" spans="2:11" s="1" customFormat="1" ht="17.25" customHeight="1">
      <c r="B166" s="246"/>
      <c r="C166" s="267" t="s">
        <v>1097</v>
      </c>
      <c r="D166" s="267"/>
      <c r="E166" s="267"/>
      <c r="F166" s="267" t="s">
        <v>1098</v>
      </c>
      <c r="G166" s="309"/>
      <c r="H166" s="310" t="s">
        <v>57</v>
      </c>
      <c r="I166" s="310" t="s">
        <v>60</v>
      </c>
      <c r="J166" s="267" t="s">
        <v>1099</v>
      </c>
      <c r="K166" s="247"/>
    </row>
    <row r="167" spans="2:11" s="1" customFormat="1" ht="17.25" customHeight="1">
      <c r="B167" s="248"/>
      <c r="C167" s="269" t="s">
        <v>1100</v>
      </c>
      <c r="D167" s="269"/>
      <c r="E167" s="269"/>
      <c r="F167" s="270" t="s">
        <v>1101</v>
      </c>
      <c r="G167" s="311"/>
      <c r="H167" s="312"/>
      <c r="I167" s="312"/>
      <c r="J167" s="269" t="s">
        <v>1102</v>
      </c>
      <c r="K167" s="249"/>
    </row>
    <row r="168" spans="2:11" s="1" customFormat="1" ht="5.25" customHeight="1">
      <c r="B168" s="277"/>
      <c r="C168" s="272"/>
      <c r="D168" s="272"/>
      <c r="E168" s="272"/>
      <c r="F168" s="272"/>
      <c r="G168" s="273"/>
      <c r="H168" s="272"/>
      <c r="I168" s="272"/>
      <c r="J168" s="272"/>
      <c r="K168" s="300"/>
    </row>
    <row r="169" spans="2:11" s="1" customFormat="1" ht="15" customHeight="1">
      <c r="B169" s="277"/>
      <c r="C169" s="254" t="s">
        <v>1106</v>
      </c>
      <c r="D169" s="254"/>
      <c r="E169" s="254"/>
      <c r="F169" s="275" t="s">
        <v>1103</v>
      </c>
      <c r="G169" s="254"/>
      <c r="H169" s="254" t="s">
        <v>1143</v>
      </c>
      <c r="I169" s="254" t="s">
        <v>1105</v>
      </c>
      <c r="J169" s="254">
        <v>120</v>
      </c>
      <c r="K169" s="300"/>
    </row>
    <row r="170" spans="2:11" s="1" customFormat="1" ht="15" customHeight="1">
      <c r="B170" s="277"/>
      <c r="C170" s="254" t="s">
        <v>1152</v>
      </c>
      <c r="D170" s="254"/>
      <c r="E170" s="254"/>
      <c r="F170" s="275" t="s">
        <v>1103</v>
      </c>
      <c r="G170" s="254"/>
      <c r="H170" s="254" t="s">
        <v>1153</v>
      </c>
      <c r="I170" s="254" t="s">
        <v>1105</v>
      </c>
      <c r="J170" s="254" t="s">
        <v>1154</v>
      </c>
      <c r="K170" s="300"/>
    </row>
    <row r="171" spans="2:11" s="1" customFormat="1" ht="15" customHeight="1">
      <c r="B171" s="277"/>
      <c r="C171" s="254" t="s">
        <v>1051</v>
      </c>
      <c r="D171" s="254"/>
      <c r="E171" s="254"/>
      <c r="F171" s="275" t="s">
        <v>1103</v>
      </c>
      <c r="G171" s="254"/>
      <c r="H171" s="254" t="s">
        <v>1170</v>
      </c>
      <c r="I171" s="254" t="s">
        <v>1105</v>
      </c>
      <c r="J171" s="254" t="s">
        <v>1154</v>
      </c>
      <c r="K171" s="300"/>
    </row>
    <row r="172" spans="2:11" s="1" customFormat="1" ht="15" customHeight="1">
      <c r="B172" s="277"/>
      <c r="C172" s="254" t="s">
        <v>1108</v>
      </c>
      <c r="D172" s="254"/>
      <c r="E172" s="254"/>
      <c r="F172" s="275" t="s">
        <v>1109</v>
      </c>
      <c r="G172" s="254"/>
      <c r="H172" s="254" t="s">
        <v>1170</v>
      </c>
      <c r="I172" s="254" t="s">
        <v>1105</v>
      </c>
      <c r="J172" s="254">
        <v>50</v>
      </c>
      <c r="K172" s="300"/>
    </row>
    <row r="173" spans="2:11" s="1" customFormat="1" ht="15" customHeight="1">
      <c r="B173" s="277"/>
      <c r="C173" s="254" t="s">
        <v>1111</v>
      </c>
      <c r="D173" s="254"/>
      <c r="E173" s="254"/>
      <c r="F173" s="275" t="s">
        <v>1103</v>
      </c>
      <c r="G173" s="254"/>
      <c r="H173" s="254" t="s">
        <v>1170</v>
      </c>
      <c r="I173" s="254" t="s">
        <v>1113</v>
      </c>
      <c r="J173" s="254"/>
      <c r="K173" s="300"/>
    </row>
    <row r="174" spans="2:11" s="1" customFormat="1" ht="15" customHeight="1">
      <c r="B174" s="277"/>
      <c r="C174" s="254" t="s">
        <v>1122</v>
      </c>
      <c r="D174" s="254"/>
      <c r="E174" s="254"/>
      <c r="F174" s="275" t="s">
        <v>1109</v>
      </c>
      <c r="G174" s="254"/>
      <c r="H174" s="254" t="s">
        <v>1170</v>
      </c>
      <c r="I174" s="254" t="s">
        <v>1105</v>
      </c>
      <c r="J174" s="254">
        <v>50</v>
      </c>
      <c r="K174" s="300"/>
    </row>
    <row r="175" spans="2:11" s="1" customFormat="1" ht="15" customHeight="1">
      <c r="B175" s="277"/>
      <c r="C175" s="254" t="s">
        <v>1130</v>
      </c>
      <c r="D175" s="254"/>
      <c r="E175" s="254"/>
      <c r="F175" s="275" t="s">
        <v>1109</v>
      </c>
      <c r="G175" s="254"/>
      <c r="H175" s="254" t="s">
        <v>1170</v>
      </c>
      <c r="I175" s="254" t="s">
        <v>1105</v>
      </c>
      <c r="J175" s="254">
        <v>50</v>
      </c>
      <c r="K175" s="300"/>
    </row>
    <row r="176" spans="2:11" s="1" customFormat="1" ht="15" customHeight="1">
      <c r="B176" s="277"/>
      <c r="C176" s="254" t="s">
        <v>1128</v>
      </c>
      <c r="D176" s="254"/>
      <c r="E176" s="254"/>
      <c r="F176" s="275" t="s">
        <v>1109</v>
      </c>
      <c r="G176" s="254"/>
      <c r="H176" s="254" t="s">
        <v>1170</v>
      </c>
      <c r="I176" s="254" t="s">
        <v>1105</v>
      </c>
      <c r="J176" s="254">
        <v>50</v>
      </c>
      <c r="K176" s="300"/>
    </row>
    <row r="177" spans="2:11" s="1" customFormat="1" ht="15" customHeight="1">
      <c r="B177" s="277"/>
      <c r="C177" s="254" t="s">
        <v>114</v>
      </c>
      <c r="D177" s="254"/>
      <c r="E177" s="254"/>
      <c r="F177" s="275" t="s">
        <v>1103</v>
      </c>
      <c r="G177" s="254"/>
      <c r="H177" s="254" t="s">
        <v>1171</v>
      </c>
      <c r="I177" s="254" t="s">
        <v>1172</v>
      </c>
      <c r="J177" s="254"/>
      <c r="K177" s="300"/>
    </row>
    <row r="178" spans="2:11" s="1" customFormat="1" ht="15" customHeight="1">
      <c r="B178" s="277"/>
      <c r="C178" s="254" t="s">
        <v>60</v>
      </c>
      <c r="D178" s="254"/>
      <c r="E178" s="254"/>
      <c r="F178" s="275" t="s">
        <v>1103</v>
      </c>
      <c r="G178" s="254"/>
      <c r="H178" s="254" t="s">
        <v>1173</v>
      </c>
      <c r="I178" s="254" t="s">
        <v>1174</v>
      </c>
      <c r="J178" s="254">
        <v>1</v>
      </c>
      <c r="K178" s="300"/>
    </row>
    <row r="179" spans="2:11" s="1" customFormat="1" ht="15" customHeight="1">
      <c r="B179" s="277"/>
      <c r="C179" s="254" t="s">
        <v>56</v>
      </c>
      <c r="D179" s="254"/>
      <c r="E179" s="254"/>
      <c r="F179" s="275" t="s">
        <v>1103</v>
      </c>
      <c r="G179" s="254"/>
      <c r="H179" s="254" t="s">
        <v>1175</v>
      </c>
      <c r="I179" s="254" t="s">
        <v>1105</v>
      </c>
      <c r="J179" s="254">
        <v>20</v>
      </c>
      <c r="K179" s="300"/>
    </row>
    <row r="180" spans="2:11" s="1" customFormat="1" ht="15" customHeight="1">
      <c r="B180" s="277"/>
      <c r="C180" s="254" t="s">
        <v>57</v>
      </c>
      <c r="D180" s="254"/>
      <c r="E180" s="254"/>
      <c r="F180" s="275" t="s">
        <v>1103</v>
      </c>
      <c r="G180" s="254"/>
      <c r="H180" s="254" t="s">
        <v>1176</v>
      </c>
      <c r="I180" s="254" t="s">
        <v>1105</v>
      </c>
      <c r="J180" s="254">
        <v>255</v>
      </c>
      <c r="K180" s="300"/>
    </row>
    <row r="181" spans="2:11" s="1" customFormat="1" ht="15" customHeight="1">
      <c r="B181" s="277"/>
      <c r="C181" s="254" t="s">
        <v>115</v>
      </c>
      <c r="D181" s="254"/>
      <c r="E181" s="254"/>
      <c r="F181" s="275" t="s">
        <v>1103</v>
      </c>
      <c r="G181" s="254"/>
      <c r="H181" s="254" t="s">
        <v>1067</v>
      </c>
      <c r="I181" s="254" t="s">
        <v>1105</v>
      </c>
      <c r="J181" s="254">
        <v>10</v>
      </c>
      <c r="K181" s="300"/>
    </row>
    <row r="182" spans="2:11" s="1" customFormat="1" ht="15" customHeight="1">
      <c r="B182" s="277"/>
      <c r="C182" s="254" t="s">
        <v>116</v>
      </c>
      <c r="D182" s="254"/>
      <c r="E182" s="254"/>
      <c r="F182" s="275" t="s">
        <v>1103</v>
      </c>
      <c r="G182" s="254"/>
      <c r="H182" s="254" t="s">
        <v>1177</v>
      </c>
      <c r="I182" s="254" t="s">
        <v>1138</v>
      </c>
      <c r="J182" s="254"/>
      <c r="K182" s="300"/>
    </row>
    <row r="183" spans="2:11" s="1" customFormat="1" ht="15" customHeight="1">
      <c r="B183" s="277"/>
      <c r="C183" s="254" t="s">
        <v>1178</v>
      </c>
      <c r="D183" s="254"/>
      <c r="E183" s="254"/>
      <c r="F183" s="275" t="s">
        <v>1103</v>
      </c>
      <c r="G183" s="254"/>
      <c r="H183" s="254" t="s">
        <v>1179</v>
      </c>
      <c r="I183" s="254" t="s">
        <v>1138</v>
      </c>
      <c r="J183" s="254"/>
      <c r="K183" s="300"/>
    </row>
    <row r="184" spans="2:11" s="1" customFormat="1" ht="15" customHeight="1">
      <c r="B184" s="277"/>
      <c r="C184" s="254" t="s">
        <v>1167</v>
      </c>
      <c r="D184" s="254"/>
      <c r="E184" s="254"/>
      <c r="F184" s="275" t="s">
        <v>1103</v>
      </c>
      <c r="G184" s="254"/>
      <c r="H184" s="254" t="s">
        <v>1180</v>
      </c>
      <c r="I184" s="254" t="s">
        <v>1138</v>
      </c>
      <c r="J184" s="254"/>
      <c r="K184" s="300"/>
    </row>
    <row r="185" spans="2:11" s="1" customFormat="1" ht="15" customHeight="1">
      <c r="B185" s="277"/>
      <c r="C185" s="254" t="s">
        <v>118</v>
      </c>
      <c r="D185" s="254"/>
      <c r="E185" s="254"/>
      <c r="F185" s="275" t="s">
        <v>1109</v>
      </c>
      <c r="G185" s="254"/>
      <c r="H185" s="254" t="s">
        <v>1181</v>
      </c>
      <c r="I185" s="254" t="s">
        <v>1105</v>
      </c>
      <c r="J185" s="254">
        <v>50</v>
      </c>
      <c r="K185" s="300"/>
    </row>
    <row r="186" spans="2:11" s="1" customFormat="1" ht="15" customHeight="1">
      <c r="B186" s="277"/>
      <c r="C186" s="254" t="s">
        <v>1182</v>
      </c>
      <c r="D186" s="254"/>
      <c r="E186" s="254"/>
      <c r="F186" s="275" t="s">
        <v>1109</v>
      </c>
      <c r="G186" s="254"/>
      <c r="H186" s="254" t="s">
        <v>1183</v>
      </c>
      <c r="I186" s="254" t="s">
        <v>1184</v>
      </c>
      <c r="J186" s="254"/>
      <c r="K186" s="300"/>
    </row>
    <row r="187" spans="2:11" s="1" customFormat="1" ht="15" customHeight="1">
      <c r="B187" s="277"/>
      <c r="C187" s="254" t="s">
        <v>1185</v>
      </c>
      <c r="D187" s="254"/>
      <c r="E187" s="254"/>
      <c r="F187" s="275" t="s">
        <v>1109</v>
      </c>
      <c r="G187" s="254"/>
      <c r="H187" s="254" t="s">
        <v>1186</v>
      </c>
      <c r="I187" s="254" t="s">
        <v>1184</v>
      </c>
      <c r="J187" s="254"/>
      <c r="K187" s="300"/>
    </row>
    <row r="188" spans="2:11" s="1" customFormat="1" ht="15" customHeight="1">
      <c r="B188" s="277"/>
      <c r="C188" s="254" t="s">
        <v>1187</v>
      </c>
      <c r="D188" s="254"/>
      <c r="E188" s="254"/>
      <c r="F188" s="275" t="s">
        <v>1109</v>
      </c>
      <c r="G188" s="254"/>
      <c r="H188" s="254" t="s">
        <v>1188</v>
      </c>
      <c r="I188" s="254" t="s">
        <v>1184</v>
      </c>
      <c r="J188" s="254"/>
      <c r="K188" s="300"/>
    </row>
    <row r="189" spans="2:11" s="1" customFormat="1" ht="15" customHeight="1">
      <c r="B189" s="277"/>
      <c r="C189" s="313" t="s">
        <v>1189</v>
      </c>
      <c r="D189" s="254"/>
      <c r="E189" s="254"/>
      <c r="F189" s="275" t="s">
        <v>1109</v>
      </c>
      <c r="G189" s="254"/>
      <c r="H189" s="254" t="s">
        <v>1190</v>
      </c>
      <c r="I189" s="254" t="s">
        <v>1191</v>
      </c>
      <c r="J189" s="314" t="s">
        <v>1192</v>
      </c>
      <c r="K189" s="300"/>
    </row>
    <row r="190" spans="2:11" s="17" customFormat="1" ht="15" customHeight="1">
      <c r="B190" s="315"/>
      <c r="C190" s="316" t="s">
        <v>1193</v>
      </c>
      <c r="D190" s="317"/>
      <c r="E190" s="317"/>
      <c r="F190" s="318" t="s">
        <v>1109</v>
      </c>
      <c r="G190" s="317"/>
      <c r="H190" s="317" t="s">
        <v>1194</v>
      </c>
      <c r="I190" s="317" t="s">
        <v>1191</v>
      </c>
      <c r="J190" s="319" t="s">
        <v>1192</v>
      </c>
      <c r="K190" s="320"/>
    </row>
    <row r="191" spans="2:11" s="1" customFormat="1" ht="15" customHeight="1">
      <c r="B191" s="277"/>
      <c r="C191" s="313" t="s">
        <v>45</v>
      </c>
      <c r="D191" s="254"/>
      <c r="E191" s="254"/>
      <c r="F191" s="275" t="s">
        <v>1103</v>
      </c>
      <c r="G191" s="254"/>
      <c r="H191" s="251" t="s">
        <v>1195</v>
      </c>
      <c r="I191" s="254" t="s">
        <v>1196</v>
      </c>
      <c r="J191" s="254"/>
      <c r="K191" s="300"/>
    </row>
    <row r="192" spans="2:11" s="1" customFormat="1" ht="15" customHeight="1">
      <c r="B192" s="277"/>
      <c r="C192" s="313" t="s">
        <v>1197</v>
      </c>
      <c r="D192" s="254"/>
      <c r="E192" s="254"/>
      <c r="F192" s="275" t="s">
        <v>1103</v>
      </c>
      <c r="G192" s="254"/>
      <c r="H192" s="254" t="s">
        <v>1198</v>
      </c>
      <c r="I192" s="254" t="s">
        <v>1138</v>
      </c>
      <c r="J192" s="254"/>
      <c r="K192" s="300"/>
    </row>
    <row r="193" spans="2:11" s="1" customFormat="1" ht="15" customHeight="1">
      <c r="B193" s="277"/>
      <c r="C193" s="313" t="s">
        <v>1199</v>
      </c>
      <c r="D193" s="254"/>
      <c r="E193" s="254"/>
      <c r="F193" s="275" t="s">
        <v>1103</v>
      </c>
      <c r="G193" s="254"/>
      <c r="H193" s="254" t="s">
        <v>1200</v>
      </c>
      <c r="I193" s="254" t="s">
        <v>1138</v>
      </c>
      <c r="J193" s="254"/>
      <c r="K193" s="300"/>
    </row>
    <row r="194" spans="2:11" s="1" customFormat="1" ht="15" customHeight="1">
      <c r="B194" s="277"/>
      <c r="C194" s="313" t="s">
        <v>1201</v>
      </c>
      <c r="D194" s="254"/>
      <c r="E194" s="254"/>
      <c r="F194" s="275" t="s">
        <v>1109</v>
      </c>
      <c r="G194" s="254"/>
      <c r="H194" s="254" t="s">
        <v>1202</v>
      </c>
      <c r="I194" s="254" t="s">
        <v>1138</v>
      </c>
      <c r="J194" s="254"/>
      <c r="K194" s="300"/>
    </row>
    <row r="195" spans="2:11" s="1" customFormat="1" ht="15" customHeight="1">
      <c r="B195" s="306"/>
      <c r="C195" s="321"/>
      <c r="D195" s="286"/>
      <c r="E195" s="286"/>
      <c r="F195" s="286"/>
      <c r="G195" s="286"/>
      <c r="H195" s="286"/>
      <c r="I195" s="286"/>
      <c r="J195" s="286"/>
      <c r="K195" s="307"/>
    </row>
    <row r="196" spans="2:11" s="1" customFormat="1" ht="18.75" customHeight="1">
      <c r="B196" s="288"/>
      <c r="C196" s="298"/>
      <c r="D196" s="298"/>
      <c r="E196" s="298"/>
      <c r="F196" s="308"/>
      <c r="G196" s="298"/>
      <c r="H196" s="298"/>
      <c r="I196" s="298"/>
      <c r="J196" s="298"/>
      <c r="K196" s="288"/>
    </row>
    <row r="197" spans="2:11" s="1" customFormat="1" ht="18.75" customHeight="1">
      <c r="B197" s="288"/>
      <c r="C197" s="298"/>
      <c r="D197" s="298"/>
      <c r="E197" s="298"/>
      <c r="F197" s="308"/>
      <c r="G197" s="298"/>
      <c r="H197" s="298"/>
      <c r="I197" s="298"/>
      <c r="J197" s="298"/>
      <c r="K197" s="288"/>
    </row>
    <row r="198" spans="2:11" s="1" customFormat="1" ht="18.75" customHeight="1">
      <c r="B198" s="261"/>
      <c r="C198" s="261"/>
      <c r="D198" s="261"/>
      <c r="E198" s="261"/>
      <c r="F198" s="261"/>
      <c r="G198" s="261"/>
      <c r="H198" s="261"/>
      <c r="I198" s="261"/>
      <c r="J198" s="261"/>
      <c r="K198" s="261"/>
    </row>
    <row r="199" spans="2:11" s="1" customFormat="1" ht="13.5">
      <c r="B199" s="243"/>
      <c r="C199" s="244"/>
      <c r="D199" s="244"/>
      <c r="E199" s="244"/>
      <c r="F199" s="244"/>
      <c r="G199" s="244"/>
      <c r="H199" s="244"/>
      <c r="I199" s="244"/>
      <c r="J199" s="244"/>
      <c r="K199" s="245"/>
    </row>
    <row r="200" spans="2:11" s="1" customFormat="1" ht="21">
      <c r="B200" s="246"/>
      <c r="C200" s="381" t="s">
        <v>1203</v>
      </c>
      <c r="D200" s="381"/>
      <c r="E200" s="381"/>
      <c r="F200" s="381"/>
      <c r="G200" s="381"/>
      <c r="H200" s="381"/>
      <c r="I200" s="381"/>
      <c r="J200" s="381"/>
      <c r="K200" s="247"/>
    </row>
    <row r="201" spans="2:11" s="1" customFormat="1" ht="25.5" customHeight="1">
      <c r="B201" s="246"/>
      <c r="C201" s="322" t="s">
        <v>1204</v>
      </c>
      <c r="D201" s="322"/>
      <c r="E201" s="322"/>
      <c r="F201" s="322" t="s">
        <v>1205</v>
      </c>
      <c r="G201" s="323"/>
      <c r="H201" s="384" t="s">
        <v>1206</v>
      </c>
      <c r="I201" s="384"/>
      <c r="J201" s="384"/>
      <c r="K201" s="247"/>
    </row>
    <row r="202" spans="2:11" s="1" customFormat="1" ht="5.25" customHeight="1">
      <c r="B202" s="277"/>
      <c r="C202" s="272"/>
      <c r="D202" s="272"/>
      <c r="E202" s="272"/>
      <c r="F202" s="272"/>
      <c r="G202" s="298"/>
      <c r="H202" s="272"/>
      <c r="I202" s="272"/>
      <c r="J202" s="272"/>
      <c r="K202" s="300"/>
    </row>
    <row r="203" spans="2:11" s="1" customFormat="1" ht="15" customHeight="1">
      <c r="B203" s="277"/>
      <c r="C203" s="254" t="s">
        <v>1196</v>
      </c>
      <c r="D203" s="254"/>
      <c r="E203" s="254"/>
      <c r="F203" s="275" t="s">
        <v>46</v>
      </c>
      <c r="G203" s="254"/>
      <c r="H203" s="385" t="s">
        <v>1207</v>
      </c>
      <c r="I203" s="385"/>
      <c r="J203" s="385"/>
      <c r="K203" s="300"/>
    </row>
    <row r="204" spans="2:11" s="1" customFormat="1" ht="15" customHeight="1">
      <c r="B204" s="277"/>
      <c r="C204" s="254"/>
      <c r="D204" s="254"/>
      <c r="E204" s="254"/>
      <c r="F204" s="275" t="s">
        <v>47</v>
      </c>
      <c r="G204" s="254"/>
      <c r="H204" s="385" t="s">
        <v>1208</v>
      </c>
      <c r="I204" s="385"/>
      <c r="J204" s="385"/>
      <c r="K204" s="300"/>
    </row>
    <row r="205" spans="2:11" s="1" customFormat="1" ht="15" customHeight="1">
      <c r="B205" s="277"/>
      <c r="C205" s="254"/>
      <c r="D205" s="254"/>
      <c r="E205" s="254"/>
      <c r="F205" s="275" t="s">
        <v>50</v>
      </c>
      <c r="G205" s="254"/>
      <c r="H205" s="385" t="s">
        <v>1209</v>
      </c>
      <c r="I205" s="385"/>
      <c r="J205" s="385"/>
      <c r="K205" s="300"/>
    </row>
    <row r="206" spans="2:11" s="1" customFormat="1" ht="15" customHeight="1">
      <c r="B206" s="277"/>
      <c r="C206" s="254"/>
      <c r="D206" s="254"/>
      <c r="E206" s="254"/>
      <c r="F206" s="275" t="s">
        <v>48</v>
      </c>
      <c r="G206" s="254"/>
      <c r="H206" s="385" t="s">
        <v>1210</v>
      </c>
      <c r="I206" s="385"/>
      <c r="J206" s="385"/>
      <c r="K206" s="300"/>
    </row>
    <row r="207" spans="2:11" s="1" customFormat="1" ht="15" customHeight="1">
      <c r="B207" s="277"/>
      <c r="C207" s="254"/>
      <c r="D207" s="254"/>
      <c r="E207" s="254"/>
      <c r="F207" s="275" t="s">
        <v>49</v>
      </c>
      <c r="G207" s="254"/>
      <c r="H207" s="385" t="s">
        <v>1211</v>
      </c>
      <c r="I207" s="385"/>
      <c r="J207" s="385"/>
      <c r="K207" s="300"/>
    </row>
    <row r="208" spans="2:11" s="1" customFormat="1" ht="15" customHeight="1">
      <c r="B208" s="277"/>
      <c r="C208" s="254"/>
      <c r="D208" s="254"/>
      <c r="E208" s="254"/>
      <c r="F208" s="275"/>
      <c r="G208" s="254"/>
      <c r="H208" s="254"/>
      <c r="I208" s="254"/>
      <c r="J208" s="254"/>
      <c r="K208" s="300"/>
    </row>
    <row r="209" spans="2:11" s="1" customFormat="1" ht="15" customHeight="1">
      <c r="B209" s="277"/>
      <c r="C209" s="254" t="s">
        <v>1150</v>
      </c>
      <c r="D209" s="254"/>
      <c r="E209" s="254"/>
      <c r="F209" s="275" t="s">
        <v>82</v>
      </c>
      <c r="G209" s="254"/>
      <c r="H209" s="385" t="s">
        <v>1212</v>
      </c>
      <c r="I209" s="385"/>
      <c r="J209" s="385"/>
      <c r="K209" s="300"/>
    </row>
    <row r="210" spans="2:11" s="1" customFormat="1" ht="15" customHeight="1">
      <c r="B210" s="277"/>
      <c r="C210" s="254"/>
      <c r="D210" s="254"/>
      <c r="E210" s="254"/>
      <c r="F210" s="275" t="s">
        <v>1047</v>
      </c>
      <c r="G210" s="254"/>
      <c r="H210" s="385" t="s">
        <v>1048</v>
      </c>
      <c r="I210" s="385"/>
      <c r="J210" s="385"/>
      <c r="K210" s="300"/>
    </row>
    <row r="211" spans="2:11" s="1" customFormat="1" ht="15" customHeight="1">
      <c r="B211" s="277"/>
      <c r="C211" s="254"/>
      <c r="D211" s="254"/>
      <c r="E211" s="254"/>
      <c r="F211" s="275" t="s">
        <v>1045</v>
      </c>
      <c r="G211" s="254"/>
      <c r="H211" s="385" t="s">
        <v>1213</v>
      </c>
      <c r="I211" s="385"/>
      <c r="J211" s="385"/>
      <c r="K211" s="300"/>
    </row>
    <row r="212" spans="2:11" s="1" customFormat="1" ht="15" customHeight="1">
      <c r="B212" s="324"/>
      <c r="C212" s="254"/>
      <c r="D212" s="254"/>
      <c r="E212" s="254"/>
      <c r="F212" s="275" t="s">
        <v>1049</v>
      </c>
      <c r="G212" s="313"/>
      <c r="H212" s="386" t="s">
        <v>1050</v>
      </c>
      <c r="I212" s="386"/>
      <c r="J212" s="386"/>
      <c r="K212" s="325"/>
    </row>
    <row r="213" spans="2:11" s="1" customFormat="1" ht="15" customHeight="1">
      <c r="B213" s="324"/>
      <c r="C213" s="254"/>
      <c r="D213" s="254"/>
      <c r="E213" s="254"/>
      <c r="F213" s="275" t="s">
        <v>1026</v>
      </c>
      <c r="G213" s="313"/>
      <c r="H213" s="386" t="s">
        <v>1214</v>
      </c>
      <c r="I213" s="386"/>
      <c r="J213" s="386"/>
      <c r="K213" s="325"/>
    </row>
    <row r="214" spans="2:11" s="1" customFormat="1" ht="15" customHeight="1">
      <c r="B214" s="324"/>
      <c r="C214" s="254"/>
      <c r="D214" s="254"/>
      <c r="E214" s="254"/>
      <c r="F214" s="275"/>
      <c r="G214" s="313"/>
      <c r="H214" s="304"/>
      <c r="I214" s="304"/>
      <c r="J214" s="304"/>
      <c r="K214" s="325"/>
    </row>
    <row r="215" spans="2:11" s="1" customFormat="1" ht="15" customHeight="1">
      <c r="B215" s="324"/>
      <c r="C215" s="254" t="s">
        <v>1174</v>
      </c>
      <c r="D215" s="254"/>
      <c r="E215" s="254"/>
      <c r="F215" s="275">
        <v>1</v>
      </c>
      <c r="G215" s="313"/>
      <c r="H215" s="386" t="s">
        <v>1215</v>
      </c>
      <c r="I215" s="386"/>
      <c r="J215" s="386"/>
      <c r="K215" s="325"/>
    </row>
    <row r="216" spans="2:11" s="1" customFormat="1" ht="15" customHeight="1">
      <c r="B216" s="324"/>
      <c r="C216" s="254"/>
      <c r="D216" s="254"/>
      <c r="E216" s="254"/>
      <c r="F216" s="275">
        <v>2</v>
      </c>
      <c r="G216" s="313"/>
      <c r="H216" s="386" t="s">
        <v>1216</v>
      </c>
      <c r="I216" s="386"/>
      <c r="J216" s="386"/>
      <c r="K216" s="325"/>
    </row>
    <row r="217" spans="2:11" s="1" customFormat="1" ht="15" customHeight="1">
      <c r="B217" s="324"/>
      <c r="C217" s="254"/>
      <c r="D217" s="254"/>
      <c r="E217" s="254"/>
      <c r="F217" s="275">
        <v>3</v>
      </c>
      <c r="G217" s="313"/>
      <c r="H217" s="386" t="s">
        <v>1217</v>
      </c>
      <c r="I217" s="386"/>
      <c r="J217" s="386"/>
      <c r="K217" s="325"/>
    </row>
    <row r="218" spans="2:11" s="1" customFormat="1" ht="15" customHeight="1">
      <c r="B218" s="324"/>
      <c r="C218" s="254"/>
      <c r="D218" s="254"/>
      <c r="E218" s="254"/>
      <c r="F218" s="275">
        <v>4</v>
      </c>
      <c r="G218" s="313"/>
      <c r="H218" s="386" t="s">
        <v>1218</v>
      </c>
      <c r="I218" s="386"/>
      <c r="J218" s="386"/>
      <c r="K218" s="325"/>
    </row>
    <row r="219" spans="2:11" s="1" customFormat="1" ht="12.75" customHeight="1">
      <c r="B219" s="326"/>
      <c r="C219" s="327"/>
      <c r="D219" s="327"/>
      <c r="E219" s="327"/>
      <c r="F219" s="327"/>
      <c r="G219" s="327"/>
      <c r="H219" s="327"/>
      <c r="I219" s="327"/>
      <c r="J219" s="327"/>
      <c r="K219" s="328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9</vt:i4>
      </vt:variant>
    </vt:vector>
  </HeadingPairs>
  <TitlesOfParts>
    <vt:vector size="14" baseType="lpstr">
      <vt:lpstr>Rekapitulace stavby</vt:lpstr>
      <vt:lpstr>SO-01 - Oprava sprchy a č...</vt:lpstr>
      <vt:lpstr>SO-02 - Oprava střechy</vt:lpstr>
      <vt:lpstr>SO-03 - Oprava tribun</vt:lpstr>
      <vt:lpstr>Pokyny pro vyplnění</vt:lpstr>
      <vt:lpstr>'Rekapitulace stavby'!Názvy_tisku</vt:lpstr>
      <vt:lpstr>'SO-01 - Oprava sprchy a č...'!Názvy_tisku</vt:lpstr>
      <vt:lpstr>'SO-02 - Oprava střechy'!Názvy_tisku</vt:lpstr>
      <vt:lpstr>'SO-03 - Oprava tribun'!Názvy_tisku</vt:lpstr>
      <vt:lpstr>'Pokyny pro vyplnění'!Oblast_tisku</vt:lpstr>
      <vt:lpstr>'Rekapitulace stavby'!Oblast_tisku</vt:lpstr>
      <vt:lpstr>'SO-01 - Oprava sprchy a č...'!Oblast_tisku</vt:lpstr>
      <vt:lpstr>'SO-02 - Oprava střechy'!Oblast_tisku</vt:lpstr>
      <vt:lpstr>'SO-03 - Oprava tribun'!Oblast_tisku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Procházka</dc:creator>
  <cp:lastModifiedBy>Hýl Filip, Bc.</cp:lastModifiedBy>
  <dcterms:created xsi:type="dcterms:W3CDTF">2024-10-08T11:34:25Z</dcterms:created>
  <dcterms:modified xsi:type="dcterms:W3CDTF">2025-10-13T13:02:22Z</dcterms:modified>
</cp:coreProperties>
</file>