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-01 - Oprava sprchy a č..." sheetId="2" r:id="rId2"/>
    <sheet name="SO-02 - Oprava střechy" sheetId="3" r:id="rId3"/>
    <sheet name="SO-03 - Oprava tribun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'SO-01 - Oprava sprchy a č...'!$C$92:$K$360</definedName>
    <definedName name="_xlnm.Print_Area" localSheetId="1">'SO-01 - Oprava sprchy a č...'!$C$4:$J$39,'SO-01 - Oprava sprchy a č...'!$C$45:$J$74,'SO-01 - Oprava sprchy a č...'!$C$80:$K$360</definedName>
    <definedName name="_xlnm.Print_Titles" localSheetId="1">'SO-01 - Oprava sprchy a č...'!$92:$92</definedName>
    <definedName name="_xlnm._FilterDatabase" localSheetId="2" hidden="1">'SO-02 - Oprava střechy'!$C$95:$K$465</definedName>
    <definedName name="_xlnm.Print_Area" localSheetId="2">'SO-02 - Oprava střechy'!$C$4:$J$39,'SO-02 - Oprava střechy'!$C$45:$J$77,'SO-02 - Oprava střechy'!$C$83:$K$465</definedName>
    <definedName name="_xlnm.Print_Titles" localSheetId="2">'SO-02 - Oprava střechy'!$95:$95</definedName>
    <definedName name="_xlnm._FilterDatabase" localSheetId="3" hidden="1">'SO-03 - Oprava tribun'!$C$89:$K$172</definedName>
    <definedName name="_xlnm.Print_Area" localSheetId="3">'SO-03 - Oprava tribun'!$C$4:$J$39,'SO-03 - Oprava tribun'!$C$45:$J$71,'SO-03 - Oprava tribun'!$C$77:$K$172</definedName>
    <definedName name="_xlnm.Print_Titles" localSheetId="3">'SO-03 - Oprava tribun'!$89:$89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70"/>
  <c r="BH170"/>
  <c r="BG170"/>
  <c r="BF170"/>
  <c r="T170"/>
  <c r="T169"/>
  <c r="R170"/>
  <c r="R169"/>
  <c r="P170"/>
  <c r="P169"/>
  <c r="BI167"/>
  <c r="BH167"/>
  <c r="BG167"/>
  <c r="BF167"/>
  <c r="T167"/>
  <c r="T166"/>
  <c r="T165"/>
  <c r="R167"/>
  <c r="R166"/>
  <c r="R165"/>
  <c r="P167"/>
  <c r="P166"/>
  <c r="P165"/>
  <c r="BI164"/>
  <c r="BH164"/>
  <c r="BG164"/>
  <c r="BF164"/>
  <c r="T164"/>
  <c r="T163"/>
  <c r="R164"/>
  <c r="R163"/>
  <c r="P164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T139"/>
  <c r="R140"/>
  <c r="R139"/>
  <c r="P140"/>
  <c r="P139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0"/>
  <c r="BH110"/>
  <c r="BG110"/>
  <c r="BF110"/>
  <c r="T110"/>
  <c r="R110"/>
  <c r="P110"/>
  <c r="BI103"/>
  <c r="BH103"/>
  <c r="BG103"/>
  <c r="BF103"/>
  <c r="T103"/>
  <c r="R103"/>
  <c r="P103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52"/>
  <c r="E7"/>
  <c r="E80"/>
  <c i="3" r="J37"/>
  <c r="J36"/>
  <c i="1" r="AY56"/>
  <c i="3" r="J35"/>
  <c i="1" r="AX56"/>
  <c i="3" r="BI463"/>
  <c r="BH463"/>
  <c r="BG463"/>
  <c r="BF463"/>
  <c r="T463"/>
  <c r="T462"/>
  <c r="R463"/>
  <c r="R462"/>
  <c r="P463"/>
  <c r="P462"/>
  <c r="BI460"/>
  <c r="BH460"/>
  <c r="BG460"/>
  <c r="BF460"/>
  <c r="T460"/>
  <c r="T459"/>
  <c r="T458"/>
  <c r="R460"/>
  <c r="R459"/>
  <c r="R458"/>
  <c r="P460"/>
  <c r="P459"/>
  <c r="P458"/>
  <c r="BI442"/>
  <c r="BH442"/>
  <c r="BG442"/>
  <c r="BF442"/>
  <c r="T442"/>
  <c r="R442"/>
  <c r="P442"/>
  <c r="BI440"/>
  <c r="BH440"/>
  <c r="BG440"/>
  <c r="BF440"/>
  <c r="T440"/>
  <c r="R440"/>
  <c r="P440"/>
  <c r="BI432"/>
  <c r="BH432"/>
  <c r="BG432"/>
  <c r="BF432"/>
  <c r="T432"/>
  <c r="R432"/>
  <c r="P432"/>
  <c r="BI423"/>
  <c r="BH423"/>
  <c r="BG423"/>
  <c r="BF423"/>
  <c r="T423"/>
  <c r="R423"/>
  <c r="P423"/>
  <c r="BI415"/>
  <c r="BH415"/>
  <c r="BG415"/>
  <c r="BF415"/>
  <c r="T415"/>
  <c r="R415"/>
  <c r="P415"/>
  <c r="BI407"/>
  <c r="BH407"/>
  <c r="BG407"/>
  <c r="BF407"/>
  <c r="T407"/>
  <c r="R407"/>
  <c r="P407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3"/>
  <c r="BH373"/>
  <c r="BG373"/>
  <c r="BF373"/>
  <c r="T373"/>
  <c r="R373"/>
  <c r="P373"/>
  <c r="BI369"/>
  <c r="BH369"/>
  <c r="BG369"/>
  <c r="BF369"/>
  <c r="T369"/>
  <c r="R369"/>
  <c r="P369"/>
  <c r="BI365"/>
  <c r="BH365"/>
  <c r="BG365"/>
  <c r="BF365"/>
  <c r="T365"/>
  <c r="R365"/>
  <c r="P365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R352"/>
  <c r="P352"/>
  <c r="BI350"/>
  <c r="BH350"/>
  <c r="BG350"/>
  <c r="BF350"/>
  <c r="T350"/>
  <c r="R350"/>
  <c r="P350"/>
  <c r="BI338"/>
  <c r="BH338"/>
  <c r="BG338"/>
  <c r="BF338"/>
  <c r="T338"/>
  <c r="R338"/>
  <c r="P338"/>
  <c r="BI334"/>
  <c r="BH334"/>
  <c r="BG334"/>
  <c r="BF334"/>
  <c r="T334"/>
  <c r="R334"/>
  <c r="P334"/>
  <c r="BI331"/>
  <c r="BH331"/>
  <c r="BG331"/>
  <c r="BF331"/>
  <c r="T331"/>
  <c r="R331"/>
  <c r="P331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5"/>
  <c r="BH295"/>
  <c r="BG295"/>
  <c r="BF295"/>
  <c r="T295"/>
  <c r="R295"/>
  <c r="P295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5"/>
  <c r="BH255"/>
  <c r="BG255"/>
  <c r="BF255"/>
  <c r="T255"/>
  <c r="R255"/>
  <c r="P255"/>
  <c r="BI253"/>
  <c r="BH253"/>
  <c r="BG253"/>
  <c r="BF253"/>
  <c r="T253"/>
  <c r="R253"/>
  <c r="P253"/>
  <c r="BI245"/>
  <c r="BH245"/>
  <c r="BG245"/>
  <c r="BF245"/>
  <c r="T245"/>
  <c r="R245"/>
  <c r="P245"/>
  <c r="BI243"/>
  <c r="BH243"/>
  <c r="BG243"/>
  <c r="BF243"/>
  <c r="T243"/>
  <c r="R243"/>
  <c r="P243"/>
  <c r="BI235"/>
  <c r="BH235"/>
  <c r="BG235"/>
  <c r="BF235"/>
  <c r="T235"/>
  <c r="R235"/>
  <c r="P235"/>
  <c r="BI233"/>
  <c r="BH233"/>
  <c r="BG233"/>
  <c r="BF233"/>
  <c r="T233"/>
  <c r="R233"/>
  <c r="P233"/>
  <c r="BI228"/>
  <c r="BH228"/>
  <c r="BG228"/>
  <c r="BF228"/>
  <c r="T228"/>
  <c r="R228"/>
  <c r="P228"/>
  <c r="BI226"/>
  <c r="BH226"/>
  <c r="BG226"/>
  <c r="BF226"/>
  <c r="T226"/>
  <c r="R226"/>
  <c r="P226"/>
  <c r="BI218"/>
  <c r="BH218"/>
  <c r="BG218"/>
  <c r="BF218"/>
  <c r="T218"/>
  <c r="R218"/>
  <c r="P218"/>
  <c r="BI205"/>
  <c r="BH205"/>
  <c r="BG205"/>
  <c r="BF205"/>
  <c r="T205"/>
  <c r="R205"/>
  <c r="P205"/>
  <c r="BI195"/>
  <c r="BH195"/>
  <c r="BG195"/>
  <c r="BF195"/>
  <c r="T195"/>
  <c r="R195"/>
  <c r="P195"/>
  <c r="BI175"/>
  <c r="BH175"/>
  <c r="BG175"/>
  <c r="BF175"/>
  <c r="T175"/>
  <c r="R175"/>
  <c r="P175"/>
  <c r="BI173"/>
  <c r="BH173"/>
  <c r="BG173"/>
  <c r="BF173"/>
  <c r="T173"/>
  <c r="R173"/>
  <c r="P173"/>
  <c r="BI155"/>
  <c r="BH155"/>
  <c r="BG155"/>
  <c r="BF155"/>
  <c r="T155"/>
  <c r="R155"/>
  <c r="P155"/>
  <c r="BI153"/>
  <c r="BH153"/>
  <c r="BG153"/>
  <c r="BF153"/>
  <c r="T153"/>
  <c r="R153"/>
  <c r="P153"/>
  <c r="BI139"/>
  <c r="BH139"/>
  <c r="BG139"/>
  <c r="BF139"/>
  <c r="T139"/>
  <c r="R139"/>
  <c r="P139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0"/>
  <c r="BH120"/>
  <c r="BG120"/>
  <c r="BF120"/>
  <c r="T120"/>
  <c r="T119"/>
  <c r="R120"/>
  <c r="R119"/>
  <c r="P120"/>
  <c r="P119"/>
  <c r="BI117"/>
  <c r="BH117"/>
  <c r="BG117"/>
  <c r="BF117"/>
  <c r="T117"/>
  <c r="R117"/>
  <c r="P117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4"/>
  <c r="BH104"/>
  <c r="BG104"/>
  <c r="BF104"/>
  <c r="T104"/>
  <c r="T103"/>
  <c r="R104"/>
  <c r="R103"/>
  <c r="P104"/>
  <c r="P103"/>
  <c r="BI99"/>
  <c r="BH99"/>
  <c r="BG99"/>
  <c r="BF99"/>
  <c r="T99"/>
  <c r="T98"/>
  <c r="R99"/>
  <c r="R98"/>
  <c r="P99"/>
  <c r="P98"/>
  <c r="J93"/>
  <c r="J92"/>
  <c r="F92"/>
  <c r="F90"/>
  <c r="E88"/>
  <c r="J55"/>
  <c r="J54"/>
  <c r="F54"/>
  <c r="F52"/>
  <c r="E50"/>
  <c r="J18"/>
  <c r="E18"/>
  <c r="F93"/>
  <c r="J17"/>
  <c r="J12"/>
  <c r="J90"/>
  <c r="E7"/>
  <c r="E48"/>
  <c i="2" r="J37"/>
  <c r="J36"/>
  <c i="1" r="AY55"/>
  <c i="2" r="J35"/>
  <c i="1" r="AX55"/>
  <c i="2" r="BI358"/>
  <c r="BH358"/>
  <c r="BG358"/>
  <c r="BF358"/>
  <c r="T358"/>
  <c r="T357"/>
  <c r="R358"/>
  <c r="R357"/>
  <c r="P358"/>
  <c r="P357"/>
  <c r="BI355"/>
  <c r="BH355"/>
  <c r="BG355"/>
  <c r="BF355"/>
  <c r="T355"/>
  <c r="T354"/>
  <c r="T353"/>
  <c r="R355"/>
  <c r="R354"/>
  <c r="R353"/>
  <c r="P355"/>
  <c r="P354"/>
  <c r="P353"/>
  <c r="BI348"/>
  <c r="BH348"/>
  <c r="BG348"/>
  <c r="BF348"/>
  <c r="T348"/>
  <c r="T342"/>
  <c r="R348"/>
  <c r="R342"/>
  <c r="P348"/>
  <c r="P342"/>
  <c r="BI343"/>
  <c r="BH343"/>
  <c r="BG343"/>
  <c r="BF343"/>
  <c r="T343"/>
  <c r="R343"/>
  <c r="P343"/>
  <c r="BI340"/>
  <c r="BH340"/>
  <c r="BG340"/>
  <c r="BF340"/>
  <c r="T340"/>
  <c r="R340"/>
  <c r="P340"/>
  <c r="BI338"/>
  <c r="BH338"/>
  <c r="BG338"/>
  <c r="BF338"/>
  <c r="T338"/>
  <c r="R338"/>
  <c r="P338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7"/>
  <c r="BH317"/>
  <c r="BG317"/>
  <c r="BF317"/>
  <c r="T317"/>
  <c r="R317"/>
  <c r="P317"/>
  <c r="BI310"/>
  <c r="BH310"/>
  <c r="BG310"/>
  <c r="BF310"/>
  <c r="T310"/>
  <c r="R310"/>
  <c r="P310"/>
  <c r="BI306"/>
  <c r="BH306"/>
  <c r="BG306"/>
  <c r="BF306"/>
  <c r="T306"/>
  <c r="R306"/>
  <c r="P306"/>
  <c r="BI297"/>
  <c r="BH297"/>
  <c r="BG297"/>
  <c r="BF297"/>
  <c r="T297"/>
  <c r="R297"/>
  <c r="P297"/>
  <c r="BI292"/>
  <c r="BH292"/>
  <c r="BG292"/>
  <c r="BF292"/>
  <c r="T292"/>
  <c r="R292"/>
  <c r="P292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51"/>
  <c r="BH251"/>
  <c r="BG251"/>
  <c r="BF251"/>
  <c r="T251"/>
  <c r="R251"/>
  <c r="P251"/>
  <c r="BI249"/>
  <c r="BH249"/>
  <c r="BG249"/>
  <c r="BF249"/>
  <c r="T249"/>
  <c r="R249"/>
  <c r="P249"/>
  <c r="BI230"/>
  <c r="BH230"/>
  <c r="BG230"/>
  <c r="BF230"/>
  <c r="T230"/>
  <c r="R230"/>
  <c r="P230"/>
  <c r="BI226"/>
  <c r="BH226"/>
  <c r="BG226"/>
  <c r="BF226"/>
  <c r="T226"/>
  <c r="R226"/>
  <c r="P226"/>
  <c r="BI224"/>
  <c r="BH224"/>
  <c r="BG224"/>
  <c r="BF224"/>
  <c r="T224"/>
  <c r="R224"/>
  <c r="P224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0"/>
  <c r="BH200"/>
  <c r="BG200"/>
  <c r="BF200"/>
  <c r="T200"/>
  <c r="R200"/>
  <c r="P200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78"/>
  <c r="BH178"/>
  <c r="BG178"/>
  <c r="BF178"/>
  <c r="T178"/>
  <c r="R178"/>
  <c r="P178"/>
  <c r="BI175"/>
  <c r="BH175"/>
  <c r="BG175"/>
  <c r="BF175"/>
  <c r="T175"/>
  <c r="R175"/>
  <c r="P175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T157"/>
  <c r="R158"/>
  <c r="R157"/>
  <c r="P158"/>
  <c r="P157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2"/>
  <c r="BH142"/>
  <c r="BG142"/>
  <c r="BF142"/>
  <c r="T142"/>
  <c r="T132"/>
  <c r="R142"/>
  <c r="R132"/>
  <c r="P142"/>
  <c r="P132"/>
  <c r="BI133"/>
  <c r="BH133"/>
  <c r="BG133"/>
  <c r="BF133"/>
  <c r="T133"/>
  <c r="R133"/>
  <c r="P133"/>
  <c r="BI128"/>
  <c r="BH128"/>
  <c r="BG128"/>
  <c r="BF128"/>
  <c r="T128"/>
  <c r="R128"/>
  <c r="P128"/>
  <c r="BI124"/>
  <c r="BH124"/>
  <c r="BG124"/>
  <c r="BF124"/>
  <c r="T124"/>
  <c r="R124"/>
  <c r="P124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90"/>
  <c r="J17"/>
  <c r="J12"/>
  <c r="J87"/>
  <c r="E7"/>
  <c r="E83"/>
  <c i="1" r="L50"/>
  <c r="AM50"/>
  <c r="AM49"/>
  <c r="L49"/>
  <c r="AM47"/>
  <c r="L47"/>
  <c r="L45"/>
  <c r="L44"/>
  <c i="2" r="J340"/>
  <c r="BK147"/>
  <c i="3" r="J243"/>
  <c r="BK262"/>
  <c r="BK255"/>
  <c r="BK173"/>
  <c r="J109"/>
  <c i="2" r="J355"/>
  <c r="J178"/>
  <c r="BK124"/>
  <c i="4" r="BK124"/>
  <c i="2" r="BK274"/>
  <c r="J149"/>
  <c r="F35"/>
  <c i="3" r="BK306"/>
  <c r="J352"/>
  <c i="2" r="J292"/>
  <c r="J197"/>
  <c r="J104"/>
  <c i="3" r="J153"/>
  <c i="4" r="J118"/>
  <c i="2" r="BK151"/>
  <c i="3" r="J415"/>
  <c r="J127"/>
  <c r="J235"/>
  <c r="J311"/>
  <c r="J205"/>
  <c r="BK124"/>
  <c i="2" r="BK166"/>
  <c i="3" r="BK290"/>
  <c r="BK369"/>
  <c r="J139"/>
  <c r="BK264"/>
  <c i="4" r="BK167"/>
  <c i="2" r="BK310"/>
  <c r="J200"/>
  <c i="3" r="J334"/>
  <c i="4" r="J161"/>
  <c r="J129"/>
  <c i="2" r="BK292"/>
  <c r="J155"/>
  <c i="3" r="BK334"/>
  <c r="BK175"/>
  <c r="J407"/>
  <c r="BK218"/>
  <c r="BK355"/>
  <c r="BK128"/>
  <c r="BK233"/>
  <c r="J326"/>
  <c r="J228"/>
  <c i="4" r="BK110"/>
  <c i="2" r="BK281"/>
  <c r="BK116"/>
  <c i="3" r="BK384"/>
  <c r="BK352"/>
  <c i="4" r="BK103"/>
  <c i="2" r="BK317"/>
  <c r="J174"/>
  <c r="J116"/>
  <c i="3" r="BK132"/>
  <c i="2" r="J319"/>
  <c r="BK224"/>
  <c r="BK112"/>
  <c i="3" r="J369"/>
  <c i="4" r="J110"/>
  <c r="BK114"/>
  <c i="2" r="BK133"/>
  <c i="3" r="BK322"/>
  <c r="BK117"/>
  <c r="BK136"/>
  <c r="J173"/>
  <c r="J365"/>
  <c i="4" r="BK144"/>
  <c i="2" r="J285"/>
  <c r="BK213"/>
  <c r="J124"/>
  <c i="3" r="J132"/>
  <c r="J175"/>
  <c r="BK228"/>
  <c r="J255"/>
  <c i="4" r="BK120"/>
  <c i="2" r="BK283"/>
  <c r="J170"/>
  <c r="J108"/>
  <c i="3" r="BK330"/>
  <c i="2" r="BK323"/>
  <c r="J166"/>
  <c i="3" r="BK440"/>
  <c r="BK274"/>
  <c r="J358"/>
  <c i="4" r="BK131"/>
  <c i="3" r="BK268"/>
  <c r="J440"/>
  <c r="BK205"/>
  <c r="BK266"/>
  <c r="BK131"/>
  <c r="J270"/>
  <c i="2" r="BK343"/>
  <c r="J249"/>
  <c r="BK197"/>
  <c r="J142"/>
  <c i="3" r="J104"/>
  <c r="J233"/>
  <c i="4" r="J103"/>
  <c i="2" r="J230"/>
  <c r="J151"/>
  <c i="3" r="J117"/>
  <c r="BK442"/>
  <c i="4" r="J124"/>
  <c i="2" r="J187"/>
  <c r="J147"/>
  <c i="3" r="J423"/>
  <c r="BK350"/>
  <c r="J302"/>
  <c i="2" r="BK327"/>
  <c r="BK269"/>
  <c r="BK211"/>
  <c r="J175"/>
  <c r="J112"/>
  <c i="3" r="BK278"/>
  <c r="J124"/>
  <c r="BK127"/>
  <c r="J286"/>
  <c r="J274"/>
  <c i="4" r="BK161"/>
  <c i="2" r="J274"/>
  <c r="BK251"/>
  <c i="3" r="BK243"/>
  <c r="BK338"/>
  <c r="J322"/>
  <c r="J111"/>
  <c i="2" r="BK340"/>
  <c r="J224"/>
  <c i="3" r="BK235"/>
  <c r="BK331"/>
  <c i="4" r="BK133"/>
  <c i="2" r="J317"/>
  <c r="BK178"/>
  <c r="J100"/>
  <c i="3" r="J460"/>
  <c i="4" r="BK93"/>
  <c r="J120"/>
  <c i="3" r="BK120"/>
  <c r="BK326"/>
  <c r="BK130"/>
  <c r="J384"/>
  <c r="BK463"/>
  <c i="4" r="J167"/>
  <c i="2" r="BK319"/>
  <c r="BK217"/>
  <c r="J162"/>
  <c i="3" r="J113"/>
  <c r="BK113"/>
  <c r="J129"/>
  <c i="4" r="BK129"/>
  <c i="2" r="J283"/>
  <c r="BK207"/>
  <c r="J133"/>
  <c i="3" r="BK153"/>
  <c i="4" r="J133"/>
  <c r="BK170"/>
  <c i="2" r="J338"/>
  <c r="BK249"/>
  <c i="3" r="J131"/>
  <c r="J218"/>
  <c i="4" r="BK155"/>
  <c i="2" r="J343"/>
  <c r="BK285"/>
  <c i="3" r="BK302"/>
  <c r="J350"/>
  <c r="BK253"/>
  <c r="J295"/>
  <c r="BK294"/>
  <c r="J245"/>
  <c i="2" r="BK348"/>
  <c r="BK226"/>
  <c r="BK104"/>
  <c i="3" r="BK135"/>
  <c r="BK282"/>
  <c r="BK407"/>
  <c r="J380"/>
  <c i="4" r="J140"/>
  <c i="2" r="BK271"/>
  <c i="3" r="J268"/>
  <c r="BK133"/>
  <c i="2" r="BK358"/>
  <c r="BK230"/>
  <c r="BK128"/>
  <c i="3" r="J442"/>
  <c i="4" r="J155"/>
  <c i="3" r="BK295"/>
  <c r="BK99"/>
  <c r="BK380"/>
  <c r="J125"/>
  <c r="J135"/>
  <c r="BK386"/>
  <c i="4" r="J137"/>
  <c i="2" r="BK297"/>
  <c r="BK209"/>
  <c r="BK149"/>
  <c i="3" r="J308"/>
  <c r="J298"/>
  <c i="4" r="J158"/>
  <c i="2" r="J306"/>
  <c r="J192"/>
  <c r="F36"/>
  <c i="3" r="J133"/>
  <c i="4" r="BK140"/>
  <c i="2" r="J310"/>
  <c r="BK175"/>
  <c i="1" r="AS54"/>
  <c i="3" r="BK389"/>
  <c r="J126"/>
  <c i="4" r="J149"/>
  <c i="2" r="J251"/>
  <c r="BK142"/>
  <c i="3" r="BK111"/>
  <c r="BK139"/>
  <c i="4" r="BK122"/>
  <c i="2" r="J207"/>
  <c r="BK108"/>
  <c i="3" r="J330"/>
  <c r="BK245"/>
  <c r="J306"/>
  <c r="J128"/>
  <c r="BK286"/>
  <c r="BK365"/>
  <c r="J226"/>
  <c r="J382"/>
  <c r="J262"/>
  <c i="2" r="J271"/>
  <c r="BK174"/>
  <c r="J34"/>
  <c i="3" r="BK311"/>
  <c i="4" r="BK118"/>
  <c i="2" r="J281"/>
  <c r="BK170"/>
  <c r="F37"/>
  <c i="3" r="J294"/>
  <c r="BK358"/>
  <c r="J373"/>
  <c r="BK126"/>
  <c r="J331"/>
  <c r="J253"/>
  <c i="2" r="J158"/>
  <c i="3" r="J338"/>
  <c r="BK460"/>
  <c i="4" r="J116"/>
  <c i="2" r="BK338"/>
  <c r="J211"/>
  <c i="3" r="BK226"/>
  <c r="J134"/>
  <c i="4" r="BK137"/>
  <c r="J131"/>
  <c i="3" r="BK270"/>
  <c r="J195"/>
  <c r="BK308"/>
  <c r="J155"/>
  <c r="BK125"/>
  <c r="J99"/>
  <c i="4" r="BK158"/>
  <c r="J164"/>
  <c i="2" r="BK187"/>
  <c r="J96"/>
  <c i="3" r="J278"/>
  <c r="J130"/>
  <c r="BK423"/>
  <c i="4" r="J144"/>
  <c i="2" r="J348"/>
  <c r="J217"/>
  <c r="BK100"/>
  <c i="3" r="BK134"/>
  <c r="BK155"/>
  <c i="4" r="BK164"/>
  <c i="2" r="BK355"/>
  <c r="J128"/>
  <c i="3" r="BK318"/>
  <c r="J463"/>
  <c i="4" r="J122"/>
  <c i="2" r="BK162"/>
  <c i="3" r="BK432"/>
  <c r="J136"/>
  <c r="J290"/>
  <c r="J386"/>
  <c r="J264"/>
  <c r="J355"/>
  <c i="4" r="J170"/>
  <c i="2" r="J323"/>
  <c r="BK192"/>
  <c i="3" r="J318"/>
  <c r="BK109"/>
  <c r="J120"/>
  <c r="BK298"/>
  <c r="BK415"/>
  <c r="BK373"/>
  <c i="4" r="J93"/>
  <c i="2" r="J327"/>
  <c r="J209"/>
  <c r="F34"/>
  <c i="4" r="BK149"/>
  <c i="2" r="J269"/>
  <c r="BK158"/>
  <c i="3" r="BK382"/>
  <c i="4" r="J114"/>
  <c i="2" r="J297"/>
  <c r="J213"/>
  <c r="BK155"/>
  <c i="3" r="J282"/>
  <c r="BK195"/>
  <c i="2" r="J358"/>
  <c r="BK306"/>
  <c r="J226"/>
  <c r="BK200"/>
  <c r="BK96"/>
  <c i="3" r="J266"/>
  <c r="BK104"/>
  <c r="BK129"/>
  <c r="J389"/>
  <c r="J432"/>
  <c i="4" r="BK116"/>
  <c i="2" l="1" r="T95"/>
  <c r="T146"/>
  <c r="R199"/>
  <c i="3" r="BK138"/>
  <c r="J138"/>
  <c r="J67"/>
  <c r="BK297"/>
  <c r="J297"/>
  <c r="J68"/>
  <c r="R357"/>
  <c r="BK431"/>
  <c r="J431"/>
  <c r="J73"/>
  <c i="2" r="BK161"/>
  <c r="J161"/>
  <c r="J66"/>
  <c r="R177"/>
  <c r="T273"/>
  <c i="3" r="P108"/>
  <c r="P97"/>
  <c r="BK123"/>
  <c r="J123"/>
  <c r="J66"/>
  <c r="T123"/>
  <c r="R310"/>
  <c r="BK357"/>
  <c r="J357"/>
  <c r="J71"/>
  <c r="T431"/>
  <c i="2" r="R95"/>
  <c r="R94"/>
  <c r="R146"/>
  <c r="BK199"/>
  <c r="J199"/>
  <c r="J68"/>
  <c i="3" r="R138"/>
  <c r="R297"/>
  <c r="P333"/>
  <c r="BK388"/>
  <c r="J388"/>
  <c r="J72"/>
  <c i="4" r="BK128"/>
  <c r="J128"/>
  <c r="J63"/>
  <c i="2" r="P95"/>
  <c r="P94"/>
  <c r="P146"/>
  <c r="P199"/>
  <c i="3" r="T108"/>
  <c r="T97"/>
  <c r="R123"/>
  <c r="BK310"/>
  <c r="J310"/>
  <c r="J69"/>
  <c r="BK333"/>
  <c r="J333"/>
  <c r="J70"/>
  <c r="P388"/>
  <c i="4" r="P92"/>
  <c r="T113"/>
  <c i="2" r="R161"/>
  <c r="P177"/>
  <c r="R273"/>
  <c i="3" r="T138"/>
  <c r="P297"/>
  <c r="R333"/>
  <c r="R388"/>
  <c i="4" r="BK113"/>
  <c r="J113"/>
  <c r="J62"/>
  <c r="R128"/>
  <c r="P143"/>
  <c r="P142"/>
  <c i="2" r="T161"/>
  <c r="T177"/>
  <c r="P273"/>
  <c i="3" r="R108"/>
  <c r="R97"/>
  <c r="P123"/>
  <c r="P310"/>
  <c r="P357"/>
  <c r="R431"/>
  <c i="4" r="T92"/>
  <c r="R113"/>
  <c r="BK143"/>
  <c r="J143"/>
  <c r="J66"/>
  <c i="2" r="BK95"/>
  <c r="BK146"/>
  <c r="J146"/>
  <c r="J63"/>
  <c r="P161"/>
  <c r="P160"/>
  <c r="BK177"/>
  <c r="J177"/>
  <c r="J67"/>
  <c r="BK273"/>
  <c r="J273"/>
  <c r="J69"/>
  <c i="3" r="P138"/>
  <c r="P122"/>
  <c r="T297"/>
  <c r="T333"/>
  <c r="T388"/>
  <c i="4" r="BK92"/>
  <c r="J92"/>
  <c r="J61"/>
  <c r="P113"/>
  <c r="T128"/>
  <c r="R143"/>
  <c r="R142"/>
  <c i="2" r="T199"/>
  <c i="3" r="BK108"/>
  <c r="J108"/>
  <c r="J63"/>
  <c r="T310"/>
  <c r="T357"/>
  <c r="P431"/>
  <c i="4" r="R92"/>
  <c r="R91"/>
  <c r="R90"/>
  <c r="P128"/>
  <c r="T143"/>
  <c r="T142"/>
  <c i="3" r="BK462"/>
  <c r="J462"/>
  <c r="J76"/>
  <c i="2" r="BK342"/>
  <c r="J342"/>
  <c r="J70"/>
  <c i="3" r="BK459"/>
  <c r="J459"/>
  <c r="J75"/>
  <c i="4" r="BK139"/>
  <c r="J139"/>
  <c r="J64"/>
  <c i="2" r="BK354"/>
  <c r="J354"/>
  <c r="J72"/>
  <c r="BK132"/>
  <c r="J132"/>
  <c r="J62"/>
  <c i="3" r="BK98"/>
  <c r="J98"/>
  <c r="J61"/>
  <c i="4" r="BK163"/>
  <c r="J163"/>
  <c r="J67"/>
  <c i="2" r="BK157"/>
  <c r="J157"/>
  <c r="J64"/>
  <c r="BK357"/>
  <c r="J357"/>
  <c r="J73"/>
  <c i="3" r="BK103"/>
  <c r="J103"/>
  <c r="J62"/>
  <c r="BK119"/>
  <c r="J119"/>
  <c r="J64"/>
  <c i="4" r="BK166"/>
  <c r="J166"/>
  <c r="J69"/>
  <c r="BK169"/>
  <c r="J169"/>
  <c r="J70"/>
  <c r="E48"/>
  <c r="J84"/>
  <c r="BE131"/>
  <c r="BE133"/>
  <c r="BE137"/>
  <c r="F55"/>
  <c r="BE124"/>
  <c r="BE155"/>
  <c r="BE158"/>
  <c r="BE161"/>
  <c r="BE164"/>
  <c r="BE122"/>
  <c r="BE170"/>
  <c r="BE93"/>
  <c r="BE103"/>
  <c i="3" r="BK122"/>
  <c r="J122"/>
  <c r="J65"/>
  <c i="4" r="BE114"/>
  <c r="BE140"/>
  <c r="BE167"/>
  <c r="BE110"/>
  <c r="BE149"/>
  <c r="BE116"/>
  <c r="BE118"/>
  <c r="BE120"/>
  <c r="BE129"/>
  <c r="BE144"/>
  <c i="2" r="J95"/>
  <c r="J61"/>
  <c i="3" r="J52"/>
  <c r="BE117"/>
  <c r="BE120"/>
  <c r="BE125"/>
  <c r="BE126"/>
  <c r="BE243"/>
  <c r="BE266"/>
  <c r="BE282"/>
  <c r="BE286"/>
  <c r="BE294"/>
  <c r="BE330"/>
  <c r="BE369"/>
  <c r="BE407"/>
  <c r="BE460"/>
  <c r="BE463"/>
  <c r="BE124"/>
  <c r="BE127"/>
  <c r="BE128"/>
  <c r="BE322"/>
  <c r="BE331"/>
  <c r="BE382"/>
  <c r="BE389"/>
  <c r="BE415"/>
  <c r="E86"/>
  <c r="BE131"/>
  <c r="BE135"/>
  <c r="BE195"/>
  <c r="BE205"/>
  <c r="BE218"/>
  <c r="BE226"/>
  <c r="BE278"/>
  <c r="BE295"/>
  <c r="BE298"/>
  <c r="BE306"/>
  <c r="BE440"/>
  <c i="2" r="BK353"/>
  <c r="J353"/>
  <c r="J71"/>
  <c i="3" r="F55"/>
  <c r="BE104"/>
  <c r="BE111"/>
  <c r="BE129"/>
  <c r="BE245"/>
  <c r="BE270"/>
  <c r="BE136"/>
  <c r="BE235"/>
  <c r="BE290"/>
  <c r="BE326"/>
  <c r="BE358"/>
  <c r="BE99"/>
  <c r="BE109"/>
  <c r="BE132"/>
  <c r="BE255"/>
  <c r="BE262"/>
  <c r="BE264"/>
  <c r="BE268"/>
  <c r="BE318"/>
  <c r="BE334"/>
  <c r="BE338"/>
  <c r="BE350"/>
  <c r="BE352"/>
  <c r="BE355"/>
  <c r="BE365"/>
  <c r="BE442"/>
  <c r="BE113"/>
  <c r="BE228"/>
  <c r="BE253"/>
  <c r="BE274"/>
  <c r="BE302"/>
  <c r="BE308"/>
  <c r="BE311"/>
  <c r="BE373"/>
  <c r="BE380"/>
  <c r="BE386"/>
  <c r="BE423"/>
  <c r="BE432"/>
  <c r="BE130"/>
  <c r="BE133"/>
  <c r="BE134"/>
  <c r="BE139"/>
  <c r="BE153"/>
  <c r="BE155"/>
  <c r="BE173"/>
  <c r="BE175"/>
  <c r="BE233"/>
  <c r="BE384"/>
  <c i="1" r="BC55"/>
  <c r="BA55"/>
  <c r="BB55"/>
  <c r="AW55"/>
  <c i="2" r="E48"/>
  <c r="J52"/>
  <c r="F55"/>
  <c r="BE96"/>
  <c r="BE100"/>
  <c r="BE104"/>
  <c r="BE108"/>
  <c r="BE112"/>
  <c r="BE116"/>
  <c r="BE124"/>
  <c r="BE128"/>
  <c r="BE133"/>
  <c r="BE142"/>
  <c r="BE147"/>
  <c r="BE149"/>
  <c r="BE151"/>
  <c r="BE155"/>
  <c r="BE158"/>
  <c r="BE162"/>
  <c r="BE166"/>
  <c r="BE170"/>
  <c r="BE174"/>
  <c r="BE175"/>
  <c r="BE178"/>
  <c r="BE187"/>
  <c r="BE192"/>
  <c r="BE197"/>
  <c r="BE200"/>
  <c r="BE207"/>
  <c r="BE209"/>
  <c r="BE211"/>
  <c r="BE213"/>
  <c r="BE217"/>
  <c r="BE224"/>
  <c r="BE226"/>
  <c r="BE230"/>
  <c r="BE249"/>
  <c r="BE251"/>
  <c r="BE269"/>
  <c r="BE271"/>
  <c r="BE274"/>
  <c r="BE281"/>
  <c r="BE283"/>
  <c r="BE285"/>
  <c r="BE292"/>
  <c r="BE297"/>
  <c r="BE306"/>
  <c r="BE310"/>
  <c r="BE317"/>
  <c r="BE319"/>
  <c r="BE323"/>
  <c r="BE327"/>
  <c r="BE338"/>
  <c r="BE340"/>
  <c r="BE343"/>
  <c r="BE348"/>
  <c r="BE355"/>
  <c r="BE358"/>
  <c i="1" r="BD55"/>
  <c i="3" r="F36"/>
  <c i="1" r="BC56"/>
  <c i="3" r="F34"/>
  <c i="1" r="BA56"/>
  <c i="3" r="J34"/>
  <c i="1" r="AW56"/>
  <c i="4" r="F34"/>
  <c i="1" r="BA57"/>
  <c i="4" r="F37"/>
  <c i="1" r="BD57"/>
  <c i="3" r="F35"/>
  <c i="1" r="BB56"/>
  <c i="3" r="F37"/>
  <c i="1" r="BD56"/>
  <c i="4" r="F36"/>
  <c i="1" r="BC57"/>
  <c i="4" r="F35"/>
  <c i="1" r="BB57"/>
  <c i="4" r="J34"/>
  <c i="1" r="AW57"/>
  <c i="3" l="1" r="T122"/>
  <c r="T96"/>
  <c i="2" r="P93"/>
  <c i="1" r="AU55"/>
  <c i="4" r="T91"/>
  <c r="T90"/>
  <c i="2" r="R160"/>
  <c r="R93"/>
  <c r="T160"/>
  <c i="4" r="P91"/>
  <c r="P90"/>
  <c i="1" r="AU57"/>
  <c i="2" r="BK94"/>
  <c r="J94"/>
  <c r="J60"/>
  <c i="3" r="P96"/>
  <c i="1" r="AU56"/>
  <c i="3" r="R122"/>
  <c r="R96"/>
  <c i="2" r="T94"/>
  <c r="T93"/>
  <c i="3" r="BK97"/>
  <c r="J97"/>
  <c r="J60"/>
  <c i="4" r="BK91"/>
  <c r="J91"/>
  <c r="J60"/>
  <c r="BK142"/>
  <c r="J142"/>
  <c r="J65"/>
  <c i="3" r="BK458"/>
  <c r="J458"/>
  <c r="J74"/>
  <c i="2" r="BK160"/>
  <c r="J160"/>
  <c r="J65"/>
  <c i="4" r="BK165"/>
  <c r="J165"/>
  <c r="J68"/>
  <c i="3" r="BK96"/>
  <c r="J96"/>
  <c r="J59"/>
  <c r="J33"/>
  <c i="1" r="AV56"/>
  <c r="AT56"/>
  <c i="2" r="J33"/>
  <c i="1" r="AV55"/>
  <c r="AT55"/>
  <c r="BC54"/>
  <c r="W32"/>
  <c r="BA54"/>
  <c r="W30"/>
  <c r="BD54"/>
  <c r="W33"/>
  <c i="4" r="F33"/>
  <c i="1" r="AZ57"/>
  <c i="3" r="F33"/>
  <c i="1" r="AZ56"/>
  <c r="BB54"/>
  <c r="W31"/>
  <c i="4" r="J33"/>
  <c i="1" r="AV57"/>
  <c r="AT57"/>
  <c i="2" r="F33"/>
  <c i="1" r="AZ55"/>
  <c i="2" l="1" r="BK93"/>
  <c r="J93"/>
  <c r="J59"/>
  <c i="4" r="BK90"/>
  <c r="J90"/>
  <c i="1" r="AU54"/>
  <c r="AY54"/>
  <c r="AZ54"/>
  <c r="W29"/>
  <c r="AX54"/>
  <c r="AW54"/>
  <c r="AK30"/>
  <c i="4" r="J30"/>
  <c i="1" r="AG57"/>
  <c i="3" r="J30"/>
  <c i="1" r="AG56"/>
  <c i="4" l="1" r="J39"/>
  <c r="J59"/>
  <c i="3" r="J39"/>
  <c i="1" r="AN56"/>
  <c r="AN57"/>
  <c i="2" r="J30"/>
  <c i="1" r="AG55"/>
  <c r="AN55"/>
  <c r="AV54"/>
  <c r="AK29"/>
  <c i="2" l="1" r="J39"/>
  <c i="1"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<sst xmlns="http://schemas.openxmlformats.org/spreadsheetml/2006/main">
  <si>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</si>
  <si>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</si>
  <si>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</si>
  <si>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</si>
  <si>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</si>
  <si>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{920cb191-b7cf-43ce-ac53-a3a9dac6872a}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</si>
  <si>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</si>
  <si>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</si>
  <si>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</si>
  <si>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</si>
  <si>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</si>
  <si>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</si>
  <si>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</si>
  <si>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</si>
  <si>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20241002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</si>
  <si>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</si>
  <si>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</si>
  <si>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Opravy poruch objektu FK Viagem Ústí nad Labem</t>
  </si>
  <si>
    <t>KSO:</t>
  </si>
  <si>
    <t/>
  </si>
  <si>
    <t>CC-CZ:</t>
  </si>
  <si>
    <t>Místo:</t>
  </si>
  <si>
    <t>Masarykova 1091/228a</t>
  </si>
  <si>
    <t>Datum:</t>
  </si>
  <si>
    <t>2. 10. 2024</t>
  </si>
  <si>
    <t>Zadavatel:</t>
  </si>
  <si>
    <t>IČ:</t>
  </si>
  <si>
    <t>00081531</t>
  </si>
  <si>
    <t>Statutární město Ústí nad Labem</t>
  </si>
  <si>
    <t>DIČ:</t>
  </si>
  <si>
    <t>CZ00081531</t>
  </si>
  <si>
    <t>Uchazeč:</t>
  </si>
  <si>
    <t>Vyplň údaj</t>
  </si>
  <si>
    <t>Projektant:</t>
  </si>
  <si>
    <t>27642411</t>
  </si>
  <si>
    <t>DEKPROJEKT s.r.o.</t>
  </si>
  <si>
    <t>CZ699000797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</si>
  <si>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</si>
  <si>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</si>
  <si>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</si>
  <si>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</si>
  <si>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</si>
  <si>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</si>
  <si>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</si>
  <si>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</si>
  <si>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</si>
  <si>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</si>
  <si>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</si>
  <si>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</si>
  <si>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</si>
  <si>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</si>
  <si>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</si>
  <si>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</si>
  <si>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</si>
  <si>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</si>
  <si>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</si>
  <si>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</si>
  <si>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</si>
  <si>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</si>
  <si>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</si>
  <si>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</si>
  <si>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</si>
  <si>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</si>
  <si>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</si>
  <si>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</si>
  <si>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</si>
  <si>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</si>
  <si>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</si>
  <si>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</si>
  <si>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</si>
  <si>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</si>
  <si>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</si>
  <si>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</si>
  <si>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</si>
  <si>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</si>
  <si>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</si>
  <si>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</si>
  <si>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</si>
  <si>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</si>
  <si>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</si>
  <si>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</si>
  <si>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Oprava sprchy a části prostoru regenerace</t>
  </si>
  <si>
    <t>STA</t>
  </si>
  <si>
    <t>1</t>
  </si>
  <si>
    <t>{5ac3ebde-79fe-4f0d-8b3c-d6b510f2dbbb}</t>
  </si>
  <si>
    <t>2</t>
  </si>
  <si>
    <t>SO-02</t>
  </si>
  <si>
    <t>Oprava střechy</t>
  </si>
  <si>
    <t>{7ffe81f9-8862-49fe-b42f-ec8de6b1fe3b}</t>
  </si>
  <si>
    <t>SO-03</t>
  </si>
  <si>
    <t>Oprava tribun</t>
  </si>
  <si>
    <t>{c0d95450-2559-4e52-819b-86d276ecd9c4}</t>
  </si>
  <si>
    <t>KRYCÍ LIST SOUPISU PRACÍ</t>
  </si>
  <si>
    <t>Objekt:</t>
  </si>
  <si>
    <t>SO-01 - Oprava sprchy a části prostoru regenerace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</si>
  <si>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</si>
  <si>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</si>
  <si>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</si>
  <si>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</si>
  <si>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</si>
  <si>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</si>
  <si>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</si>
  <si>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</si>
  <si>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</si>
  <si>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</si>
  <si>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</si>
  <si>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725 - Zdravotechnika - zařizovací předměty</t>
  </si>
  <si>
    <t xml:space="preserve">    771 - Podlahy z dlaždic</t>
  </si>
  <si>
    <t xml:space="preserve">    781 - Dokončovací práce - obklady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</si>
  <si>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</si>
  <si>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</si>
  <si>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</si>
  <si>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</si>
  <si>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</si>
  <si>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</si>
  <si>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</si>
  <si>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</si>
  <si>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</si>
  <si>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</si>
  <si>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</si>
  <si>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</si>
  <si>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</si>
  <si>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</si>
  <si>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</si>
  <si>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</si>
  <si>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</si>
  <si>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</si>
  <si>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</si>
  <si>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</si>
  <si>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</si>
  <si>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</si>
  <si>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</si>
  <si>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612131151</t>
  </si>
  <si>
    <t>Sanační postřik vnitřních omítaných ploch vápenocementový nanášený ručně celoplošně stěn</t>
  </si>
  <si>
    <t>m2</t>
  </si>
  <si>
    <t>CS ÚRS 2024 02</t>
  </si>
  <si>
    <t>4</t>
  </si>
  <si>
    <t>1934199867</t>
  </si>
  <si>
    <t>Online PSC</t>
  </si>
  <si>
    <t>https://podminky.urs.cz/item/CS_URS_2024_02/612131151</t>
  </si>
  <si>
    <t>VV</t>
  </si>
  <si>
    <t>sanační omítky stěny chodby</t>
  </si>
  <si>
    <t>0,8*(2,33+3,55)</t>
  </si>
  <si>
    <t>612325131</t>
  </si>
  <si>
    <t>Omítka sanační vnitřních ploch jádrová tloušťky do 15 mm nanášená ručně svislých konstrukcí stěn</t>
  </si>
  <si>
    <t>-863291739</t>
  </si>
  <si>
    <t>https://podminky.urs.cz/item/CS_URS_2024_02/612325131</t>
  </si>
  <si>
    <t>3</t>
  </si>
  <si>
    <t>612325191</t>
  </si>
  <si>
    <t>Omítka sanační vnitřních ploch jádrová Příplatek k cenám za každých dalších i započatých 5 mm tloušťky omítky přes 15 mm stěn</t>
  </si>
  <si>
    <t>2068335743</t>
  </si>
  <si>
    <t>https://podminky.urs.cz/item/CS_URS_2024_02/612325191</t>
  </si>
  <si>
    <t>612328131</t>
  </si>
  <si>
    <t>Sanační štuk vnitřních ploch tloušťky do 3 mm svislých konstrukcí stěn</t>
  </si>
  <si>
    <t>-144482321</t>
  </si>
  <si>
    <t>https://podminky.urs.cz/item/CS_URS_2024_02/612328131</t>
  </si>
  <si>
    <t>5</t>
  </si>
  <si>
    <t>619991001</t>
  </si>
  <si>
    <t>Zakrytí vnitřních ploch před znečištěním fólií včetně pozdějšího odkrytí podlah</t>
  </si>
  <si>
    <t>-1686224362</t>
  </si>
  <si>
    <t>https://podminky.urs.cz/item/CS_URS_2024_02/619991001</t>
  </si>
  <si>
    <t>zakrytí podlahy chodby v prostoru opravy a nátěru omítky</t>
  </si>
  <si>
    <t>9*1,8</t>
  </si>
  <si>
    <t>619991021</t>
  </si>
  <si>
    <t>Zakrytí vnitřních ploch před znečištěním páskou včetně pozdějšího odlepení rámů oken a dveří, keramických soklů</t>
  </si>
  <si>
    <t>m</t>
  </si>
  <si>
    <t>-1009297471</t>
  </si>
  <si>
    <t>https://podminky.urs.cz/item/CS_URS_2024_02/619991021</t>
  </si>
  <si>
    <t>oblepení rámu dveří v chodbě - v prostoru opravy a nátěru omítky</t>
  </si>
  <si>
    <t>3*1,97</t>
  </si>
  <si>
    <t>1,35</t>
  </si>
  <si>
    <t>- u podlahy</t>
  </si>
  <si>
    <t>9</t>
  </si>
  <si>
    <t>Součet</t>
  </si>
  <si>
    <t>7</t>
  </si>
  <si>
    <t>612135002</t>
  </si>
  <si>
    <t>Vyrovnání nerovností podkladu vnitřních omítaných ploch maltou, tl. do 10 mm cementovou stěn</t>
  </si>
  <si>
    <t>-1224340121</t>
  </si>
  <si>
    <t>https://podminky.urs.cz/item/CS_URS_2024_02/612135002</t>
  </si>
  <si>
    <t>v místě nových obkladů</t>
  </si>
  <si>
    <t>22,88</t>
  </si>
  <si>
    <t>8</t>
  </si>
  <si>
    <t>632450131</t>
  </si>
  <si>
    <t>Potěr cementový vyrovnávací ze suchých směsí v ploše o průměrné (střední) tl. od 10 do 20 mm</t>
  </si>
  <si>
    <t>-1576575349</t>
  </si>
  <si>
    <t>https://podminky.urs.cz/item/CS_URS_2024_02/632450131</t>
  </si>
  <si>
    <t>v místě nové dlažby</t>
  </si>
  <si>
    <t>8,8</t>
  </si>
  <si>
    <t>Ostatní konstrukce a práce, bourání</t>
  </si>
  <si>
    <t>962032181</t>
  </si>
  <si>
    <t>Bourání zdiva nadzákladového z tvárnic nebo bloků pórobetonových na tenkovrstvou maltu, objemu do 1 m3</t>
  </si>
  <si>
    <t>m3</t>
  </si>
  <si>
    <t>2077789661</t>
  </si>
  <si>
    <t>https://podminky.urs.cz/item/CS_URS_2024_02/962032181</t>
  </si>
  <si>
    <t>demontáž zděné ochlazovací vaničky na nohy</t>
  </si>
  <si>
    <t>0,3*0,2*1,2</t>
  </si>
  <si>
    <t>0,15*0,4*1,2</t>
  </si>
  <si>
    <t>0,25*0,4*1,2</t>
  </si>
  <si>
    <t>2*(0,15*0,4*0,6)</t>
  </si>
  <si>
    <t>0,05*0,4*0,6</t>
  </si>
  <si>
    <t>10</t>
  </si>
  <si>
    <t>978013191</t>
  </si>
  <si>
    <t>Otlučení vápenných nebo vápenocementových omítek vnitřních ploch stěn s vyškrabáním spar, s očištěním zdiva, v rozsahu přes 50 do 100 %</t>
  </si>
  <si>
    <t>-318349322</t>
  </si>
  <si>
    <t>https://podminky.urs.cz/item/CS_URS_2024_02/978013191</t>
  </si>
  <si>
    <t>odsekání vlhké omítky na chodbě</t>
  </si>
  <si>
    <t>997</t>
  </si>
  <si>
    <t>Přesun sutě</t>
  </si>
  <si>
    <t>11</t>
  </si>
  <si>
    <t>997013211</t>
  </si>
  <si>
    <t>Vnitrostaveništní doprava suti a vybouraných hmot vodorovně do 50 m s naložením ručně pro budovy a haly výšky do 6 m</t>
  </si>
  <si>
    <t>t</t>
  </si>
  <si>
    <t>451863385</t>
  </si>
  <si>
    <t>https://podminky.urs.cz/item/CS_URS_2024_02/997013211</t>
  </si>
  <si>
    <t>997013501</t>
  </si>
  <si>
    <t>Odvoz suti a vybouraných hmot na skládku nebo meziskládku se složením, na vzdálenost do 1 km</t>
  </si>
  <si>
    <t>887397145</t>
  </si>
  <si>
    <t>https://podminky.urs.cz/item/CS_URS_2024_02/997013501</t>
  </si>
  <si>
    <t>13</t>
  </si>
  <si>
    <t>997013509</t>
  </si>
  <si>
    <t>Odvoz suti a vybouraných hmot na skládku nebo meziskládku se složením, na vzdálenost Příplatek k ceně za každý další započatý 1 km přes 1 km</t>
  </si>
  <si>
    <t>-945510797</t>
  </si>
  <si>
    <t>https://podminky.urs.cz/item/CS_URS_2024_02/997013509</t>
  </si>
  <si>
    <t>P</t>
  </si>
  <si>
    <t>Poznámka k položce:_x000d_
předpoklad - odvoz do 20 km</t>
  </si>
  <si>
    <t>1,452*19 'Přepočtené koeficientem množství</t>
  </si>
  <si>
    <t>14</t>
  </si>
  <si>
    <t>997013631</t>
  </si>
  <si>
    <t>Poplatek za uložení stavebního odpadu na skládce (skládkovné) směsného stavebního a demoličního zatříděného do Katalogu odpadů pod kódem 17 09 04</t>
  </si>
  <si>
    <t>164224814</t>
  </si>
  <si>
    <t>https://podminky.urs.cz/item/CS_URS_2024_02/997013631</t>
  </si>
  <si>
    <t>998</t>
  </si>
  <si>
    <t>Přesun hmot</t>
  </si>
  <si>
    <t>15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</si>
  <si>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</si>
  <si>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</si>
  <si>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1867032124</t>
  </si>
  <si>
    <t>https://podminky.urs.cz/item/CS_URS_2024_02/998018001</t>
  </si>
  <si>
    <t>PSV</t>
  </si>
  <si>
    <t>Práce a dodávky PSV</t>
  </si>
  <si>
    <t>721</t>
  </si>
  <si>
    <t>Zdravotechnika - vnitřní kanalizace</t>
  </si>
  <si>
    <t>16</t>
  </si>
  <si>
    <t>721210818</t>
  </si>
  <si>
    <t>Demontáž kanalizačního příslušenství vpustí vanových DN 100</t>
  </si>
  <si>
    <t>kus</t>
  </si>
  <si>
    <t>1702266488</t>
  </si>
  <si>
    <t>https://podminky.urs.cz/item/CS_URS_2024_02/721210818</t>
  </si>
  <si>
    <t>vybourání podlahových vpustí - sprcha</t>
  </si>
  <si>
    <t>17</t>
  </si>
  <si>
    <t>721211422</t>
  </si>
  <si>
    <t>Podlahové vpusti se svislým odtokem DN 50/75/110 mřížka nerez 138x138</t>
  </si>
  <si>
    <t>1028619394</t>
  </si>
  <si>
    <t>https://podminky.urs.cz/item/CS_URS_2024_02/721211422</t>
  </si>
  <si>
    <t>18</t>
  </si>
  <si>
    <t>877260310</t>
  </si>
  <si>
    <t>Montáž tvarovek na kanalizačním plastovém potrubí z PP nebo PVC-U hladkého plnostěnného kolen, víček nebo hrdlových uzávěrů DN 100</t>
  </si>
  <si>
    <t>145693465</t>
  </si>
  <si>
    <t>https://podminky.urs.cz/item/CS_URS_2024_02/877260310</t>
  </si>
  <si>
    <t>zátka kanlizace o odpadu ochlazovací vaničky</t>
  </si>
  <si>
    <t>19</t>
  </si>
  <si>
    <t>M</t>
  </si>
  <si>
    <t>28615691</t>
  </si>
  <si>
    <t>zátka hrdlová odpadní HTM DN 110</t>
  </si>
  <si>
    <t>1604920101</t>
  </si>
  <si>
    <t>20</t>
  </si>
  <si>
    <t>998721121</t>
  </si>
  <si>
    <t>Přesun hmot pro vnitřní kanalizaci stanovený z hmotnosti přesunovaného materiálu vodorovná dopravní vzdálenost do 50 m ruční (bez užití mechanizace) v objektech výšky do 6 m</t>
  </si>
  <si>
    <t>198206429</t>
  </si>
  <si>
    <t>https://podminky.urs.cz/item/CS_URS_2024_02/998721121</t>
  </si>
  <si>
    <t>725</t>
  </si>
  <si>
    <t>Zdravotechnika - zařizovací předměty</t>
  </si>
  <si>
    <t>725820801</t>
  </si>
  <si>
    <t>Demontáž baterií nástěnných do G 3/4</t>
  </si>
  <si>
    <t>soubor</t>
  </si>
  <si>
    <t>1936563706</t>
  </si>
  <si>
    <t>https://podminky.urs.cz/item/CS_URS_2024_02/725820801</t>
  </si>
  <si>
    <t>v prostoru ochlazovací vaničky</t>
  </si>
  <si>
    <t>- do suti</t>
  </si>
  <si>
    <t>v prostoru sprch</t>
  </si>
  <si>
    <t>- dočasně</t>
  </si>
  <si>
    <t>22</t>
  </si>
  <si>
    <t>725813111</t>
  </si>
  <si>
    <t>Ventily rohové bez připojovací trubičky nebo flexi hadičky G 1/2"</t>
  </si>
  <si>
    <t>1209161923</t>
  </si>
  <si>
    <t>https://podminky.urs.cz/item/CS_URS_2024_02/725813111</t>
  </si>
  <si>
    <t>- uzavření otvorů po baterii</t>
  </si>
  <si>
    <t>23</t>
  </si>
  <si>
    <t>725839101</t>
  </si>
  <si>
    <t>Baterie vanové montáž ostatních typů nástěnných nebo stojánkových G 1/2"</t>
  </si>
  <si>
    <t>1202926486</t>
  </si>
  <si>
    <t>https://podminky.urs.cz/item/CS_URS_2024_02/725839101</t>
  </si>
  <si>
    <t>- dočasně - zpětná montáž</t>
  </si>
  <si>
    <t>24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</si>
  <si>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</si>
  <si>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</si>
  <si>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-642527858</t>
  </si>
  <si>
    <t>https://podminky.urs.cz/item/CS_URS_2024_02/998725121</t>
  </si>
  <si>
    <t>771</t>
  </si>
  <si>
    <t>Podlahy z dlaždic</t>
  </si>
  <si>
    <t>25</t>
  </si>
  <si>
    <t>771573810</t>
  </si>
  <si>
    <t>Demontáž podlah z dlaždic keramických lepených</t>
  </si>
  <si>
    <t>567062400</t>
  </si>
  <si>
    <t>https://podminky.urs.cz/item/CS_URS_2024_02/771573810</t>
  </si>
  <si>
    <t>2*1,7</t>
  </si>
  <si>
    <t>3*1,8</t>
  </si>
  <si>
    <t>26</t>
  </si>
  <si>
    <t>771111011</t>
  </si>
  <si>
    <t>Příprava podkladu před provedením dlažby vysátí podlah</t>
  </si>
  <si>
    <t>-726914824</t>
  </si>
  <si>
    <t>https://podminky.urs.cz/item/CS_URS_2024_02/771111011</t>
  </si>
  <si>
    <t>27</t>
  </si>
  <si>
    <t>771121011</t>
  </si>
  <si>
    <t>Příprava podkladu před provedením dlažby nátěr penetrační na podlahu</t>
  </si>
  <si>
    <t>-860549040</t>
  </si>
  <si>
    <t>https://podminky.urs.cz/item/CS_URS_2024_02/771121011</t>
  </si>
  <si>
    <t>28</t>
  </si>
  <si>
    <t>771591112</t>
  </si>
  <si>
    <t>Izolace podlahy pod dlažbu nátěrem nebo stěrkou ve dvou vrstvách</t>
  </si>
  <si>
    <t>-1142496103</t>
  </si>
  <si>
    <t>https://podminky.urs.cz/item/CS_URS_2024_02/771591112</t>
  </si>
  <si>
    <t>29</t>
  </si>
  <si>
    <t>771591251</t>
  </si>
  <si>
    <t>Izolace podlahy pod dlažbu těsnícími izolačními pásy z manžety pro prostupy potrubí</t>
  </si>
  <si>
    <t>1957126142</t>
  </si>
  <si>
    <t>https://podminky.urs.cz/item/CS_URS_2024_02/771591251</t>
  </si>
  <si>
    <t>podlahové vpusti</t>
  </si>
  <si>
    <t>30</t>
  </si>
  <si>
    <t>771574419</t>
  </si>
  <si>
    <t>Montáž podlah z dlaždic keramických lepených cementovým flexibilním lepidlem hladkých, tloušťky do 10 mm přes 22 do 25 ks/m2</t>
  </si>
  <si>
    <t>2074471709</t>
  </si>
  <si>
    <t>https://podminky.urs.cz/item/CS_URS_2024_02/771574419</t>
  </si>
  <si>
    <t>31</t>
  </si>
  <si>
    <t>59761126</t>
  </si>
  <si>
    <t>dlažba keramická slinutá mrazuvzdorná R10/B povrch hladký/matný tl do 10mm přes 22 do 25ks/m2</t>
  </si>
  <si>
    <t>32</t>
  </si>
  <si>
    <t>-1846570131</t>
  </si>
  <si>
    <t>8,8*1,1 'Přepočtené koeficientem množství</t>
  </si>
  <si>
    <t>771577211</t>
  </si>
  <si>
    <t>Montáž podlah z dlaždic keramických lepených cementovým flexibilním lepidlem Příplatek k cenám za plochu do 5 m2 jednotlivě</t>
  </si>
  <si>
    <t>1615246144</t>
  </si>
  <si>
    <t>https://podminky.urs.cz/item/CS_URS_2024_02/771577211</t>
  </si>
  <si>
    <t>33</t>
  </si>
  <si>
    <t>771574909</t>
  </si>
  <si>
    <t>Oprava spárování podlah z dlaždic keramických včetně vyškrabání a vymytí spár přes 20 do 25 ks/m2</t>
  </si>
  <si>
    <t>1819816682</t>
  </si>
  <si>
    <t>https://podminky.urs.cz/item/CS_URS_2024_02/771574909</t>
  </si>
  <si>
    <t>zapravení spáry mezi podlahou a stěnou</t>
  </si>
  <si>
    <t>- předpoklad při dlažbě 200/200 v pruhu 200 mm od stěny</t>
  </si>
  <si>
    <t>- regenerace</t>
  </si>
  <si>
    <t>((5,46+7,3)*2)*0,2</t>
  </si>
  <si>
    <t>(-1,8-1,35-0,9)*0,2</t>
  </si>
  <si>
    <t>- WC</t>
  </si>
  <si>
    <t>((0,95+1,75)*2)*0,2</t>
  </si>
  <si>
    <t>(2*(0,925+1,75)*2)*0,2</t>
  </si>
  <si>
    <t>(-3*0,8)*0,2</t>
  </si>
  <si>
    <t>- WC předsíň</t>
  </si>
  <si>
    <t>((1,45+3)*2)*0,2</t>
  </si>
  <si>
    <t>(-0,9)*0,2</t>
  </si>
  <si>
    <t>- sprchová předsíň</t>
  </si>
  <si>
    <t>((1,95+3)*2)*0,2</t>
  </si>
  <si>
    <t>(-3*0,9)*0,2</t>
  </si>
  <si>
    <t>34</t>
  </si>
  <si>
    <t>771577911</t>
  </si>
  <si>
    <t>Oprava spárování podlah z dlaždic keramických Příplatek k cenám za plochu do 5 m2 jednotlivě</t>
  </si>
  <si>
    <t>753671897</t>
  </si>
  <si>
    <t>https://podminky.urs.cz/item/CS_URS_2024_02/771577911</t>
  </si>
  <si>
    <t>35</t>
  </si>
  <si>
    <t>771591115</t>
  </si>
  <si>
    <t>Podlahy - dokončovací práce spárování silikonem</t>
  </si>
  <si>
    <t>-1868110501</t>
  </si>
  <si>
    <t>https://podminky.urs.cz/item/CS_URS_2024_02/771591115</t>
  </si>
  <si>
    <t>(5,46+7,3)*2</t>
  </si>
  <si>
    <t>-1,8-1,35-0,9</t>
  </si>
  <si>
    <t>(0,95+1,75)*2</t>
  </si>
  <si>
    <t>2*(0,925+1,75)*2</t>
  </si>
  <si>
    <t>-3*0,8</t>
  </si>
  <si>
    <t>(1,45+3)*2</t>
  </si>
  <si>
    <t>-0,9</t>
  </si>
  <si>
    <t>(1,95+3)*2</t>
  </si>
  <si>
    <t>-3*0,9</t>
  </si>
  <si>
    <t>36</t>
  </si>
  <si>
    <t>771592011</t>
  </si>
  <si>
    <t>Čištění vnitřních ploch po položení dlažby podlah nebo schodišť chemickými prostředky</t>
  </si>
  <si>
    <t>1358130215</t>
  </si>
  <si>
    <t>https://podminky.urs.cz/item/CS_URS_2024_02/771592011</t>
  </si>
  <si>
    <t>37</t>
  </si>
  <si>
    <t>998771121</t>
  </si>
  <si>
    <t>Přesun hmot pro podlahy z dlaždic stanovený z hmotnosti přesunovaného materiálu vodorovná dopravní vzdálenost do 50 m ruční (bez užití mechanizace) v objektech výšky do 6 m</t>
  </si>
  <si>
    <t>1788878442</t>
  </si>
  <si>
    <t>https://podminky.urs.cz/item/CS_URS_2024_02/998771121</t>
  </si>
  <si>
    <t>781</t>
  </si>
  <si>
    <t>Dokončovací práce - obklady</t>
  </si>
  <si>
    <t>38</t>
  </si>
  <si>
    <t>781473810</t>
  </si>
  <si>
    <t>Demontáž obkladů z dlaždic keramických lepených</t>
  </si>
  <si>
    <t>104625522</t>
  </si>
  <si>
    <t>https://podminky.urs.cz/item/CS_URS_2024_02/781473810</t>
  </si>
  <si>
    <t>2,2*1,8</t>
  </si>
  <si>
    <t>2,2*(0,1+0,9+1,8+3+1,8+0,9+0,1)</t>
  </si>
  <si>
    <t>39</t>
  </si>
  <si>
    <t>781111011</t>
  </si>
  <si>
    <t>Příprava podkladu před provedením obkladu oprášení (ometení) stěny</t>
  </si>
  <si>
    <t>1837746765</t>
  </si>
  <si>
    <t>https://podminky.urs.cz/item/CS_URS_2024_02/781111011</t>
  </si>
  <si>
    <t>40</t>
  </si>
  <si>
    <t>781121011</t>
  </si>
  <si>
    <t>Příprava podkladu před provedením obkladu nátěr penetrační na stěnu</t>
  </si>
  <si>
    <t>2128340220</t>
  </si>
  <si>
    <t>https://podminky.urs.cz/item/CS_URS_2024_02/781121011</t>
  </si>
  <si>
    <t>41</t>
  </si>
  <si>
    <t>781131112</t>
  </si>
  <si>
    <t>Izolace stěny pod obklad izolace nátěrem nebo stěrkou ve dvou vrstvách</t>
  </si>
  <si>
    <t>1709659957</t>
  </si>
  <si>
    <t>https://podminky.urs.cz/item/CS_URS_2024_02/781131112</t>
  </si>
  <si>
    <t>0,15*1,8</t>
  </si>
  <si>
    <t>42</t>
  </si>
  <si>
    <t>781131232</t>
  </si>
  <si>
    <t>Izolace stěny pod obklad izolace těsnícími izolačními pásy pro styčné nebo dilatační spáry</t>
  </si>
  <si>
    <t>900588803</t>
  </si>
  <si>
    <t>https://podminky.urs.cz/item/CS_URS_2024_02/781131232</t>
  </si>
  <si>
    <t>- kouty</t>
  </si>
  <si>
    <t>4*2,2</t>
  </si>
  <si>
    <t>43</t>
  </si>
  <si>
    <t>781131264</t>
  </si>
  <si>
    <t>Izolace stěny pod obklad izolace těsnícími izolačními pásy mezi podlahou a stěnu</t>
  </si>
  <si>
    <t>-1407336375</t>
  </si>
  <si>
    <t>https://podminky.urs.cz/item/CS_URS_2024_02/781131264</t>
  </si>
  <si>
    <t>- mezi podlahu a stěnu</t>
  </si>
  <si>
    <t>1,8</t>
  </si>
  <si>
    <t>0,1+3+1,8+3+1,8+0,1</t>
  </si>
  <si>
    <t>44</t>
  </si>
  <si>
    <t>781131251</t>
  </si>
  <si>
    <t>Izolace stěny pod obklad izolace těsnícími izolačními pásy z manžety pro prostupy potrubí</t>
  </si>
  <si>
    <t>658190211</t>
  </si>
  <si>
    <t>https://podminky.urs.cz/item/CS_URS_2024_02/781131251</t>
  </si>
  <si>
    <t>pro baterie ve sprše</t>
  </si>
  <si>
    <t>45</t>
  </si>
  <si>
    <t>781472219</t>
  </si>
  <si>
    <t>Montáž keramických obkladů stěn lepených cementovým flexibilním lepidlem hladkých přes 22 do 25 ks/m2</t>
  </si>
  <si>
    <t>-1176000736</t>
  </si>
  <si>
    <t>https://podminky.urs.cz/item/CS_URS_2024_02/781472219</t>
  </si>
  <si>
    <t>46</t>
  </si>
  <si>
    <t>59761714</t>
  </si>
  <si>
    <t>obklad keramický nemrazuvzdorný povrch hladký/matný tl do 10mm přes 22 do 25ks/m2</t>
  </si>
  <si>
    <t>2045643570</t>
  </si>
  <si>
    <t>22,88*1,1 'Přepočtené koeficientem množství</t>
  </si>
  <si>
    <t>47</t>
  </si>
  <si>
    <t>781472291</t>
  </si>
  <si>
    <t>Montáž keramických obkladů stěn lepených cementovým flexibilním lepidlem Příplatek k cenám za plochu do 10 m2 jednotlivě</t>
  </si>
  <si>
    <t>-408885976</t>
  </si>
  <si>
    <t>https://podminky.urs.cz/item/CS_URS_2024_02/781472291</t>
  </si>
  <si>
    <t>48</t>
  </si>
  <si>
    <t>781495141</t>
  </si>
  <si>
    <t>Obklad - dokončující práce průnik obkladem kruhový, bez izolace do DN 30</t>
  </si>
  <si>
    <t>-1722510366</t>
  </si>
  <si>
    <t>https://podminky.urs.cz/item/CS_URS_2024_02/781495141</t>
  </si>
  <si>
    <t>49</t>
  </si>
  <si>
    <t>781495115</t>
  </si>
  <si>
    <t>Obklad - dokončující práce ostatní práce spárování silikonem</t>
  </si>
  <si>
    <t>-817884391</t>
  </si>
  <si>
    <t>https://podminky.urs.cz/item/CS_URS_2024_02/781495115</t>
  </si>
  <si>
    <t>50</t>
  </si>
  <si>
    <t>781495211</t>
  </si>
  <si>
    <t>Čištění vnitřních ploch po provedení obkladu stěn chemickými prostředky</t>
  </si>
  <si>
    <t>608333629</t>
  </si>
  <si>
    <t>https://podminky.urs.cz/item/CS_URS_2024_02/781495211</t>
  </si>
  <si>
    <t>51</t>
  </si>
  <si>
    <t>998781121</t>
  </si>
  <si>
    <t>Přesun hmot pro obklady keramické stanovený z hmotnosti přesunovaného materiálu vodorovná dopravní vzdálenost do 50 m ruční (bez užití mechanizace) v objektech výšky do 6 m</t>
  </si>
  <si>
    <t>-1672142623</t>
  </si>
  <si>
    <t>https://podminky.urs.cz/item/CS_URS_2024_02/998781121</t>
  </si>
  <si>
    <t>783</t>
  </si>
  <si>
    <t>Dokončovací práce - nátěry</t>
  </si>
  <si>
    <t>52</t>
  </si>
  <si>
    <t>783823133</t>
  </si>
  <si>
    <t>Penetrační nátěr omítek hladkých omítek hladkých, zrnitých tenkovrstvých nebo štukových stupně členitosti 1 a 2 silikátový</t>
  </si>
  <si>
    <t>-596285562</t>
  </si>
  <si>
    <t>https://podminky.urs.cz/item/CS_URS_2024_02/783823133</t>
  </si>
  <si>
    <t>- silikátový nátěr celé stěny</t>
  </si>
  <si>
    <t>(3*9)-(1,35*1,97)</t>
  </si>
  <si>
    <t>53</t>
  </si>
  <si>
    <t>783827423</t>
  </si>
  <si>
    <t>Krycí (ochranný ) nátěr omítek dvojnásobný hladkých omítek hladkých, zrnitých tenkovrstvých nebo štukových stupně členitosti 1 a 2 silikátový</t>
  </si>
  <si>
    <t>-298192333</t>
  </si>
  <si>
    <t>https://podminky.urs.cz/item/CS_URS_2024_02/783827423</t>
  </si>
  <si>
    <t>VRN</t>
  </si>
  <si>
    <t>Vedlejší rozpočtové náklady</t>
  </si>
  <si>
    <t>VRN3</t>
  </si>
  <si>
    <t>Zařízení staveniště</t>
  </si>
  <si>
    <t>54</t>
  </si>
  <si>
    <t>030001000</t>
  </si>
  <si>
    <t>kpl.</t>
  </si>
  <si>
    <t>1024</t>
  </si>
  <si>
    <t>1156429201</t>
  </si>
  <si>
    <t>https://podminky.urs.cz/item/CS_URS_2024_02/030001000</t>
  </si>
  <si>
    <t>VRN6</t>
  </si>
  <si>
    <t>Územní vlivy</t>
  </si>
  <si>
    <t>55</t>
  </si>
  <si>
    <t>065002000</t>
  </si>
  <si>
    <t>Mimostaveništní doprava materiálů, výrobků a strojů</t>
  </si>
  <si>
    <t>1863439762</t>
  </si>
  <si>
    <t>https://podminky.urs.cz/item/CS_URS_2024_02/065002000</t>
  </si>
  <si>
    <t>Poznámka k položce:_x000d_
myšleno obecně VRN - dle zvyklostí zhotovitele a dle situace dané stavby</t>
  </si>
  <si>
    <t>SO-02 - Oprava střechy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</si>
  <si>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</si>
  <si>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</si>
  <si>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</si>
  <si>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</si>
  <si>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</si>
  <si>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</si>
  <si>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784 - Dokončovací práce - malby a tapety</t>
  </si>
  <si>
    <t>-141554632</t>
  </si>
  <si>
    <t>dle půdorysné plochy opravovaných vnitřních prostor schodiště</t>
  </si>
  <si>
    <t>949101112</t>
  </si>
  <si>
    <t>Lešení pomocné pracovní pro objekty pozemních staveb pro zatížení do 150 kg/m2, o výšce lešeňové podlahy přes 1,9 do 3,5 m</t>
  </si>
  <si>
    <t>939629608</t>
  </si>
  <si>
    <t>https://podminky.urs.cz/item/CS_URS_2024_02/949101112</t>
  </si>
  <si>
    <t>997013154</t>
  </si>
  <si>
    <t>Vnitrostaveništní doprava suti a vybouraných hmot vodorovně do 50 m s naložením s omezením mechanizace pro budovy a haly výšky přes 12 do 15 m</t>
  </si>
  <si>
    <t>711291079</t>
  </si>
  <si>
    <t>https://podminky.urs.cz/item/CS_URS_2024_02/997013154</t>
  </si>
  <si>
    <t>-1622073948</t>
  </si>
  <si>
    <t>64135755</t>
  </si>
  <si>
    <t>6,841*19 'Přepočtené koeficientem množství</t>
  </si>
  <si>
    <t>1221972531</t>
  </si>
  <si>
    <t>998011010</t>
  </si>
  <si>
    <t>Přesun hmot pro budovy občanské výstavby, bydlení, výrobu a služby s nosnou svislou konstrukcí zděnou z cihel, tvárnic nebo kamene vodorovná dopravní vzdálenost do 100 m s omezením mechanizace pro budovy výšky přes 12 do 24 m</t>
  </si>
  <si>
    <t>1888122091</t>
  </si>
  <si>
    <t>https://podminky.urs.cz/item/CS_URS_2024_02/998011010</t>
  </si>
  <si>
    <t>711</t>
  </si>
  <si>
    <t>Izolace proti vodě, vlhkosti a plynům</t>
  </si>
  <si>
    <t>711.Rpol.001</t>
  </si>
  <si>
    <t>D+M opracování kruhového prostupu DN 60 až 100 mm - hydroizolační PMMA stěrka s výztužnou vložkou z netkané textilie plošné hmotnosti 165 g/m2, finální vodotěsná vsrtva min. 2,1 mm</t>
  </si>
  <si>
    <t>-336805016</t>
  </si>
  <si>
    <t>711.Rpol.002</t>
  </si>
  <si>
    <t>D+M opracování kruhového prostupu DN 150 mm - hydroizolační PMMA stěrka s výztužnou vložkou z netkané textilie plošné hmotnosti 165 g/m2, finální vodotěsná vsrtva min. 2,1 mm</t>
  </si>
  <si>
    <t>728401870</t>
  </si>
  <si>
    <t>711.Rpol.003</t>
  </si>
  <si>
    <t>D+M opracování - napojení na střešní světlík 1 600 x 1 600 mm - hydroizolační PMMA stěrka s výztužnou vložkou z netkané textilie plošné hmotnosti 165 g/m2, finální vodotěsná vsrtva min. 2,1 mm</t>
  </si>
  <si>
    <t>-304083493</t>
  </si>
  <si>
    <t>711.Rpol.004</t>
  </si>
  <si>
    <t>D+M opracování - napojení na střešní výlez 700 x 700 mm - hydroizolační PMMA stěrka s výztužnou vložkou z netkané textilie plošné hmotnosti 165 g/m2, finální vodotěsná vsrtva min. 2,1 mm</t>
  </si>
  <si>
    <t>-1121559329</t>
  </si>
  <si>
    <t>711.Rpol.005</t>
  </si>
  <si>
    <t>D+M opracování prostupujícího táhla - hydroizolační PMMA stěrka s výztužnou vložkou z netkané textilie plošné hmotnosti 165 g/m2, finální vodotěsná vsrtva min. 2,1 mm</t>
  </si>
  <si>
    <t>1768511497</t>
  </si>
  <si>
    <t>711.Rpol.006</t>
  </si>
  <si>
    <t>D+M opracování prostupujícího nosného sloupu - hydroizolační PMMA stěrka s výztužnou vložkou z netkané textilie plošné hmotnosti 165 g/m2, finální vodotěsná vsrtva min. 2,1 mm</t>
  </si>
  <si>
    <t>-1310306815</t>
  </si>
  <si>
    <t>711.Rpol.007</t>
  </si>
  <si>
    <t>D+M opracování prostupu VZT potrubí 460 x 460 mm - hydroizolační PMMA stěrka s výztužnou vložkou z netkané textilie plošné hmotnosti 165 g/m2, finální vodotěsná vsrtva min. 2,1 mm</t>
  </si>
  <si>
    <t>1925960986</t>
  </si>
  <si>
    <t>711.Rpol.008</t>
  </si>
  <si>
    <t>D+M opracování prostupu VZT potrubí 280 x 320 mm - hydroizolační PMMA stěrka s výztužnou vložkou z netkané textilie plošné hmotnosti 165 g/m2, finální vodotěsná vsrtva min. 2,1 mm</t>
  </si>
  <si>
    <t>417531046</t>
  </si>
  <si>
    <t>711.Rpol.009</t>
  </si>
  <si>
    <t>D+M opracování detailu - okraj - vrchol střechy - hydroizolační PMMA stěrka s výztužnou vložkou z netkané textilie plošné hmotnosti 165 g/m2, finální vodotěsná vsrtva min. 2,1 mm</t>
  </si>
  <si>
    <t>1712373845</t>
  </si>
  <si>
    <t>711.Rpol.010</t>
  </si>
  <si>
    <t>D+M opracování detailu - spoje dvou plechů - hydroizolační PMMA stěrka s výztužnou vložkou z netkané textilie plošné hmotnosti 165 g/m2, finální vodotěsná vsrtva min. 2,1 mm</t>
  </si>
  <si>
    <t>1600453689</t>
  </si>
  <si>
    <t>711.Rpol.011</t>
  </si>
  <si>
    <t>D+M opracování detailu - okraj - napojení na zaatikový žlab střechy - hydroizolační PMMA stěrka s výztužnou vložkou z netkané textilie plošné hmotnosti 165 g/m2, finální vodotěsná vsrtva min. 2,1 mm</t>
  </si>
  <si>
    <t>-990655556</t>
  </si>
  <si>
    <t>711.Rpol.012</t>
  </si>
  <si>
    <t>D+M opracování detailu - okraj - štíty střechy - hydroizolační PMMA stěrka s výztužnou vložkou z netkané textilie plošné hmotnosti 165 g/m2, finální vodotěsná vsrtva min. 2,1 mm</t>
  </si>
  <si>
    <t>-322973022</t>
  </si>
  <si>
    <t>998711213</t>
  </si>
  <si>
    <t>Přesun hmot pro izolace proti vodě, vlhkosti a plynům stanovený procentní sazbou (%) z ceny vodorovná dopravní vzdálenost do 50 m s omezením mechanizace v objektech výšky přes 12 do 60 m</t>
  </si>
  <si>
    <t>%</t>
  </si>
  <si>
    <t>-302909745</t>
  </si>
  <si>
    <t>https://podminky.urs.cz/item/CS_URS_2024_02/998711213</t>
  </si>
  <si>
    <t>712</t>
  </si>
  <si>
    <t>Povlakové krytiny</t>
  </si>
  <si>
    <t>712561801</t>
  </si>
  <si>
    <t>Odstranění povlakové krytiny střech oblých z fólií položenou volně se svařovanými nebo lepenými spoji</t>
  </si>
  <si>
    <t>1258358471</t>
  </si>
  <si>
    <t>https://podminky.urs.cz/item/CS_URS_2024_02/712561801</t>
  </si>
  <si>
    <t>PVC fólie zaatikového žlabu</t>
  </si>
  <si>
    <t>0,95*39,96</t>
  </si>
  <si>
    <t>v místě demontáží částí hladkého plechu</t>
  </si>
  <si>
    <t>- u VZT</t>
  </si>
  <si>
    <t>2*(3,08*3,58)</t>
  </si>
  <si>
    <t>- u výlezu</t>
  </si>
  <si>
    <t>1*(1,05*2,4)</t>
  </si>
  <si>
    <t>- u světlíku</t>
  </si>
  <si>
    <t>1*(2,04*3,42)</t>
  </si>
  <si>
    <t>1*(0,56*1,42)</t>
  </si>
  <si>
    <t>712531801</t>
  </si>
  <si>
    <t>Odstranění povlakové krytiny střech oblých z pásů uložených na sucho AIP nebo NAIP</t>
  </si>
  <si>
    <t>576747811</t>
  </si>
  <si>
    <t>https://podminky.urs.cz/item/CS_URS_2024_02/712531801</t>
  </si>
  <si>
    <t>712861801</t>
  </si>
  <si>
    <t>Odstranění povlakové krytiny ze svislých ploch z fólií na konstrukcích převyšující úroveň střechy položenou volně se svařovanými nebo lepenými spoji</t>
  </si>
  <si>
    <t>-1984903543</t>
  </si>
  <si>
    <t>https://podminky.urs.cz/item/CS_URS_2024_02/712861801</t>
  </si>
  <si>
    <t>- svislá část atiky</t>
  </si>
  <si>
    <t>0,33*(1,23+39,96+1,23)</t>
  </si>
  <si>
    <t>- shora atiky</t>
  </si>
  <si>
    <t>0,22*(1,45+39,96+1,45)</t>
  </si>
  <si>
    <t>- VZT prostupy</t>
  </si>
  <si>
    <t>12*(4*0,46)*0,3</t>
  </si>
  <si>
    <t>1*(2*(0,32+0,28))*0,3</t>
  </si>
  <si>
    <t>- výlez</t>
  </si>
  <si>
    <t>1*(4*0,7)*0,3</t>
  </si>
  <si>
    <t>- světlík</t>
  </si>
  <si>
    <t>1*(4*1,6)*0,3</t>
  </si>
  <si>
    <t>- u paty nosných sloupů - cca dle foto</t>
  </si>
  <si>
    <t>6*0,3*0,33</t>
  </si>
  <si>
    <t>6*(4*0,15)*0,3</t>
  </si>
  <si>
    <t>712831801</t>
  </si>
  <si>
    <t>Odstranění povlakové krytiny ze svislých ploch z pásů uložených na sucho na konstrukcích převyšující úroveň střechy AIP nebo NAIP</t>
  </si>
  <si>
    <t>-793762517</t>
  </si>
  <si>
    <t>https://podminky.urs.cz/item/CS_URS_2024_02/712831801</t>
  </si>
  <si>
    <t>712300854</t>
  </si>
  <si>
    <t>Ostatní práce při odstranění povlakové krytiny střech plochých do 10° lišt poplastovaných</t>
  </si>
  <si>
    <t>923550949</t>
  </si>
  <si>
    <t>https://podminky.urs.cz/item/CS_URS_2024_02/712300854</t>
  </si>
  <si>
    <t>v rámci zaatikového žlabu</t>
  </si>
  <si>
    <t>- okapnice atiky</t>
  </si>
  <si>
    <t>1,45+40,4+1,45</t>
  </si>
  <si>
    <t>- pata atiky - předpoklad</t>
  </si>
  <si>
    <t>1,23+39,96+1,23</t>
  </si>
  <si>
    <t>- ukončení PVC fólie žlabu u trapézového plechu - předpoklad</t>
  </si>
  <si>
    <t>40,4</t>
  </si>
  <si>
    <t>v rámci prostupujících konstrukcí - předpoklad koutová + stěnová lišta/pásek</t>
  </si>
  <si>
    <t>12*(4*0,46)*2</t>
  </si>
  <si>
    <t>1*(2*(0,32+0,28))*2</t>
  </si>
  <si>
    <t>1*(4*0,7)*2</t>
  </si>
  <si>
    <t>1*(4*1,6)*2</t>
  </si>
  <si>
    <t>6*(4*0,15)*2</t>
  </si>
  <si>
    <t>712500845</t>
  </si>
  <si>
    <t>Ostatní práce při odstranění povlakové krytiny střech oblých doplňků ventilační hlavice</t>
  </si>
  <si>
    <t>-1873268087</t>
  </si>
  <si>
    <t>https://podminky.urs.cz/item/CS_URS_2024_02/712500845</t>
  </si>
  <si>
    <t>položka použitá za účelem "odstranění pryžové manžety"</t>
  </si>
  <si>
    <t>DN 60</t>
  </si>
  <si>
    <t>DN 100</t>
  </si>
  <si>
    <t>DN 150</t>
  </si>
  <si>
    <t>712.Rpol.OHP</t>
  </si>
  <si>
    <t>Odstranění hliníkových těsnících pásek</t>
  </si>
  <si>
    <t>1567509936</t>
  </si>
  <si>
    <t>u zaatikového žlabu</t>
  </si>
  <si>
    <t>u vrcholu</t>
  </si>
  <si>
    <t>u okrajů</t>
  </si>
  <si>
    <t>2*22,35</t>
  </si>
  <si>
    <t>u sloupů</t>
  </si>
  <si>
    <t>6*2*0,33</t>
  </si>
  <si>
    <t>u táhel</t>
  </si>
  <si>
    <t>12*(0,7+0,1)*2</t>
  </si>
  <si>
    <t>12*(1,25+0,33)*2</t>
  </si>
  <si>
    <t>712461705</t>
  </si>
  <si>
    <t>Provedení povlakové krytiny střech šikmých přes 10° do 30° fólií přilepenou se svařovanými spoji</t>
  </si>
  <si>
    <t>1721578722</t>
  </si>
  <si>
    <t>https://podminky.urs.cz/item/CS_URS_2024_02/712461705</t>
  </si>
  <si>
    <t>detail atiky a zaatikového žlabu</t>
  </si>
  <si>
    <t>- horní vrstva</t>
  </si>
  <si>
    <t>0,65*39,96</t>
  </si>
  <si>
    <t>- spodní vrstva</t>
  </si>
  <si>
    <t>(0,45+0,6)*39,96</t>
  </si>
  <si>
    <t>28322012</t>
  </si>
  <si>
    <t>fólie hydroizolační střešní mPVC mechanicky kotvená šedá tl 1,5mm</t>
  </si>
  <si>
    <t>-879924898</t>
  </si>
  <si>
    <t>67,932*1,1655 'Přepočtené koeficientem množství</t>
  </si>
  <si>
    <t>712491171</t>
  </si>
  <si>
    <t>Provedení povlakové krytiny střech šikmých přes 10° do 30°- ostatní práce provedení vrstvy textilní podkladní</t>
  </si>
  <si>
    <t>-413287213</t>
  </si>
  <si>
    <t>https://podminky.urs.cz/item/CS_URS_2024_02/712491171</t>
  </si>
  <si>
    <t>69311068</t>
  </si>
  <si>
    <t>geotextilie netkaná separační, ochranná, filtrační, drenážní PP 300g/m2</t>
  </si>
  <si>
    <t>131617881</t>
  </si>
  <si>
    <t>41,958*1,155 'Přepočtené koeficientem množství</t>
  </si>
  <si>
    <t>712861705</t>
  </si>
  <si>
    <t>Provedení povlakové krytiny střech samostatným vytažením izolačního povlaku fólií na konstrukce převyšující úroveň střechy, přilepenou se svařovanými spoji</t>
  </si>
  <si>
    <t>-590845638</t>
  </si>
  <si>
    <t>https://podminky.urs.cz/item/CS_URS_2024_02/712861705</t>
  </si>
  <si>
    <t>- atika shora</t>
  </si>
  <si>
    <t>0,25*(1,45+39,96+1,45)</t>
  </si>
  <si>
    <t>- atika zčela</t>
  </si>
  <si>
    <t>0,39*(1,23+39,96+1,23)</t>
  </si>
  <si>
    <t>-144126312</t>
  </si>
  <si>
    <t>27,259*1,2 'Přepočtené koeficientem množství</t>
  </si>
  <si>
    <t>712831101</t>
  </si>
  <si>
    <t>Provedení povlakové krytiny střech samostatným vytažením izolačního povlaku pásy na sucho na konstrukce převyšující úroveň střechy, AIP, NAIP nebo tkaninou</t>
  </si>
  <si>
    <t>-142952354</t>
  </si>
  <si>
    <t>https://podminky.urs.cz/item/CS_URS_2024_02/712831101</t>
  </si>
  <si>
    <t>-570488762</t>
  </si>
  <si>
    <t>712491176</t>
  </si>
  <si>
    <t>Provedení povlakové krytiny střech šikmých přes 10° do 30°- ostatní práce připevnění izolace kotvicími terči</t>
  </si>
  <si>
    <t>-1257974071</t>
  </si>
  <si>
    <t>https://podminky.urs.cz/item/CS_URS_2024_02/712491176</t>
  </si>
  <si>
    <t>dle výměry plochy izolace, kotvení 6 ks/m2</t>
  </si>
  <si>
    <t>6*(41,958+27,259)</t>
  </si>
  <si>
    <t>zaokrouhlení na celé ks</t>
  </si>
  <si>
    <t>0,698</t>
  </si>
  <si>
    <t>31122001</t>
  </si>
  <si>
    <t>podložka talířová pro hydroizolace D 40mm</t>
  </si>
  <si>
    <t>100 kus</t>
  </si>
  <si>
    <t>-1255575742</t>
  </si>
  <si>
    <t>416*0,0105 'Přepočtené koeficientem množství</t>
  </si>
  <si>
    <t>30909103</t>
  </si>
  <si>
    <t>šroub samovrtný do ocelového plechu, dřeva a deskových materiálů s korozní odolností 15 cyklů zápustná hlava, D 4,8x35mm</t>
  </si>
  <si>
    <t>-1927148011</t>
  </si>
  <si>
    <t>712463112</t>
  </si>
  <si>
    <t>Provedení povlakové krytiny střech šikmých přes 10° do 30° fólií ostatní činnosti při pokládání hydroizolačních fólií (materiál ve specifikaci) vodotěsné překrytí talířové hmoždinky pruhem fólie horkovzdušným navařením</t>
  </si>
  <si>
    <t>-1697111281</t>
  </si>
  <si>
    <t>https://podminky.urs.cz/item/CS_URS_2024_02/712463112</t>
  </si>
  <si>
    <t>-590417788</t>
  </si>
  <si>
    <t>416*0,01 'Přepočtené koeficientem množství</t>
  </si>
  <si>
    <t>712363355</t>
  </si>
  <si>
    <t>Povlakové krytiny střech plochých do 10° z tvarovaných poplastovaných lišt pro mPVC okapnice rš 150 mm</t>
  </si>
  <si>
    <t>1846138413</t>
  </si>
  <si>
    <t>https://podminky.urs.cz/item/CS_URS_2024_02/712363355</t>
  </si>
  <si>
    <t>712363353</t>
  </si>
  <si>
    <t>Povlakové krytiny střech plochých do 10° z tvarovaných poplastovaných lišt pro mPVC vnější koutová lišta rš 100 mm</t>
  </si>
  <si>
    <t>1627530262</t>
  </si>
  <si>
    <t>https://podminky.urs.cz/item/CS_URS_2024_02/712363353</t>
  </si>
  <si>
    <t>712363352</t>
  </si>
  <si>
    <t>Povlakové krytiny střech plochých do 10° z tvarovaných poplastovaných lišt pro mPVC vnitřní koutová lišta rš 100 mm</t>
  </si>
  <si>
    <t>-718186304</t>
  </si>
  <si>
    <t>https://podminky.urs.cz/item/CS_URS_2024_02/712363352</t>
  </si>
  <si>
    <t>712363351</t>
  </si>
  <si>
    <t>Povlakové krytiny střech plochých do 10° z tvarovaných poplastovaných lišt pro mPVC pásek rš 50 mm</t>
  </si>
  <si>
    <t>-1876138648</t>
  </si>
  <si>
    <t>https://podminky.urs.cz/item/CS_URS_2024_02/712363351</t>
  </si>
  <si>
    <t>39,96</t>
  </si>
  <si>
    <t>712363354</t>
  </si>
  <si>
    <t>Povlakové krytiny střech plochých do 10° z tvarovaných poplastovaných lišt pro mPVC stěnová lišta vyhnutá rš 71 mm</t>
  </si>
  <si>
    <t>1082326747</t>
  </si>
  <si>
    <t>https://podminky.urs.cz/item/CS_URS_2024_02/712363354</t>
  </si>
  <si>
    <t>712998004</t>
  </si>
  <si>
    <t>Provedení povlakové krytiny střech - ostatní práce montáž odvodňovacího prvku atikového chrliče z PVC na dešťovou vodu DN 110</t>
  </si>
  <si>
    <t>-544964640</t>
  </si>
  <si>
    <t>https://podminky.urs.cz/item/CS_URS_2024_02/712998004</t>
  </si>
  <si>
    <t>2 x bezpečnostní přepad</t>
  </si>
  <si>
    <t>28342470</t>
  </si>
  <si>
    <t>chrlič atikový DN 110 s manžetou pro hydroizolaci z PVC-P</t>
  </si>
  <si>
    <t>-537723886</t>
  </si>
  <si>
    <t>998712213</t>
  </si>
  <si>
    <t>Přesun hmot pro povlakové krytiny stanovený procentní sazbou (%) z ceny vodorovná dopravní vzdálenost do 50 m s omezením mechanizace v objektech výšky přes 12 do 24 m</t>
  </si>
  <si>
    <t>-1853935642</t>
  </si>
  <si>
    <t>https://podminky.urs.cz/item/CS_URS_2024_02/998712213</t>
  </si>
  <si>
    <t>713</t>
  </si>
  <si>
    <t>Izolace tepelné</t>
  </si>
  <si>
    <t>713140816</t>
  </si>
  <si>
    <t>Odstranění tepelné izolace střech plochých z rohoží, pásů, dílců, desek, bloků nadstřešních izolací volně položených z vláknitých materiálů nasáklých vodou, tloušťka izolace přes 200 mm</t>
  </si>
  <si>
    <t>630314652</t>
  </si>
  <si>
    <t>https://podminky.urs.cz/item/CS_URS_2024_02/713140816</t>
  </si>
  <si>
    <t>odstranění MW tl. 240 mm z pod konstrukce zaatikového žlabu</t>
  </si>
  <si>
    <t>713141152</t>
  </si>
  <si>
    <t>Montáž tepelné izolace střech plochých rohožemi, pásy, deskami, dílci, bloky (izolační materiál ve specifikaci) kladenými volně dvouvrstvá</t>
  </si>
  <si>
    <t>1953442237</t>
  </si>
  <si>
    <t>https://podminky.urs.cz/item/CS_URS_2024_02/713141152</t>
  </si>
  <si>
    <t>1,06*39,96</t>
  </si>
  <si>
    <t>63152146</t>
  </si>
  <si>
    <t>pás tepelně izolační univerzální λ=0,038-0,039 tl 120mm</t>
  </si>
  <si>
    <t>-1182197540</t>
  </si>
  <si>
    <t>42,358*2,1 'Přepočtené koeficientem množství</t>
  </si>
  <si>
    <t>998713113</t>
  </si>
  <si>
    <t>Přesun hmot pro izolace tepelné stanovený z hmotnosti přesunovaného materiálu vodorovná dopravní vzdálenost do 50 m s omezením mechanizace v objektech výšky přes 12 m do 24 m</t>
  </si>
  <si>
    <t>-1376318336</t>
  </si>
  <si>
    <t>https://podminky.urs.cz/item/CS_URS_2024_02/998713113</t>
  </si>
  <si>
    <t>721210824</t>
  </si>
  <si>
    <t>Demontáž kanalizačního příslušenství střešních vtoků DN 150</t>
  </si>
  <si>
    <t>-1937798255</t>
  </si>
  <si>
    <t>https://podminky.urs.cz/item/CS_URS_2024_02/721210824</t>
  </si>
  <si>
    <t>vpusti ze zaatikového žlabu</t>
  </si>
  <si>
    <t>bezpečnostní přepady z atiky</t>
  </si>
  <si>
    <t>721171809</t>
  </si>
  <si>
    <t>Demontáž potrubí z novodurových trub odpadních nebo připojovacích přes 114 do D 160</t>
  </si>
  <si>
    <t>-1196055277</t>
  </si>
  <si>
    <t>https://podminky.urs.cz/item/CS_URS_2024_02/721171809</t>
  </si>
  <si>
    <t>demontáž stávajícího odpadního potrubí vedeného pod bedněním</t>
  </si>
  <si>
    <t>2*13,8</t>
  </si>
  <si>
    <t>721173317</t>
  </si>
  <si>
    <t>Potrubí z trub PVC SN4 dešťové DN 160</t>
  </si>
  <si>
    <t>1583270030</t>
  </si>
  <si>
    <t>https://podminky.urs.cz/item/CS_URS_2024_02/721173317</t>
  </si>
  <si>
    <t>dodávka a montáž nového odpadního potrubí vedeného pod bedněním</t>
  </si>
  <si>
    <t>56</t>
  </si>
  <si>
    <t>721239114</t>
  </si>
  <si>
    <t>Střešní vtoky (vpusti) montáž střešních vtoků ostatních typů se svislým odtokem do DN 160</t>
  </si>
  <si>
    <t>891062427</t>
  </si>
  <si>
    <t>https://podminky.urs.cz/item/CS_URS_2024_02/721239114</t>
  </si>
  <si>
    <t>4 x nová svislá vyhřívaná vpusť</t>
  </si>
  <si>
    <t>57</t>
  </si>
  <si>
    <t>56231112</t>
  </si>
  <si>
    <t>vtok střešní svislý pro PVC-P hydroizolaci plochých střech s vyhříváním DN 75, DN 110, DN 125, DN 160</t>
  </si>
  <si>
    <t>496678406</t>
  </si>
  <si>
    <t>58</t>
  </si>
  <si>
    <t>998721113</t>
  </si>
  <si>
    <t>Přesun hmot pro vnitřní kanalizaci stanovený z hmotnosti přesunovaného materiálu vodorovná dopravní vzdálenost do 50 m s omezením mechanizace v objektech výšky přes 12 do 24 m</t>
  </si>
  <si>
    <t>921989936</t>
  </si>
  <si>
    <t>https://podminky.urs.cz/item/CS_URS_2024_02/998721113</t>
  </si>
  <si>
    <t>762</t>
  </si>
  <si>
    <t>Konstrukce tesařské</t>
  </si>
  <si>
    <t>59</t>
  </si>
  <si>
    <t>762343832</t>
  </si>
  <si>
    <t>Demontáž bednění a laťování bednění okapů a štítových říms, včetně kostry, krajnice a závětrného prkna, pevných žaluzií a bednění z dílců, z desek tvrdých (cementotřískových, dřevoštěpkových apod.)</t>
  </si>
  <si>
    <t>-1742667036</t>
  </si>
  <si>
    <t>https://podminky.urs.cz/item/CS_URS_2024_02/762343832</t>
  </si>
  <si>
    <t>demontáž vodorovného bednění zaatikového žlabu</t>
  </si>
  <si>
    <t>60</t>
  </si>
  <si>
    <t>762341670</t>
  </si>
  <si>
    <t>Montáž bednění střech štítových okapových říms, krajnic, závětrných prken a žaluzií ve spádu nebo rovnoběžně s okapem z desek dřevotřískových nebo dřevoštěpkových na sraz</t>
  </si>
  <si>
    <t>-19619959</t>
  </si>
  <si>
    <t>https://podminky.urs.cz/item/CS_URS_2024_02/762341670</t>
  </si>
  <si>
    <t>- horní hrana atiky</t>
  </si>
  <si>
    <t>- svisle na atiku</t>
  </si>
  <si>
    <t>- vodorovně</t>
  </si>
  <si>
    <t>0,45*39,96</t>
  </si>
  <si>
    <t>- šikmo</t>
  </si>
  <si>
    <t>61</t>
  </si>
  <si>
    <t>60621154</t>
  </si>
  <si>
    <t>překližka vodovzdorná protiskl/hladká bříza tl 21mm</t>
  </si>
  <si>
    <t>-1812366842</t>
  </si>
  <si>
    <t>87,599*1,1 'Přepočtené koeficientem množství</t>
  </si>
  <si>
    <t>62</t>
  </si>
  <si>
    <t>762395000</t>
  </si>
  <si>
    <t>Spojovací prostředky krovů, bednění a laťování, nadstřešních konstrukcí svorníky, prkna, hřebíky, pásová ocel, vruty</t>
  </si>
  <si>
    <t>788131784</t>
  </si>
  <si>
    <t>https://podminky.urs.cz/item/CS_URS_2024_02/762395000</t>
  </si>
  <si>
    <t>87,599*0,021</t>
  </si>
  <si>
    <t>63</t>
  </si>
  <si>
    <t>998762113</t>
  </si>
  <si>
    <t>Přesun hmot pro konstrukce tesařské stanovený z hmotnosti přesunovaného materiálu vodorovná dopravní vzdálenost do 50 m s omezením mechanizace v objektech výšky přes 12 do 24 m</t>
  </si>
  <si>
    <t>-1571248570</t>
  </si>
  <si>
    <t>https://podminky.urs.cz/item/CS_URS_2024_02/998762113</t>
  </si>
  <si>
    <t>763</t>
  </si>
  <si>
    <t>Konstrukce suché výstavby</t>
  </si>
  <si>
    <t>64</t>
  </si>
  <si>
    <t>763131831</t>
  </si>
  <si>
    <t>Demontáž podhledu nebo samostatného požárního předělu ze sádrokartonových desek s nosnou konstrukcí jednovrstvou z ocelových profilů, opláštění jednoduché</t>
  </si>
  <si>
    <t>767656193</t>
  </si>
  <si>
    <t>https://podminky.urs.cz/item/CS_URS_2024_02/763131831</t>
  </si>
  <si>
    <t>SDK podhled</t>
  </si>
  <si>
    <t>0,5*(3,55+3,2+3,55)</t>
  </si>
  <si>
    <t>SDK obklad ocelového nosníku</t>
  </si>
  <si>
    <t>(0,69+0,44+0,69)*(0,5+0,5)</t>
  </si>
  <si>
    <t>65</t>
  </si>
  <si>
    <t>763131532</t>
  </si>
  <si>
    <t>Podhled ze sádrokartonových desek jednovrstvá zavěšená spodní konstrukce z ocelových profilů CD, UD jednoduše opláštěná deskou protipožární DF, tl. 15 mm, bez izolace</t>
  </si>
  <si>
    <t>1839533757</t>
  </si>
  <si>
    <t>https://podminky.urs.cz/item/CS_URS_2024_02/763131532</t>
  </si>
  <si>
    <t>66</t>
  </si>
  <si>
    <t>763164656</t>
  </si>
  <si>
    <t>Obklad konstrukcí sádrokartonovými deskami včetně ochranných úhelníků ve tvaru U rozvinuté šíře přes 1,2 m, opláštěný deskou protipožární DF, tl. 15 mm</t>
  </si>
  <si>
    <t>-170995363</t>
  </si>
  <si>
    <t>https://podminky.urs.cz/item/CS_URS_2024_02/763164656</t>
  </si>
  <si>
    <t>67</t>
  </si>
  <si>
    <t>763131751</t>
  </si>
  <si>
    <t>Podhled ze sádrokartonových desek ostatní práce a konstrukce na podhledech ze sádrokartonových desek montáž parotěsné zábrany</t>
  </si>
  <si>
    <t>1423458334</t>
  </si>
  <si>
    <t>https://podminky.urs.cz/item/CS_URS_2024_02/763131751</t>
  </si>
  <si>
    <t>68</t>
  </si>
  <si>
    <t>28329233</t>
  </si>
  <si>
    <t>fólie univerzální pro parotěsnou vrstvu s proměnlivou difúzní tloušťkou a UV stabilizací</t>
  </si>
  <si>
    <t>332007301</t>
  </si>
  <si>
    <t>6,97*1,1235 'Přepočtené koeficientem množství</t>
  </si>
  <si>
    <t>69</t>
  </si>
  <si>
    <t>763131761</t>
  </si>
  <si>
    <t>Podhled ze sádrokartonových desek Příplatek k cenám za plochu do 3 m2 jednotlivě</t>
  </si>
  <si>
    <t>1059515912</t>
  </si>
  <si>
    <t>https://podminky.urs.cz/item/CS_URS_2024_02/763131761</t>
  </si>
  <si>
    <t>70</t>
  </si>
  <si>
    <t>763131714</t>
  </si>
  <si>
    <t>Podhled ze sádrokartonových desek ostatní práce a konstrukce na podhledech ze sádrokartonových desek základní penetrační nátěr</t>
  </si>
  <si>
    <t>1839802605</t>
  </si>
  <si>
    <t>https://podminky.urs.cz/item/CS_URS_2024_02/763131714</t>
  </si>
  <si>
    <t>71</t>
  </si>
  <si>
    <t>998763323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</si>
  <si>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přes 12 do 24 m</t>
  </si>
  <si>
    <t>1151451117</t>
  </si>
  <si>
    <t>https://podminky.urs.cz/item/CS_URS_2024_02/998763323</t>
  </si>
  <si>
    <t>764</t>
  </si>
  <si>
    <t>Konstrukce klempířské</t>
  </si>
  <si>
    <t>72</t>
  </si>
  <si>
    <t>764001821</t>
  </si>
  <si>
    <t>Demontáž klempířských konstrukcí krytiny ze svitků nebo tabulí do suti</t>
  </si>
  <si>
    <t>467537472</t>
  </si>
  <si>
    <t>https://podminky.urs.cz/item/CS_URS_2024_02/764001821</t>
  </si>
  <si>
    <t>demontáž částí hladkého plechu - bez náhrady</t>
  </si>
  <si>
    <t>- v místě táhel</t>
  </si>
  <si>
    <t>6*(0,33*1,7)</t>
  </si>
  <si>
    <t>2*(0,33*1,5)</t>
  </si>
  <si>
    <t>4*(0,33*2)</t>
  </si>
  <si>
    <t>- v místě nosných sloupů</t>
  </si>
  <si>
    <t>6*(0,33*1,15)</t>
  </si>
  <si>
    <t>73</t>
  </si>
  <si>
    <t>764000911</t>
  </si>
  <si>
    <t>Zhotovení otvoru v krytině plochy přes 0,02 do 0,5 m2</t>
  </si>
  <si>
    <t>-1162588454</t>
  </si>
  <si>
    <t>https://podminky.urs.cz/item/CS_URS_2024_02/764000911</t>
  </si>
  <si>
    <t>seříznutí trapézového plechu v místě prostupů</t>
  </si>
  <si>
    <t>- u nosných sloupů</t>
  </si>
  <si>
    <t>- u VZT 480/520</t>
  </si>
  <si>
    <t>74</t>
  </si>
  <si>
    <t>764000913</t>
  </si>
  <si>
    <t>Zhotovení otvoru v krytině plochy přes 0,5 do 1,0 m2</t>
  </si>
  <si>
    <t>-1932290851</t>
  </si>
  <si>
    <t>https://podminky.urs.cz/item/CS_URS_2024_02/764000913</t>
  </si>
  <si>
    <t>75</t>
  </si>
  <si>
    <t>764000915</t>
  </si>
  <si>
    <t>Zhotovení otvoru v krytině plochy přes 1,0 m2</t>
  </si>
  <si>
    <t>1666027836</t>
  </si>
  <si>
    <t>https://podminky.urs.cz/item/CS_URS_2024_02/764000915</t>
  </si>
  <si>
    <t>1*(1,8*1,8)</t>
  </si>
  <si>
    <t>2*(0,66*2,69)</t>
  </si>
  <si>
    <t>784</t>
  </si>
  <si>
    <t>Dokončovací práce - malby a tapety</t>
  </si>
  <si>
    <t>76</t>
  </si>
  <si>
    <t>784121007</t>
  </si>
  <si>
    <t>Oškrabání malby na schodišti o výšce podlaží do 3,80 m</t>
  </si>
  <si>
    <t>1617328405</t>
  </si>
  <si>
    <t>https://podminky.urs.cz/item/CS_URS_2024_02/784121007</t>
  </si>
  <si>
    <t>v pruhu cca 1,8 m od stropu - stěny v místě opravovaného SDK</t>
  </si>
  <si>
    <t>- od nosníku cca 1,8 m</t>
  </si>
  <si>
    <t>1,8*(0,44+0,44)</t>
  </si>
  <si>
    <t>- od podhledz cca 2,4 m</t>
  </si>
  <si>
    <t>2,4*(0,5+3,55+3,2+3,55+0,5)</t>
  </si>
  <si>
    <t>77</t>
  </si>
  <si>
    <t>784181108</t>
  </si>
  <si>
    <t>Penetrace podkladu jednonásobná základní pigmentovaná na schodišti o výšce podlaží do 3,80 m</t>
  </si>
  <si>
    <t>2082169753</t>
  </si>
  <si>
    <t>https://podminky.urs.cz/item/CS_URS_2024_02/784181108</t>
  </si>
  <si>
    <t>78</t>
  </si>
  <si>
    <t>784211107</t>
  </si>
  <si>
    <t>Malby z malířských směsí oděruvzdorných za mokra dvojnásobné, bílé za mokra oděruvzdorné výborně na schodišti o výšce podlaží do 3,80 m</t>
  </si>
  <si>
    <t>-1450191455</t>
  </si>
  <si>
    <t>https://podminky.urs.cz/item/CS_URS_2024_02/784211107</t>
  </si>
  <si>
    <t>celý strop</t>
  </si>
  <si>
    <t>- podhled mezi stěnami a nosníky</t>
  </si>
  <si>
    <t>3,922*(3,55+3,2+3,55)</t>
  </si>
  <si>
    <t>1,56</t>
  </si>
  <si>
    <t>- podhledová část obkladu nosníku</t>
  </si>
  <si>
    <t>2*0,44*(1,93+0,53+1,95)</t>
  </si>
  <si>
    <t>- boky obkladu nosníku</t>
  </si>
  <si>
    <t>2*2*2,41</t>
  </si>
  <si>
    <t>79</t>
  </si>
  <si>
    <t>948463044</t>
  </si>
  <si>
    <t>80</t>
  </si>
  <si>
    <t>-811755140</t>
  </si>
  <si>
    <t>SO-03 - Oprava tribun</t>
  </si>
  <si>
    <t>OST - Ostatní</t>
  </si>
  <si>
    <t>629995219</t>
  </si>
  <si>
    <t>Očištění vnějších ploch tryskáním křemičitým pískem nesušeným ( metodou torbo tryskání), povrchu betonového</t>
  </si>
  <si>
    <t>209000330</t>
  </si>
  <si>
    <t>https://podminky.urs.cz/item/CS_URS_2024_02/629995219</t>
  </si>
  <si>
    <t>svislé plochy</t>
  </si>
  <si>
    <t>0,4*((3*3,3)+(9*15,9)+(2*14,35)+(2*15,86)+21,3+21,2)</t>
  </si>
  <si>
    <t>0,2*((14*2)+(10*2,3)+2,7+1,85)</t>
  </si>
  <si>
    <t>vodorovné plochy s přetažením 30 mm na svislou část</t>
  </si>
  <si>
    <t>(0,5+0,03)*((2*18,275)+46,6+26,64+16,3)</t>
  </si>
  <si>
    <t>(0,75+0,03)*(2*3,3)</t>
  </si>
  <si>
    <t>(0,8+0,03)*(15,9)</t>
  </si>
  <si>
    <t>965046111</t>
  </si>
  <si>
    <t>Broušení stávajících betonových podlah úběr do 3 mm</t>
  </si>
  <si>
    <t>65463393</t>
  </si>
  <si>
    <t>https://podminky.urs.cz/item/CS_URS_2024_02/965046111</t>
  </si>
  <si>
    <t>dilatace svislé</t>
  </si>
  <si>
    <t>0,3*((5*6,8)+(2*6,4)+(4*6)+(5*4,4)+(2*0,4))</t>
  </si>
  <si>
    <t>dilatace vodorovné</t>
  </si>
  <si>
    <t>0,3*((5*13,84)+(2*13,7)+(4*12,9)+(5*9,09)+(2*2,4)+(3*0,15)+(2*0,8))</t>
  </si>
  <si>
    <t>952902611</t>
  </si>
  <si>
    <t>Čištění budov při provádění oprav a udržovacích prací vysátím prachu z ostatních ploch</t>
  </si>
  <si>
    <t>-222747206</t>
  </si>
  <si>
    <t>https://podminky.urs.cz/item/CS_URS_2024_02/952902611</t>
  </si>
  <si>
    <t>198,651+88,23</t>
  </si>
  <si>
    <t>985131111</t>
  </si>
  <si>
    <t>Očištění ploch stěn, rubu kleneb a podlah tlakovou vodou</t>
  </si>
  <si>
    <t>1002746095</t>
  </si>
  <si>
    <t>https://podminky.urs.cz/item/CS_URS_2024_02/985131111</t>
  </si>
  <si>
    <t>985139112</t>
  </si>
  <si>
    <t>Očištění ploch Příplatek k cenám za plochu do 10 m2 jednotlivě</t>
  </si>
  <si>
    <t>-671632186</t>
  </si>
  <si>
    <t>https://podminky.urs.cz/item/CS_URS_2024_02/985139112</t>
  </si>
  <si>
    <t>985323111</t>
  </si>
  <si>
    <t>Spojovací můstek reprofilovaného betonu na cementové bázi, tloušťky 1 mm</t>
  </si>
  <si>
    <t>689416614</t>
  </si>
  <si>
    <t>https://podminky.urs.cz/item/CS_URS_2024_02/985323111</t>
  </si>
  <si>
    <t>985323912</t>
  </si>
  <si>
    <t>Spojovací můstek reprofilovaného betonu Příplatek k cenám za plochu do 10 m2 jednotlivě</t>
  </si>
  <si>
    <t>553467263</t>
  </si>
  <si>
    <t>https://podminky.urs.cz/item/CS_URS_2024_02/985323912</t>
  </si>
  <si>
    <t>985312114</t>
  </si>
  <si>
    <t>Stěrka k vyrovnání ploch reprofilovaného betonu stěn, tloušťky do 5 mm</t>
  </si>
  <si>
    <t>560742360</t>
  </si>
  <si>
    <t>https://podminky.urs.cz/item/CS_URS_2024_02/985312114</t>
  </si>
  <si>
    <t>985312192</t>
  </si>
  <si>
    <t>Stěrka k vyrovnání ploch reprofilovaného betonu Příplatek k cenám za plochu do 10 m2 jednotlivě</t>
  </si>
  <si>
    <t>314068884</t>
  </si>
  <si>
    <t>https://podminky.urs.cz/item/CS_URS_2024_02/985312192</t>
  </si>
  <si>
    <t>reprofilace čela ŽB stěny</t>
  </si>
  <si>
    <t>3*(0,15*0,3)</t>
  </si>
  <si>
    <t>997013214</t>
  </si>
  <si>
    <t>Vnitrostaveništní doprava suti a vybouraných hmot vodorovně do 50 m s naložením ručně pro budovy a haly výšky přes 12 do 15 m</t>
  </si>
  <si>
    <t>-718268485</t>
  </si>
  <si>
    <t>https://podminky.urs.cz/item/CS_URS_2024_02/997013214</t>
  </si>
  <si>
    <t>-1791657405</t>
  </si>
  <si>
    <t>-1612423026</t>
  </si>
  <si>
    <t>0,993*19 'Přepočtené koeficientem množství</t>
  </si>
  <si>
    <t>-1700091169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</si>
  <si>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</si>
  <si>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</si>
  <si>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-1043306498</t>
  </si>
  <si>
    <t>https://podminky.urs.cz/item/CS_URS_2024_02/998018003</t>
  </si>
  <si>
    <t>711.Rpol.013</t>
  </si>
  <si>
    <t>D+M opravy svislých ploch tribun dle popisu uvedeného v technické zprávě, dle principu detailu opracování tribunového stupně</t>
  </si>
  <si>
    <t>-389789956</t>
  </si>
  <si>
    <t>711.Rpol.014</t>
  </si>
  <si>
    <t>D+M opravy vodorovných ploch tribun dle popisu uvedeného v technické zprávě, dle principu detailu opracování tribunového stupně</t>
  </si>
  <si>
    <t>1637598498</t>
  </si>
  <si>
    <t>711.Rpol.015</t>
  </si>
  <si>
    <t>D+M opravy dilatačních svislých spár tribun dle popisu uvedeného v technické zprávě, dle principu detailu opracování tribunového stupně</t>
  </si>
  <si>
    <t>-1185741184</t>
  </si>
  <si>
    <t>((5*6,8)+(2*6,4)+(4*6)+(5*4,4)+(2*0,4))</t>
  </si>
  <si>
    <t>711.Rpol.016</t>
  </si>
  <si>
    <t>D+M opravy dilatačních vodorovných spár tribun dle popisu uvedeného v technické zprávě, dle principu detailu opracování tribunového stupně</t>
  </si>
  <si>
    <t>933991007</t>
  </si>
  <si>
    <t>((5*13,84)+(2*13,7)+(4*12,9)+(5*9,09)+(2*2,4)+(3*0,15)+(2*0,8))</t>
  </si>
  <si>
    <t>998711313</t>
  </si>
  <si>
    <t>Přesun hmot pro izolace proti vodě, vlhkosti a plynům stanovený procentní sazbou (%) z ceny vodorovná dopravní vzdálenost do 50 m ruční (bez užití mechanizace) v objektech výšky přes 12 do 24 m</t>
  </si>
  <si>
    <t>-1087789430</t>
  </si>
  <si>
    <t>https://podminky.urs.cz/item/CS_URS_2024_02/998711313</t>
  </si>
  <si>
    <t>OST</t>
  </si>
  <si>
    <t>Ostatní</t>
  </si>
  <si>
    <t>OST.Rpol.001</t>
  </si>
  <si>
    <t>Přípravné práce - demontáž sedaček a konstrukcí + jejich zpětná montáž; zakrývání a oblepování neřešených ploch</t>
  </si>
  <si>
    <t>1779631915</t>
  </si>
  <si>
    <t>-361657997</t>
  </si>
  <si>
    <t>-1965762114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</si>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</sst>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12131151" TargetMode="External" /><Relationship Id="rId2" Type="http://schemas.openxmlformats.org/officeDocument/2006/relationships/hyperlink" Target="https://podminky.urs.cz/item/CS_URS_2024_02/612325131" TargetMode="External" /><Relationship Id="rId3" Type="http://schemas.openxmlformats.org/officeDocument/2006/relationships/hyperlink" Target="https://podminky.urs.cz/item/CS_URS_2024_02/612325191" TargetMode="External" /><Relationship Id="rId4" Type="http://schemas.openxmlformats.org/officeDocument/2006/relationships/hyperlink" Target="https://podminky.urs.cz/item/CS_URS_2024_02/612328131" TargetMode="External" /><Relationship Id="rId5" Type="http://schemas.openxmlformats.org/officeDocument/2006/relationships/hyperlink" Target="https://podminky.urs.cz/item/CS_URS_2024_02/619991001" TargetMode="External" /><Relationship Id="rId6" Type="http://schemas.openxmlformats.org/officeDocument/2006/relationships/hyperlink" Target="https://podminky.urs.cz/item/CS_URS_2024_02/619991021" TargetMode="External" /><Relationship Id="rId7" Type="http://schemas.openxmlformats.org/officeDocument/2006/relationships/hyperlink" Target="https://podminky.urs.cz/item/CS_URS_2024_02/612135002" TargetMode="External" /><Relationship Id="rId8" Type="http://schemas.openxmlformats.org/officeDocument/2006/relationships/hyperlink" Target="https://podminky.urs.cz/item/CS_URS_2024_02/632450131" TargetMode="External" /><Relationship Id="rId9" Type="http://schemas.openxmlformats.org/officeDocument/2006/relationships/hyperlink" Target="https://podminky.urs.cz/item/CS_URS_2024_02/962032181" TargetMode="External" /><Relationship Id="rId10" Type="http://schemas.openxmlformats.org/officeDocument/2006/relationships/hyperlink" Target="https://podminky.urs.cz/item/CS_URS_2024_02/978013191" TargetMode="External" /><Relationship Id="rId11" Type="http://schemas.openxmlformats.org/officeDocument/2006/relationships/hyperlink" Target="https://podminky.urs.cz/item/CS_URS_2024_02/997013211" TargetMode="External" /><Relationship Id="rId12" Type="http://schemas.openxmlformats.org/officeDocument/2006/relationships/hyperlink" Target="https://podminky.urs.cz/item/CS_URS_2024_02/997013501" TargetMode="External" /><Relationship Id="rId13" Type="http://schemas.openxmlformats.org/officeDocument/2006/relationships/hyperlink" Target="https://podminky.urs.cz/item/CS_URS_2024_02/997013509" TargetMode="External" /><Relationship Id="rId14" Type="http://schemas.openxmlformats.org/officeDocument/2006/relationships/hyperlink" Target="https://podminky.urs.cz/item/CS_URS_2024_02/997013631" TargetMode="External" /><Relationship Id="rId15" Type="http://schemas.openxmlformats.org/officeDocument/2006/relationships/hyperlink" Target="https://podminky.urs.cz/item/CS_URS_2024_02/998018001" TargetMode="External" /><Relationship Id="rId16" Type="http://schemas.openxmlformats.org/officeDocument/2006/relationships/hyperlink" Target="https://podminky.urs.cz/item/CS_URS_2024_02/721210818" TargetMode="External" /><Relationship Id="rId17" Type="http://schemas.openxmlformats.org/officeDocument/2006/relationships/hyperlink" Target="https://podminky.urs.cz/item/CS_URS_2024_02/721211422" TargetMode="External" /><Relationship Id="rId18" Type="http://schemas.openxmlformats.org/officeDocument/2006/relationships/hyperlink" Target="https://podminky.urs.cz/item/CS_URS_2024_02/877260310" TargetMode="External" /><Relationship Id="rId19" Type="http://schemas.openxmlformats.org/officeDocument/2006/relationships/hyperlink" Target="https://podminky.urs.cz/item/CS_URS_2024_02/998721121" TargetMode="External" /><Relationship Id="rId20" Type="http://schemas.openxmlformats.org/officeDocument/2006/relationships/hyperlink" Target="https://podminky.urs.cz/item/CS_URS_2024_02/725820801" TargetMode="External" /><Relationship Id="rId21" Type="http://schemas.openxmlformats.org/officeDocument/2006/relationships/hyperlink" Target="https://podminky.urs.cz/item/CS_URS_2024_02/725813111" TargetMode="External" /><Relationship Id="rId22" Type="http://schemas.openxmlformats.org/officeDocument/2006/relationships/hyperlink" Target="https://podminky.urs.cz/item/CS_URS_2024_02/725839101" TargetMode="External" /><Relationship Id="rId23" Type="http://schemas.openxmlformats.org/officeDocument/2006/relationships/hyperlink" Target="https://podminky.urs.cz/item/CS_URS_2024_02/998725121" TargetMode="External" /><Relationship Id="rId24" Type="http://schemas.openxmlformats.org/officeDocument/2006/relationships/hyperlink" Target="https://podminky.urs.cz/item/CS_URS_2024_02/771573810" TargetMode="External" /><Relationship Id="rId25" Type="http://schemas.openxmlformats.org/officeDocument/2006/relationships/hyperlink" Target="https://podminky.urs.cz/item/CS_URS_2024_02/771111011" TargetMode="External" /><Relationship Id="rId26" Type="http://schemas.openxmlformats.org/officeDocument/2006/relationships/hyperlink" Target="https://podminky.urs.cz/item/CS_URS_2024_02/771121011" TargetMode="External" /><Relationship Id="rId27" Type="http://schemas.openxmlformats.org/officeDocument/2006/relationships/hyperlink" Target="https://podminky.urs.cz/item/CS_URS_2024_02/771591112" TargetMode="External" /><Relationship Id="rId28" Type="http://schemas.openxmlformats.org/officeDocument/2006/relationships/hyperlink" Target="https://podminky.urs.cz/item/CS_URS_2024_02/771591251" TargetMode="External" /><Relationship Id="rId29" Type="http://schemas.openxmlformats.org/officeDocument/2006/relationships/hyperlink" Target="https://podminky.urs.cz/item/CS_URS_2024_02/771574419" TargetMode="External" /><Relationship Id="rId30" Type="http://schemas.openxmlformats.org/officeDocument/2006/relationships/hyperlink" Target="https://podminky.urs.cz/item/CS_URS_2024_02/771577211" TargetMode="External" /><Relationship Id="rId31" Type="http://schemas.openxmlformats.org/officeDocument/2006/relationships/hyperlink" Target="https://podminky.urs.cz/item/CS_URS_2024_02/771574909" TargetMode="External" /><Relationship Id="rId32" Type="http://schemas.openxmlformats.org/officeDocument/2006/relationships/hyperlink" Target="https://podminky.urs.cz/item/CS_URS_2024_02/771577911" TargetMode="External" /><Relationship Id="rId33" Type="http://schemas.openxmlformats.org/officeDocument/2006/relationships/hyperlink" Target="https://podminky.urs.cz/item/CS_URS_2024_02/771591115" TargetMode="External" /><Relationship Id="rId34" Type="http://schemas.openxmlformats.org/officeDocument/2006/relationships/hyperlink" Target="https://podminky.urs.cz/item/CS_URS_2024_02/771592011" TargetMode="External" /><Relationship Id="rId35" Type="http://schemas.openxmlformats.org/officeDocument/2006/relationships/hyperlink" Target="https://podminky.urs.cz/item/CS_URS_2024_02/998771121" TargetMode="External" /><Relationship Id="rId36" Type="http://schemas.openxmlformats.org/officeDocument/2006/relationships/hyperlink" Target="https://podminky.urs.cz/item/CS_URS_2024_02/781473810" TargetMode="External" /><Relationship Id="rId37" Type="http://schemas.openxmlformats.org/officeDocument/2006/relationships/hyperlink" Target="https://podminky.urs.cz/item/CS_URS_2024_02/781111011" TargetMode="External" /><Relationship Id="rId38" Type="http://schemas.openxmlformats.org/officeDocument/2006/relationships/hyperlink" Target="https://podminky.urs.cz/item/CS_URS_2024_02/781121011" TargetMode="External" /><Relationship Id="rId39" Type="http://schemas.openxmlformats.org/officeDocument/2006/relationships/hyperlink" Target="https://podminky.urs.cz/item/CS_URS_2024_02/781131112" TargetMode="External" /><Relationship Id="rId40" Type="http://schemas.openxmlformats.org/officeDocument/2006/relationships/hyperlink" Target="https://podminky.urs.cz/item/CS_URS_2024_02/781131232" TargetMode="External" /><Relationship Id="rId41" Type="http://schemas.openxmlformats.org/officeDocument/2006/relationships/hyperlink" Target="https://podminky.urs.cz/item/CS_URS_2024_02/781131264" TargetMode="External" /><Relationship Id="rId42" Type="http://schemas.openxmlformats.org/officeDocument/2006/relationships/hyperlink" Target="https://podminky.urs.cz/item/CS_URS_2024_02/781131251" TargetMode="External" /><Relationship Id="rId43" Type="http://schemas.openxmlformats.org/officeDocument/2006/relationships/hyperlink" Target="https://podminky.urs.cz/item/CS_URS_2024_02/781472219" TargetMode="External" /><Relationship Id="rId44" Type="http://schemas.openxmlformats.org/officeDocument/2006/relationships/hyperlink" Target="https://podminky.urs.cz/item/CS_URS_2024_02/781472291" TargetMode="External" /><Relationship Id="rId45" Type="http://schemas.openxmlformats.org/officeDocument/2006/relationships/hyperlink" Target="https://podminky.urs.cz/item/CS_URS_2024_02/781495141" TargetMode="External" /><Relationship Id="rId46" Type="http://schemas.openxmlformats.org/officeDocument/2006/relationships/hyperlink" Target="https://podminky.urs.cz/item/CS_URS_2024_02/781495115" TargetMode="External" /><Relationship Id="rId47" Type="http://schemas.openxmlformats.org/officeDocument/2006/relationships/hyperlink" Target="https://podminky.urs.cz/item/CS_URS_2024_02/781495211" TargetMode="External" /><Relationship Id="rId48" Type="http://schemas.openxmlformats.org/officeDocument/2006/relationships/hyperlink" Target="https://podminky.urs.cz/item/CS_URS_2024_02/998781121" TargetMode="External" /><Relationship Id="rId49" Type="http://schemas.openxmlformats.org/officeDocument/2006/relationships/hyperlink" Target="https://podminky.urs.cz/item/CS_URS_2024_02/783823133" TargetMode="External" /><Relationship Id="rId50" Type="http://schemas.openxmlformats.org/officeDocument/2006/relationships/hyperlink" Target="https://podminky.urs.cz/item/CS_URS_2024_02/783827423" TargetMode="External" /><Relationship Id="rId51" Type="http://schemas.openxmlformats.org/officeDocument/2006/relationships/hyperlink" Target="https://podminky.urs.cz/item/CS_URS_2024_02/030001000" TargetMode="External" /><Relationship Id="rId52" Type="http://schemas.openxmlformats.org/officeDocument/2006/relationships/hyperlink" Target="https://podminky.urs.cz/item/CS_URS_2024_02/065002000" TargetMode="External" /><Relationship Id="rId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19991001" TargetMode="External" /><Relationship Id="rId2" Type="http://schemas.openxmlformats.org/officeDocument/2006/relationships/hyperlink" Target="https://podminky.urs.cz/item/CS_URS_2024_02/949101112" TargetMode="External" /><Relationship Id="rId3" Type="http://schemas.openxmlformats.org/officeDocument/2006/relationships/hyperlink" Target="https://podminky.urs.cz/item/CS_URS_2024_02/997013154" TargetMode="External" /><Relationship Id="rId4" Type="http://schemas.openxmlformats.org/officeDocument/2006/relationships/hyperlink" Target="https://podminky.urs.cz/item/CS_URS_2024_02/997013501" TargetMode="External" /><Relationship Id="rId5" Type="http://schemas.openxmlformats.org/officeDocument/2006/relationships/hyperlink" Target="https://podminky.urs.cz/item/CS_URS_2024_02/997013509" TargetMode="External" /><Relationship Id="rId6" Type="http://schemas.openxmlformats.org/officeDocument/2006/relationships/hyperlink" Target="https://podminky.urs.cz/item/CS_URS_2024_02/997013631" TargetMode="External" /><Relationship Id="rId7" Type="http://schemas.openxmlformats.org/officeDocument/2006/relationships/hyperlink" Target="https://podminky.urs.cz/item/CS_URS_2024_02/998011010" TargetMode="External" /><Relationship Id="rId8" Type="http://schemas.openxmlformats.org/officeDocument/2006/relationships/hyperlink" Target="https://podminky.urs.cz/item/CS_URS_2024_02/998711213" TargetMode="External" /><Relationship Id="rId9" Type="http://schemas.openxmlformats.org/officeDocument/2006/relationships/hyperlink" Target="https://podminky.urs.cz/item/CS_URS_2024_02/712561801" TargetMode="External" /><Relationship Id="rId10" Type="http://schemas.openxmlformats.org/officeDocument/2006/relationships/hyperlink" Target="https://podminky.urs.cz/item/CS_URS_2024_02/712531801" TargetMode="External" /><Relationship Id="rId11" Type="http://schemas.openxmlformats.org/officeDocument/2006/relationships/hyperlink" Target="https://podminky.urs.cz/item/CS_URS_2024_02/712861801" TargetMode="External" /><Relationship Id="rId12" Type="http://schemas.openxmlformats.org/officeDocument/2006/relationships/hyperlink" Target="https://podminky.urs.cz/item/CS_URS_2024_02/712831801" TargetMode="External" /><Relationship Id="rId13" Type="http://schemas.openxmlformats.org/officeDocument/2006/relationships/hyperlink" Target="https://podminky.urs.cz/item/CS_URS_2024_02/712300854" TargetMode="External" /><Relationship Id="rId14" Type="http://schemas.openxmlformats.org/officeDocument/2006/relationships/hyperlink" Target="https://podminky.urs.cz/item/CS_URS_2024_02/712500845" TargetMode="External" /><Relationship Id="rId15" Type="http://schemas.openxmlformats.org/officeDocument/2006/relationships/hyperlink" Target="https://podminky.urs.cz/item/CS_URS_2024_02/712461705" TargetMode="External" /><Relationship Id="rId16" Type="http://schemas.openxmlformats.org/officeDocument/2006/relationships/hyperlink" Target="https://podminky.urs.cz/item/CS_URS_2024_02/712491171" TargetMode="External" /><Relationship Id="rId17" Type="http://schemas.openxmlformats.org/officeDocument/2006/relationships/hyperlink" Target="https://podminky.urs.cz/item/CS_URS_2024_02/712861705" TargetMode="External" /><Relationship Id="rId18" Type="http://schemas.openxmlformats.org/officeDocument/2006/relationships/hyperlink" Target="https://podminky.urs.cz/item/CS_URS_2024_02/712831101" TargetMode="External" /><Relationship Id="rId19" Type="http://schemas.openxmlformats.org/officeDocument/2006/relationships/hyperlink" Target="https://podminky.urs.cz/item/CS_URS_2024_02/712491176" TargetMode="External" /><Relationship Id="rId20" Type="http://schemas.openxmlformats.org/officeDocument/2006/relationships/hyperlink" Target="https://podminky.urs.cz/item/CS_URS_2024_02/712463112" TargetMode="External" /><Relationship Id="rId21" Type="http://schemas.openxmlformats.org/officeDocument/2006/relationships/hyperlink" Target="https://podminky.urs.cz/item/CS_URS_2024_02/712363355" TargetMode="External" /><Relationship Id="rId22" Type="http://schemas.openxmlformats.org/officeDocument/2006/relationships/hyperlink" Target="https://podminky.urs.cz/item/CS_URS_2024_02/712363353" TargetMode="External" /><Relationship Id="rId23" Type="http://schemas.openxmlformats.org/officeDocument/2006/relationships/hyperlink" Target="https://podminky.urs.cz/item/CS_URS_2024_02/712363352" TargetMode="External" /><Relationship Id="rId24" Type="http://schemas.openxmlformats.org/officeDocument/2006/relationships/hyperlink" Target="https://podminky.urs.cz/item/CS_URS_2024_02/712363351" TargetMode="External" /><Relationship Id="rId25" Type="http://schemas.openxmlformats.org/officeDocument/2006/relationships/hyperlink" Target="https://podminky.urs.cz/item/CS_URS_2024_02/712363354" TargetMode="External" /><Relationship Id="rId26" Type="http://schemas.openxmlformats.org/officeDocument/2006/relationships/hyperlink" Target="https://podminky.urs.cz/item/CS_URS_2024_02/712998004" TargetMode="External" /><Relationship Id="rId27" Type="http://schemas.openxmlformats.org/officeDocument/2006/relationships/hyperlink" Target="https://podminky.urs.cz/item/CS_URS_2024_02/998712213" TargetMode="External" /><Relationship Id="rId28" Type="http://schemas.openxmlformats.org/officeDocument/2006/relationships/hyperlink" Target="https://podminky.urs.cz/item/CS_URS_2024_02/713140816" TargetMode="External" /><Relationship Id="rId29" Type="http://schemas.openxmlformats.org/officeDocument/2006/relationships/hyperlink" Target="https://podminky.urs.cz/item/CS_URS_2024_02/713141152" TargetMode="External" /><Relationship Id="rId30" Type="http://schemas.openxmlformats.org/officeDocument/2006/relationships/hyperlink" Target="https://podminky.urs.cz/item/CS_URS_2024_02/998713113" TargetMode="External" /><Relationship Id="rId31" Type="http://schemas.openxmlformats.org/officeDocument/2006/relationships/hyperlink" Target="https://podminky.urs.cz/item/CS_URS_2024_02/721210824" TargetMode="External" /><Relationship Id="rId32" Type="http://schemas.openxmlformats.org/officeDocument/2006/relationships/hyperlink" Target="https://podminky.urs.cz/item/CS_URS_2024_02/721171809" TargetMode="External" /><Relationship Id="rId33" Type="http://schemas.openxmlformats.org/officeDocument/2006/relationships/hyperlink" Target="https://podminky.urs.cz/item/CS_URS_2024_02/721173317" TargetMode="External" /><Relationship Id="rId34" Type="http://schemas.openxmlformats.org/officeDocument/2006/relationships/hyperlink" Target="https://podminky.urs.cz/item/CS_URS_2024_02/721239114" TargetMode="External" /><Relationship Id="rId35" Type="http://schemas.openxmlformats.org/officeDocument/2006/relationships/hyperlink" Target="https://podminky.urs.cz/item/CS_URS_2024_02/998721113" TargetMode="External" /><Relationship Id="rId36" Type="http://schemas.openxmlformats.org/officeDocument/2006/relationships/hyperlink" Target="https://podminky.urs.cz/item/CS_URS_2024_02/762343832" TargetMode="External" /><Relationship Id="rId37" Type="http://schemas.openxmlformats.org/officeDocument/2006/relationships/hyperlink" Target="https://podminky.urs.cz/item/CS_URS_2024_02/762341670" TargetMode="External" /><Relationship Id="rId38" Type="http://schemas.openxmlformats.org/officeDocument/2006/relationships/hyperlink" Target="https://podminky.urs.cz/item/CS_URS_2024_02/762395000" TargetMode="External" /><Relationship Id="rId39" Type="http://schemas.openxmlformats.org/officeDocument/2006/relationships/hyperlink" Target="https://podminky.urs.cz/item/CS_URS_2024_02/998762113" TargetMode="External" /><Relationship Id="rId40" Type="http://schemas.openxmlformats.org/officeDocument/2006/relationships/hyperlink" Target="https://podminky.urs.cz/item/CS_URS_2024_02/763131831" TargetMode="External" /><Relationship Id="rId41" Type="http://schemas.openxmlformats.org/officeDocument/2006/relationships/hyperlink" Target="https://podminky.urs.cz/item/CS_URS_2024_02/763131532" TargetMode="External" /><Relationship Id="rId42" Type="http://schemas.openxmlformats.org/officeDocument/2006/relationships/hyperlink" Target="https://podminky.urs.cz/item/CS_URS_2024_02/763164656" TargetMode="External" /><Relationship Id="rId43" Type="http://schemas.openxmlformats.org/officeDocument/2006/relationships/hyperlink" Target="https://podminky.urs.cz/item/CS_URS_2024_02/763131751" TargetMode="External" /><Relationship Id="rId44" Type="http://schemas.openxmlformats.org/officeDocument/2006/relationships/hyperlink" Target="https://podminky.urs.cz/item/CS_URS_2024_02/763131761" TargetMode="External" /><Relationship Id="rId45" Type="http://schemas.openxmlformats.org/officeDocument/2006/relationships/hyperlink" Target="https://podminky.urs.cz/item/CS_URS_2024_02/763131714" TargetMode="External" /><Relationship Id="rId46" Type="http://schemas.openxmlformats.org/officeDocument/2006/relationships/hyperlink" Target="https://podminky.urs.cz/item/CS_URS_2024_02/998763323" TargetMode="External" /><Relationship Id="rId47" Type="http://schemas.openxmlformats.org/officeDocument/2006/relationships/hyperlink" Target="https://podminky.urs.cz/item/CS_URS_2024_02/764001821" TargetMode="External" /><Relationship Id="rId48" Type="http://schemas.openxmlformats.org/officeDocument/2006/relationships/hyperlink" Target="https://podminky.urs.cz/item/CS_URS_2024_02/764000911" TargetMode="External" /><Relationship Id="rId49" Type="http://schemas.openxmlformats.org/officeDocument/2006/relationships/hyperlink" Target="https://podminky.urs.cz/item/CS_URS_2024_02/764000913" TargetMode="External" /><Relationship Id="rId50" Type="http://schemas.openxmlformats.org/officeDocument/2006/relationships/hyperlink" Target="https://podminky.urs.cz/item/CS_URS_2024_02/764000915" TargetMode="External" /><Relationship Id="rId51" Type="http://schemas.openxmlformats.org/officeDocument/2006/relationships/hyperlink" Target="https://podminky.urs.cz/item/CS_URS_2024_02/784121007" TargetMode="External" /><Relationship Id="rId52" Type="http://schemas.openxmlformats.org/officeDocument/2006/relationships/hyperlink" Target="https://podminky.urs.cz/item/CS_URS_2024_02/784181108" TargetMode="External" /><Relationship Id="rId53" Type="http://schemas.openxmlformats.org/officeDocument/2006/relationships/hyperlink" Target="https://podminky.urs.cz/item/CS_URS_2024_02/784211107" TargetMode="External" /><Relationship Id="rId54" Type="http://schemas.openxmlformats.org/officeDocument/2006/relationships/hyperlink" Target="https://podminky.urs.cz/item/CS_URS_2024_02/030001000" TargetMode="External" /><Relationship Id="rId55" Type="http://schemas.openxmlformats.org/officeDocument/2006/relationships/hyperlink" Target="https://podminky.urs.cz/item/CS_URS_2024_02/065002000" TargetMode="External" /><Relationship Id="rId5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629995219" TargetMode="External" /><Relationship Id="rId2" Type="http://schemas.openxmlformats.org/officeDocument/2006/relationships/hyperlink" Target="https://podminky.urs.cz/item/CS_URS_2024_02/965046111" TargetMode="External" /><Relationship Id="rId3" Type="http://schemas.openxmlformats.org/officeDocument/2006/relationships/hyperlink" Target="https://podminky.urs.cz/item/CS_URS_2024_02/952902611" TargetMode="External" /><Relationship Id="rId4" Type="http://schemas.openxmlformats.org/officeDocument/2006/relationships/hyperlink" Target="https://podminky.urs.cz/item/CS_URS_2024_02/985131111" TargetMode="External" /><Relationship Id="rId5" Type="http://schemas.openxmlformats.org/officeDocument/2006/relationships/hyperlink" Target="https://podminky.urs.cz/item/CS_URS_2024_02/985139112" TargetMode="External" /><Relationship Id="rId6" Type="http://schemas.openxmlformats.org/officeDocument/2006/relationships/hyperlink" Target="https://podminky.urs.cz/item/CS_URS_2024_02/985323111" TargetMode="External" /><Relationship Id="rId7" Type="http://schemas.openxmlformats.org/officeDocument/2006/relationships/hyperlink" Target="https://podminky.urs.cz/item/CS_URS_2024_02/985323912" TargetMode="External" /><Relationship Id="rId8" Type="http://schemas.openxmlformats.org/officeDocument/2006/relationships/hyperlink" Target="https://podminky.urs.cz/item/CS_URS_2024_02/985312114" TargetMode="External" /><Relationship Id="rId9" Type="http://schemas.openxmlformats.org/officeDocument/2006/relationships/hyperlink" Target="https://podminky.urs.cz/item/CS_URS_2024_02/985312192" TargetMode="External" /><Relationship Id="rId10" Type="http://schemas.openxmlformats.org/officeDocument/2006/relationships/hyperlink" Target="https://podminky.urs.cz/item/CS_URS_2024_02/997013214" TargetMode="External" /><Relationship Id="rId11" Type="http://schemas.openxmlformats.org/officeDocument/2006/relationships/hyperlink" Target="https://podminky.urs.cz/item/CS_URS_2024_02/997013501" TargetMode="External" /><Relationship Id="rId12" Type="http://schemas.openxmlformats.org/officeDocument/2006/relationships/hyperlink" Target="https://podminky.urs.cz/item/CS_URS_2024_02/997013509" TargetMode="External" /><Relationship Id="rId13" Type="http://schemas.openxmlformats.org/officeDocument/2006/relationships/hyperlink" Target="https://podminky.urs.cz/item/CS_URS_2024_02/997013631" TargetMode="External" /><Relationship Id="rId14" Type="http://schemas.openxmlformats.org/officeDocument/2006/relationships/hyperlink" Target="https://podminky.urs.cz/item/CS_URS_2024_02/998018003" TargetMode="External" /><Relationship Id="rId15" Type="http://schemas.openxmlformats.org/officeDocument/2006/relationships/hyperlink" Target="https://podminky.urs.cz/item/CS_URS_2024_02/998711313" TargetMode="External" /><Relationship Id="rId16" Type="http://schemas.openxmlformats.org/officeDocument/2006/relationships/hyperlink" Target="https://podminky.urs.cz/item/CS_URS_2024_02/030001000" TargetMode="External" /><Relationship Id="rId17" Type="http://schemas.openxmlformats.org/officeDocument/2006/relationships/hyperlink" Target="https://podminky.urs.cz/item/CS_URS_2024_02/065002000" TargetMode="External" /><Relationship Id="rId1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"/>
      <c r="BS17" s="19" t="s">
        <v>37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36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20241002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Opravy poruch objektu FK Viagem Ústí nad Labem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Masarykova 1091/228a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2. 10. 2024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Ústí nad Labem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DEKPROJEKT s.r.o.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38</v>
      </c>
      <c r="AJ50" s="42"/>
      <c r="AK50" s="42"/>
      <c r="AL50" s="42"/>
      <c r="AM50" s="75" t="str">
        <f>IF(E20="","",E20)</f>
        <v>DEKPROJEKT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ROUND(SUM(AG55:AG57),2)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ROUND(SUM(AS55:AS57),2)</f>
        <v>0</v>
      </c>
      <c r="AT54" s="108">
        <f>ROUND(SUM(AV54:AW54),2)</f>
        <v>0</v>
      </c>
      <c r="AU54" s="109">
        <f>ROUND(SUM(AU55:AU57),5)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ROUND(SUM(AZ55:AZ57),2)</f>
        <v>0</v>
      </c>
      <c r="BA54" s="108">
        <f>ROUND(SUM(BA55:BA57),2)</f>
        <v>0</v>
      </c>
      <c r="BB54" s="108">
        <f>ROUND(SUM(BB55:BB57),2)</f>
        <v>0</v>
      </c>
      <c r="BC54" s="108">
        <f>ROUND(SUM(BC55:BC57),2)</f>
        <v>0</v>
      </c>
      <c r="BD54" s="110">
        <f>ROUND(SUM(BD55:BD57),2)</f>
        <v>0</v>
      </c>
      <c r="BE54" s="6"/>
      <c r="BS54" s="111" t="s">
        <v>74</v>
      </c>
      <c r="BT54" s="111" t="s">
        <v>75</v>
      </c>
      <c r="BU54" s="112" t="s">
        <v>76</v>
      </c>
      <c r="BV54" s="111" t="s">
        <v>77</v>
      </c>
      <c r="BW54" s="111" t="s">
        <v>5</v>
      </c>
      <c r="BX54" s="111" t="s">
        <v>78</v>
      </c>
      <c r="CL54" s="111" t="s">
        <v>19</v>
      </c>
    </row>
    <row r="55" s="7" customFormat="1" ht="24.75" customHeight="1">
      <c r="A55" s="113" t="s">
        <v>79</v>
      </c>
      <c r="B55" s="114"/>
      <c r="C55" s="115"/>
      <c r="D55" s="116" t="s">
        <v>80</v>
      </c>
      <c r="E55" s="116"/>
      <c r="F55" s="116"/>
      <c r="G55" s="116"/>
      <c r="H55" s="116"/>
      <c r="I55" s="117"/>
      <c r="J55" s="116" t="s">
        <v>81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'SO-01 - Oprava sprchy a č...'!J30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82</v>
      </c>
      <c r="AR55" s="120"/>
      <c r="AS55" s="121">
        <v>0</v>
      </c>
      <c r="AT55" s="122">
        <f>ROUND(SUM(AV55:AW55),2)</f>
        <v>0</v>
      </c>
      <c r="AU55" s="123">
        <f>'SO-01 - Oprava sprchy a č...'!P93</f>
        <v>0</v>
      </c>
      <c r="AV55" s="122">
        <f>'SO-01 - Oprava sprchy a č...'!J33</f>
        <v>0</v>
      </c>
      <c r="AW55" s="122">
        <f>'SO-01 - Oprava sprchy a č...'!J34</f>
        <v>0</v>
      </c>
      <c r="AX55" s="122">
        <f>'SO-01 - Oprava sprchy a č...'!J35</f>
        <v>0</v>
      </c>
      <c r="AY55" s="122">
        <f>'SO-01 - Oprava sprchy a č...'!J36</f>
        <v>0</v>
      </c>
      <c r="AZ55" s="122">
        <f>'SO-01 - Oprava sprchy a č...'!F33</f>
        <v>0</v>
      </c>
      <c r="BA55" s="122">
        <f>'SO-01 - Oprava sprchy a č...'!F34</f>
        <v>0</v>
      </c>
      <c r="BB55" s="122">
        <f>'SO-01 - Oprava sprchy a č...'!F35</f>
        <v>0</v>
      </c>
      <c r="BC55" s="122">
        <f>'SO-01 - Oprava sprchy a č...'!F36</f>
        <v>0</v>
      </c>
      <c r="BD55" s="124">
        <f>'SO-01 - Oprava sprchy a č...'!F37</f>
        <v>0</v>
      </c>
      <c r="BE55" s="7"/>
      <c r="BT55" s="125" t="s">
        <v>83</v>
      </c>
      <c r="BV55" s="125" t="s">
        <v>77</v>
      </c>
      <c r="BW55" s="125" t="s">
        <v>84</v>
      </c>
      <c r="BX55" s="125" t="s">
        <v>5</v>
      </c>
      <c r="CL55" s="125" t="s">
        <v>19</v>
      </c>
      <c r="CM55" s="125" t="s">
        <v>85</v>
      </c>
    </row>
    <row r="56" s="7" customFormat="1" ht="16.5" customHeight="1">
      <c r="A56" s="113" t="s">
        <v>79</v>
      </c>
      <c r="B56" s="114"/>
      <c r="C56" s="115"/>
      <c r="D56" s="116" t="s">
        <v>86</v>
      </c>
      <c r="E56" s="116"/>
      <c r="F56" s="116"/>
      <c r="G56" s="116"/>
      <c r="H56" s="116"/>
      <c r="I56" s="117"/>
      <c r="J56" s="116" t="s">
        <v>87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'SO-02 - Oprava střechy'!J30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82</v>
      </c>
      <c r="AR56" s="120"/>
      <c r="AS56" s="121">
        <v>0</v>
      </c>
      <c r="AT56" s="122">
        <f>ROUND(SUM(AV56:AW56),2)</f>
        <v>0</v>
      </c>
      <c r="AU56" s="123">
        <f>'SO-02 - Oprava střechy'!P96</f>
        <v>0</v>
      </c>
      <c r="AV56" s="122">
        <f>'SO-02 - Oprava střechy'!J33</f>
        <v>0</v>
      </c>
      <c r="AW56" s="122">
        <f>'SO-02 - Oprava střechy'!J34</f>
        <v>0</v>
      </c>
      <c r="AX56" s="122">
        <f>'SO-02 - Oprava střechy'!J35</f>
        <v>0</v>
      </c>
      <c r="AY56" s="122">
        <f>'SO-02 - Oprava střechy'!J36</f>
        <v>0</v>
      </c>
      <c r="AZ56" s="122">
        <f>'SO-02 - Oprava střechy'!F33</f>
        <v>0</v>
      </c>
      <c r="BA56" s="122">
        <f>'SO-02 - Oprava střechy'!F34</f>
        <v>0</v>
      </c>
      <c r="BB56" s="122">
        <f>'SO-02 - Oprava střechy'!F35</f>
        <v>0</v>
      </c>
      <c r="BC56" s="122">
        <f>'SO-02 - Oprava střechy'!F36</f>
        <v>0</v>
      </c>
      <c r="BD56" s="124">
        <f>'SO-02 - Oprava střechy'!F37</f>
        <v>0</v>
      </c>
      <c r="BE56" s="7"/>
      <c r="BT56" s="125" t="s">
        <v>83</v>
      </c>
      <c r="BV56" s="125" t="s">
        <v>77</v>
      </c>
      <c r="BW56" s="125" t="s">
        <v>88</v>
      </c>
      <c r="BX56" s="125" t="s">
        <v>5</v>
      </c>
      <c r="CL56" s="125" t="s">
        <v>19</v>
      </c>
      <c r="CM56" s="125" t="s">
        <v>85</v>
      </c>
    </row>
    <row r="57" s="7" customFormat="1" ht="16.5" customHeight="1">
      <c r="A57" s="113" t="s">
        <v>79</v>
      </c>
      <c r="B57" s="114"/>
      <c r="C57" s="115"/>
      <c r="D57" s="116" t="s">
        <v>89</v>
      </c>
      <c r="E57" s="116"/>
      <c r="F57" s="116"/>
      <c r="G57" s="116"/>
      <c r="H57" s="116"/>
      <c r="I57" s="117"/>
      <c r="J57" s="116" t="s">
        <v>90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'SO-03 - Oprava tribun'!J30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82</v>
      </c>
      <c r="AR57" s="120"/>
      <c r="AS57" s="126">
        <v>0</v>
      </c>
      <c r="AT57" s="127">
        <f>ROUND(SUM(AV57:AW57),2)</f>
        <v>0</v>
      </c>
      <c r="AU57" s="128">
        <f>'SO-03 - Oprava tribun'!P90</f>
        <v>0</v>
      </c>
      <c r="AV57" s="127">
        <f>'SO-03 - Oprava tribun'!J33</f>
        <v>0</v>
      </c>
      <c r="AW57" s="127">
        <f>'SO-03 - Oprava tribun'!J34</f>
        <v>0</v>
      </c>
      <c r="AX57" s="127">
        <f>'SO-03 - Oprava tribun'!J35</f>
        <v>0</v>
      </c>
      <c r="AY57" s="127">
        <f>'SO-03 - Oprava tribun'!J36</f>
        <v>0</v>
      </c>
      <c r="AZ57" s="127">
        <f>'SO-03 - Oprava tribun'!F33</f>
        <v>0</v>
      </c>
      <c r="BA57" s="127">
        <f>'SO-03 - Oprava tribun'!F34</f>
        <v>0</v>
      </c>
      <c r="BB57" s="127">
        <f>'SO-03 - Oprava tribun'!F35</f>
        <v>0</v>
      </c>
      <c r="BC57" s="127">
        <f>'SO-03 - Oprava tribun'!F36</f>
        <v>0</v>
      </c>
      <c r="BD57" s="129">
        <f>'SO-03 - Oprava tribun'!F37</f>
        <v>0</v>
      </c>
      <c r="BE57" s="7"/>
      <c r="BT57" s="125" t="s">
        <v>83</v>
      </c>
      <c r="BV57" s="125" t="s">
        <v>77</v>
      </c>
      <c r="BW57" s="125" t="s">
        <v>91</v>
      </c>
      <c r="BX57" s="125" t="s">
        <v>5</v>
      </c>
      <c r="CL57" s="125" t="s">
        <v>19</v>
      </c>
      <c r="CM57" s="125" t="s">
        <v>85</v>
      </c>
    </row>
    <row r="58" s="2" customFormat="1" ht="30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</sheetData>
  <sheetProtection sheet="1" formatColumns="0" formatRows="0" objects="1" scenarios="1" spinCount="100000" saltValue="k1gEsQyrufBAlfhslxfH2PQb16CjlTfHoRWSc8aM4+eW+3AEG/WPfq6M963CHbI2PQlEUHSchxr2dEmwaIjHAg==" hashValue="IFwHHOsp8FVctfgUQGzhYZWM0RbOAyamFx+/IQ/DJHPFWrCtjyvtojnDDiFFzwoFNMnE2Rt1r2SQZlj9c3vvSQ==" algorithmName="SHA-512" password="DE8E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-01 - Oprava sprchy a č...'!C2" display="/"/>
    <hyperlink ref="A56" location="'SO-02 - Oprava střechy'!C2" display="/"/>
    <hyperlink ref="A57" location="'SO-03 - Oprava tribu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Opravy poruch objektu FK Viagem Ústí nad Labem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ROUND(J93,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ROUND((SUM(BE93:BE360)),  2)</f>
        <v>0</v>
      </c>
      <c r="G33" s="40"/>
      <c r="H33" s="40"/>
      <c r="I33" s="150">
        <v>0.20999999999999999</v>
      </c>
      <c r="J33" s="149">
        <f>ROUND(((SUM(BE93:BE360))*I33),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ROUND((SUM(BF93:BF360)),  2)</f>
        <v>0</v>
      </c>
      <c r="G34" s="40"/>
      <c r="H34" s="40"/>
      <c r="I34" s="150">
        <v>0.12</v>
      </c>
      <c r="J34" s="149">
        <f>ROUND(((SUM(BF93:BF360))*I34),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ROUND((SUM(BG93:BG360)),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ROUND((SUM(BH93:BH360)),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ROUND((SUM(BI93:BI360)),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Opravy poruch objektu FK Viagem Ústí nad Labem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SO-01 - Oprava sprchy a části prostoru regenerace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Masarykova 1091/228a</v>
      </c>
      <c r="G52" s="42"/>
      <c r="H52" s="42"/>
      <c r="I52" s="34" t="s">
        <v>23</v>
      </c>
      <c r="J52" s="74" t="str">
        <f>IF(J12="","",J12)</f>
        <v>2. 10. 2024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Ústí nad Labem</v>
      </c>
      <c r="G54" s="42"/>
      <c r="H54" s="42"/>
      <c r="I54" s="34" t="s">
        <v>33</v>
      </c>
      <c r="J54" s="38" t="str">
        <f>E21</f>
        <v>DEKPROJEKT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DEKPROJEKT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J93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J132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J146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J157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104</v>
      </c>
      <c r="E65" s="170"/>
      <c r="F65" s="170"/>
      <c r="G65" s="170"/>
      <c r="H65" s="170"/>
      <c r="I65" s="170"/>
      <c r="J65" s="171">
        <f>J160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J161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106</v>
      </c>
      <c r="E67" s="176"/>
      <c r="F67" s="176"/>
      <c r="G67" s="176"/>
      <c r="H67" s="176"/>
      <c r="I67" s="176"/>
      <c r="J67" s="177">
        <f>J177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107</v>
      </c>
      <c r="E68" s="176"/>
      <c r="F68" s="176"/>
      <c r="G68" s="176"/>
      <c r="H68" s="176"/>
      <c r="I68" s="176"/>
      <c r="J68" s="177">
        <f>J199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108</v>
      </c>
      <c r="E69" s="176"/>
      <c r="F69" s="176"/>
      <c r="G69" s="176"/>
      <c r="H69" s="176"/>
      <c r="I69" s="176"/>
      <c r="J69" s="177">
        <f>J273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109</v>
      </c>
      <c r="E70" s="176"/>
      <c r="F70" s="176"/>
      <c r="G70" s="176"/>
      <c r="H70" s="176"/>
      <c r="I70" s="176"/>
      <c r="J70" s="177">
        <f>J342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110</v>
      </c>
      <c r="E71" s="170"/>
      <c r="F71" s="170"/>
      <c r="G71" s="170"/>
      <c r="H71" s="170"/>
      <c r="I71" s="170"/>
      <c r="J71" s="171">
        <f>J353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3"/>
      <c r="C72" s="174"/>
      <c r="D72" s="175" t="s">
        <v>111</v>
      </c>
      <c r="E72" s="176"/>
      <c r="F72" s="176"/>
      <c r="G72" s="176"/>
      <c r="H72" s="176"/>
      <c r="I72" s="176"/>
      <c r="J72" s="177">
        <f>J354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112</v>
      </c>
      <c r="E73" s="176"/>
      <c r="F73" s="176"/>
      <c r="G73" s="176"/>
      <c r="H73" s="176"/>
      <c r="I73" s="176"/>
      <c r="J73" s="177">
        <f>J357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113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16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62" t="str">
        <f>E7</f>
        <v>Opravy poruch objektu FK Viagem Ústí nad Labem</v>
      </c>
      <c r="F83" s="34"/>
      <c r="G83" s="34"/>
      <c r="H83" s="34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93</v>
      </c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SO-01 - Oprava sprchy a části prostoru regenerace</v>
      </c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21</v>
      </c>
      <c r="D87" s="42"/>
      <c r="E87" s="42"/>
      <c r="F87" s="29" t="str">
        <f>F12</f>
        <v>Masarykova 1091/228a</v>
      </c>
      <c r="G87" s="42"/>
      <c r="H87" s="42"/>
      <c r="I87" s="34" t="s">
        <v>23</v>
      </c>
      <c r="J87" s="74" t="str">
        <f>IF(J12="","",J12)</f>
        <v>2. 10. 2024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25</v>
      </c>
      <c r="D89" s="42"/>
      <c r="E89" s="42"/>
      <c r="F89" s="29" t="str">
        <f>E15</f>
        <v>Statutární město Ústí nad Labem</v>
      </c>
      <c r="G89" s="42"/>
      <c r="H89" s="42"/>
      <c r="I89" s="34" t="s">
        <v>33</v>
      </c>
      <c r="J89" s="38" t="str">
        <f>E21</f>
        <v>DEKPROJEKT s.r.o.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IF(E18="","",E18)</f>
        <v>Vyplň údaj</v>
      </c>
      <c r="G90" s="42"/>
      <c r="H90" s="42"/>
      <c r="I90" s="34" t="s">
        <v>38</v>
      </c>
      <c r="J90" s="38" t="str">
        <f>E24</f>
        <v>DEKPROJEKT s.r.o.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79"/>
      <c r="B92" s="180"/>
      <c r="C92" s="181" t="s">
        <v>114</v>
      </c>
      <c r="D92" s="182" t="s">
        <v>60</v>
      </c>
      <c r="E92" s="182" t="s">
        <v>56</v>
      </c>
      <c r="F92" s="182" t="s">
        <v>57</v>
      </c>
      <c r="G92" s="182" t="s">
        <v>115</v>
      </c>
      <c r="H92" s="182" t="s">
        <v>116</v>
      </c>
      <c r="I92" s="182" t="s">
        <v>117</v>
      </c>
      <c r="J92" s="182" t="s">
        <v>97</v>
      </c>
      <c r="K92" s="183" t="s">
        <v>118</v>
      </c>
      <c r="L92" s="184"/>
      <c r="M92" s="94" t="s">
        <v>19</v>
      </c>
      <c r="N92" s="95" t="s">
        <v>45</v>
      </c>
      <c r="O92" s="95" t="s">
        <v>119</v>
      </c>
      <c r="P92" s="95" t="s">
        <v>120</v>
      </c>
      <c r="Q92" s="95" t="s">
        <v>121</v>
      </c>
      <c r="R92" s="95" t="s">
        <v>122</v>
      </c>
      <c r="S92" s="95" t="s">
        <v>123</v>
      </c>
      <c r="T92" s="96" t="s">
        <v>124</v>
      </c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</row>
    <row r="93" s="2" customFormat="1" ht="22.8" customHeight="1">
      <c r="A93" s="40"/>
      <c r="B93" s="41"/>
      <c r="C93" s="101" t="s">
        <v>125</v>
      </c>
      <c r="D93" s="42"/>
      <c r="E93" s="42"/>
      <c r="F93" s="42"/>
      <c r="G93" s="42"/>
      <c r="H93" s="42"/>
      <c r="I93" s="42"/>
      <c r="J93" s="185">
        <f>BK93</f>
        <v>0</v>
      </c>
      <c r="K93" s="42"/>
      <c r="L93" s="46"/>
      <c r="M93" s="97"/>
      <c r="N93" s="186"/>
      <c r="O93" s="98"/>
      <c r="P93" s="187">
        <f>P94+P160+P353</f>
        <v>0</v>
      </c>
      <c r="Q93" s="98"/>
      <c r="R93" s="187">
        <f>R94+R160+R353</f>
        <v>2.0663892700000002</v>
      </c>
      <c r="S93" s="98"/>
      <c r="T93" s="188">
        <f>T94+T160+T353</f>
        <v>1.4522703999999997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74</v>
      </c>
      <c r="AU93" s="19" t="s">
        <v>98</v>
      </c>
      <c r="BK93" s="189">
        <f>BK94+BK160+BK353</f>
        <v>0</v>
      </c>
    </row>
    <row r="94" s="12" customFormat="1" ht="25.92" customHeight="1">
      <c r="A94" s="12"/>
      <c r="B94" s="190"/>
      <c r="C94" s="191"/>
      <c r="D94" s="192" t="s">
        <v>74</v>
      </c>
      <c r="E94" s="193" t="s">
        <v>126</v>
      </c>
      <c r="F94" s="193" t="s">
        <v>127</v>
      </c>
      <c r="G94" s="191"/>
      <c r="H94" s="191"/>
      <c r="I94" s="194"/>
      <c r="J94" s="195">
        <f>BK94</f>
        <v>0</v>
      </c>
      <c r="K94" s="191"/>
      <c r="L94" s="196"/>
      <c r="M94" s="197"/>
      <c r="N94" s="198"/>
      <c r="O94" s="198"/>
      <c r="P94" s="199">
        <f>P95+P132+P146+P157</f>
        <v>0</v>
      </c>
      <c r="Q94" s="198"/>
      <c r="R94" s="199">
        <f>R95+R132+R146+R157</f>
        <v>1.1683164000000001</v>
      </c>
      <c r="S94" s="198"/>
      <c r="T94" s="200">
        <f>T95+T132+T146+T157</f>
        <v>0.46111859999999993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83</v>
      </c>
      <c r="AT94" s="202" t="s">
        <v>74</v>
      </c>
      <c r="AU94" s="202" t="s">
        <v>75</v>
      </c>
      <c r="AY94" s="201" t="s">
        <v>128</v>
      </c>
      <c r="BK94" s="203">
        <f>BK95+BK132+BK146+BK157</f>
        <v>0</v>
      </c>
    </row>
    <row r="95" s="12" customFormat="1" ht="22.8" customHeight="1">
      <c r="A95" s="12"/>
      <c r="B95" s="190"/>
      <c r="C95" s="191"/>
      <c r="D95" s="192" t="s">
        <v>74</v>
      </c>
      <c r="E95" s="204" t="s">
        <v>129</v>
      </c>
      <c r="F95" s="204" t="s">
        <v>130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SUM(P96:P131)</f>
        <v>0</v>
      </c>
      <c r="Q95" s="198"/>
      <c r="R95" s="199">
        <f>SUM(R96:R131)</f>
        <v>1.1683164000000001</v>
      </c>
      <c r="S95" s="198"/>
      <c r="T95" s="200">
        <f>SUM(T96:T131)</f>
        <v>0.0011345999999999999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83</v>
      </c>
      <c r="AT95" s="202" t="s">
        <v>74</v>
      </c>
      <c r="AU95" s="202" t="s">
        <v>83</v>
      </c>
      <c r="AY95" s="201" t="s">
        <v>128</v>
      </c>
      <c r="BK95" s="203">
        <f>SUM(BK96:BK131)</f>
        <v>0</v>
      </c>
    </row>
    <row r="96" s="2" customFormat="1" ht="33" customHeight="1">
      <c r="A96" s="40"/>
      <c r="B96" s="41"/>
      <c r="C96" s="206" t="s">
        <v>83</v>
      </c>
      <c r="D96" s="206" t="s">
        <v>131</v>
      </c>
      <c r="E96" s="207" t="s">
        <v>132</v>
      </c>
      <c r="F96" s="208" t="s">
        <v>133</v>
      </c>
      <c r="G96" s="209" t="s">
        <v>134</v>
      </c>
      <c r="H96" s="210">
        <v>4.7039999999999997</v>
      </c>
      <c r="I96" s="211"/>
      <c r="J96" s="212">
        <f>ROUND(I96*H96,2)</f>
        <v>0</v>
      </c>
      <c r="K96" s="208" t="s">
        <v>135</v>
      </c>
      <c r="L96" s="46"/>
      <c r="M96" s="213" t="s">
        <v>19</v>
      </c>
      <c r="N96" s="214" t="s">
        <v>46</v>
      </c>
      <c r="O96" s="86"/>
      <c r="P96" s="215">
        <f>O96*H96</f>
        <v>0</v>
      </c>
      <c r="Q96" s="215">
        <v>0.0080000000000000002</v>
      </c>
      <c r="R96" s="215">
        <f>Q96*H96</f>
        <v>0.037631999999999999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136</v>
      </c>
      <c r="AT96" s="217" t="s">
        <v>131</v>
      </c>
      <c r="AU96" s="217" t="s">
        <v>85</v>
      </c>
      <c r="AY96" s="19" t="s">
        <v>128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83</v>
      </c>
      <c r="BK96" s="218">
        <f>ROUND(I96*H96,2)</f>
        <v>0</v>
      </c>
      <c r="BL96" s="19" t="s">
        <v>136</v>
      </c>
      <c r="BM96" s="217" t="s">
        <v>137</v>
      </c>
    </row>
    <row r="97" s="2" customFormat="1">
      <c r="A97" s="40"/>
      <c r="B97" s="41"/>
      <c r="C97" s="42"/>
      <c r="D97" s="219" t="s">
        <v>138</v>
      </c>
      <c r="E97" s="42"/>
      <c r="F97" s="220" t="s">
        <v>139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138</v>
      </c>
      <c r="AU97" s="19" t="s">
        <v>85</v>
      </c>
    </row>
    <row r="98" s="13" customFormat="1">
      <c r="A98" s="13"/>
      <c r="B98" s="224"/>
      <c r="C98" s="225"/>
      <c r="D98" s="226" t="s">
        <v>140</v>
      </c>
      <c r="E98" s="227" t="s">
        <v>19</v>
      </c>
      <c r="F98" s="228" t="s">
        <v>141</v>
      </c>
      <c r="G98" s="225"/>
      <c r="H98" s="227" t="s">
        <v>19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140</v>
      </c>
      <c r="AU98" s="234" t="s">
        <v>85</v>
      </c>
      <c r="AV98" s="13" t="s">
        <v>83</v>
      </c>
      <c r="AW98" s="13" t="s">
        <v>37</v>
      </c>
      <c r="AX98" s="13" t="s">
        <v>75</v>
      </c>
      <c r="AY98" s="234" t="s">
        <v>128</v>
      </c>
    </row>
    <row r="99" s="14" customFormat="1">
      <c r="A99" s="14"/>
      <c r="B99" s="235"/>
      <c r="C99" s="236"/>
      <c r="D99" s="226" t="s">
        <v>140</v>
      </c>
      <c r="E99" s="237" t="s">
        <v>19</v>
      </c>
      <c r="F99" s="238" t="s">
        <v>142</v>
      </c>
      <c r="G99" s="236"/>
      <c r="H99" s="239">
        <v>4.7039999999999997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140</v>
      </c>
      <c r="AU99" s="245" t="s">
        <v>85</v>
      </c>
      <c r="AV99" s="14" t="s">
        <v>85</v>
      </c>
      <c r="AW99" s="14" t="s">
        <v>37</v>
      </c>
      <c r="AX99" s="14" t="s">
        <v>83</v>
      </c>
      <c r="AY99" s="245" t="s">
        <v>128</v>
      </c>
    </row>
    <row r="100" s="2" customFormat="1" ht="33" customHeight="1">
      <c r="A100" s="40"/>
      <c r="B100" s="41"/>
      <c r="C100" s="206" t="s">
        <v>85</v>
      </c>
      <c r="D100" s="206" t="s">
        <v>131</v>
      </c>
      <c r="E100" s="207" t="s">
        <v>143</v>
      </c>
      <c r="F100" s="208" t="s">
        <v>144</v>
      </c>
      <c r="G100" s="209" t="s">
        <v>134</v>
      </c>
      <c r="H100" s="210">
        <v>4.7039999999999997</v>
      </c>
      <c r="I100" s="211"/>
      <c r="J100" s="212">
        <f>ROUND(I100*H100,2)</f>
        <v>0</v>
      </c>
      <c r="K100" s="208" t="s">
        <v>135</v>
      </c>
      <c r="L100" s="46"/>
      <c r="M100" s="213" t="s">
        <v>19</v>
      </c>
      <c r="N100" s="214" t="s">
        <v>46</v>
      </c>
      <c r="O100" s="86"/>
      <c r="P100" s="215">
        <f>O100*H100</f>
        <v>0</v>
      </c>
      <c r="Q100" s="215">
        <v>0.016199999999999999</v>
      </c>
      <c r="R100" s="215">
        <f>Q100*H100</f>
        <v>0.076204799999999989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136</v>
      </c>
      <c r="AT100" s="217" t="s">
        <v>131</v>
      </c>
      <c r="AU100" s="217" t="s">
        <v>85</v>
      </c>
      <c r="AY100" s="19" t="s">
        <v>128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83</v>
      </c>
      <c r="BK100" s="218">
        <f>ROUND(I100*H100,2)</f>
        <v>0</v>
      </c>
      <c r="BL100" s="19" t="s">
        <v>136</v>
      </c>
      <c r="BM100" s="217" t="s">
        <v>145</v>
      </c>
    </row>
    <row r="101" s="2" customFormat="1">
      <c r="A101" s="40"/>
      <c r="B101" s="41"/>
      <c r="C101" s="42"/>
      <c r="D101" s="219" t="s">
        <v>138</v>
      </c>
      <c r="E101" s="42"/>
      <c r="F101" s="220" t="s">
        <v>146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138</v>
      </c>
      <c r="AU101" s="19" t="s">
        <v>85</v>
      </c>
    </row>
    <row r="102" s="13" customFormat="1">
      <c r="A102" s="13"/>
      <c r="B102" s="224"/>
      <c r="C102" s="225"/>
      <c r="D102" s="226" t="s">
        <v>140</v>
      </c>
      <c r="E102" s="227" t="s">
        <v>19</v>
      </c>
      <c r="F102" s="228" t="s">
        <v>141</v>
      </c>
      <c r="G102" s="225"/>
      <c r="H102" s="227" t="s">
        <v>19</v>
      </c>
      <c r="I102" s="229"/>
      <c r="J102" s="225"/>
      <c r="K102" s="225"/>
      <c r="L102" s="230"/>
      <c r="M102" s="231"/>
      <c r="N102" s="232"/>
      <c r="O102" s="232"/>
      <c r="P102" s="232"/>
      <c r="Q102" s="232"/>
      <c r="R102" s="232"/>
      <c r="S102" s="232"/>
      <c r="T102" s="23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4" t="s">
        <v>140</v>
      </c>
      <c r="AU102" s="234" t="s">
        <v>85</v>
      </c>
      <c r="AV102" s="13" t="s">
        <v>83</v>
      </c>
      <c r="AW102" s="13" t="s">
        <v>37</v>
      </c>
      <c r="AX102" s="13" t="s">
        <v>75</v>
      </c>
      <c r="AY102" s="234" t="s">
        <v>128</v>
      </c>
    </row>
    <row r="103" s="14" customFormat="1">
      <c r="A103" s="14"/>
      <c r="B103" s="235"/>
      <c r="C103" s="236"/>
      <c r="D103" s="226" t="s">
        <v>140</v>
      </c>
      <c r="E103" s="237" t="s">
        <v>19</v>
      </c>
      <c r="F103" s="238" t="s">
        <v>142</v>
      </c>
      <c r="G103" s="236"/>
      <c r="H103" s="239">
        <v>4.7039999999999997</v>
      </c>
      <c r="I103" s="240"/>
      <c r="J103" s="236"/>
      <c r="K103" s="236"/>
      <c r="L103" s="241"/>
      <c r="M103" s="242"/>
      <c r="N103" s="243"/>
      <c r="O103" s="243"/>
      <c r="P103" s="243"/>
      <c r="Q103" s="243"/>
      <c r="R103" s="243"/>
      <c r="S103" s="243"/>
      <c r="T103" s="24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5" t="s">
        <v>140</v>
      </c>
      <c r="AU103" s="245" t="s">
        <v>85</v>
      </c>
      <c r="AV103" s="14" t="s">
        <v>85</v>
      </c>
      <c r="AW103" s="14" t="s">
        <v>37</v>
      </c>
      <c r="AX103" s="14" t="s">
        <v>83</v>
      </c>
      <c r="AY103" s="245" t="s">
        <v>128</v>
      </c>
    </row>
    <row r="104" s="2" customFormat="1" ht="37.8" customHeight="1">
      <c r="A104" s="40"/>
      <c r="B104" s="41"/>
      <c r="C104" s="206" t="s">
        <v>147</v>
      </c>
      <c r="D104" s="206" t="s">
        <v>131</v>
      </c>
      <c r="E104" s="207" t="s">
        <v>148</v>
      </c>
      <c r="F104" s="208" t="s">
        <v>149</v>
      </c>
      <c r="G104" s="209" t="s">
        <v>134</v>
      </c>
      <c r="H104" s="210">
        <v>4.7039999999999997</v>
      </c>
      <c r="I104" s="211"/>
      <c r="J104" s="212">
        <f>ROUND(I104*H104,2)</f>
        <v>0</v>
      </c>
      <c r="K104" s="208" t="s">
        <v>135</v>
      </c>
      <c r="L104" s="46"/>
      <c r="M104" s="213" t="s">
        <v>19</v>
      </c>
      <c r="N104" s="214" t="s">
        <v>46</v>
      </c>
      <c r="O104" s="86"/>
      <c r="P104" s="215">
        <f>O104*H104</f>
        <v>0</v>
      </c>
      <c r="Q104" s="215">
        <v>0.0054000000000000003</v>
      </c>
      <c r="R104" s="215">
        <f>Q104*H104</f>
        <v>0.0254016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136</v>
      </c>
      <c r="AT104" s="217" t="s">
        <v>131</v>
      </c>
      <c r="AU104" s="217" t="s">
        <v>85</v>
      </c>
      <c r="AY104" s="19" t="s">
        <v>128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83</v>
      </c>
      <c r="BK104" s="218">
        <f>ROUND(I104*H104,2)</f>
        <v>0</v>
      </c>
      <c r="BL104" s="19" t="s">
        <v>136</v>
      </c>
      <c r="BM104" s="217" t="s">
        <v>150</v>
      </c>
    </row>
    <row r="105" s="2" customFormat="1">
      <c r="A105" s="40"/>
      <c r="B105" s="41"/>
      <c r="C105" s="42"/>
      <c r="D105" s="219" t="s">
        <v>138</v>
      </c>
      <c r="E105" s="42"/>
      <c r="F105" s="220" t="s">
        <v>151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138</v>
      </c>
      <c r="AU105" s="19" t="s">
        <v>85</v>
      </c>
    </row>
    <row r="106" s="13" customFormat="1">
      <c r="A106" s="13"/>
      <c r="B106" s="224"/>
      <c r="C106" s="225"/>
      <c r="D106" s="226" t="s">
        <v>140</v>
      </c>
      <c r="E106" s="227" t="s">
        <v>19</v>
      </c>
      <c r="F106" s="228" t="s">
        <v>141</v>
      </c>
      <c r="G106" s="225"/>
      <c r="H106" s="227" t="s">
        <v>19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140</v>
      </c>
      <c r="AU106" s="234" t="s">
        <v>85</v>
      </c>
      <c r="AV106" s="13" t="s">
        <v>83</v>
      </c>
      <c r="AW106" s="13" t="s">
        <v>37</v>
      </c>
      <c r="AX106" s="13" t="s">
        <v>75</v>
      </c>
      <c r="AY106" s="234" t="s">
        <v>128</v>
      </c>
    </row>
    <row r="107" s="14" customFormat="1">
      <c r="A107" s="14"/>
      <c r="B107" s="235"/>
      <c r="C107" s="236"/>
      <c r="D107" s="226" t="s">
        <v>140</v>
      </c>
      <c r="E107" s="237" t="s">
        <v>19</v>
      </c>
      <c r="F107" s="238" t="s">
        <v>142</v>
      </c>
      <c r="G107" s="236"/>
      <c r="H107" s="239">
        <v>4.7039999999999997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140</v>
      </c>
      <c r="AU107" s="245" t="s">
        <v>85</v>
      </c>
      <c r="AV107" s="14" t="s">
        <v>85</v>
      </c>
      <c r="AW107" s="14" t="s">
        <v>37</v>
      </c>
      <c r="AX107" s="14" t="s">
        <v>83</v>
      </c>
      <c r="AY107" s="245" t="s">
        <v>128</v>
      </c>
    </row>
    <row r="108" s="2" customFormat="1" ht="24.15" customHeight="1">
      <c r="A108" s="40"/>
      <c r="B108" s="41"/>
      <c r="C108" s="206" t="s">
        <v>136</v>
      </c>
      <c r="D108" s="206" t="s">
        <v>131</v>
      </c>
      <c r="E108" s="207" t="s">
        <v>152</v>
      </c>
      <c r="F108" s="208" t="s">
        <v>153</v>
      </c>
      <c r="G108" s="209" t="s">
        <v>134</v>
      </c>
      <c r="H108" s="210">
        <v>4.7039999999999997</v>
      </c>
      <c r="I108" s="211"/>
      <c r="J108" s="212">
        <f>ROUND(I108*H108,2)</f>
        <v>0</v>
      </c>
      <c r="K108" s="208" t="s">
        <v>135</v>
      </c>
      <c r="L108" s="46"/>
      <c r="M108" s="213" t="s">
        <v>19</v>
      </c>
      <c r="N108" s="214" t="s">
        <v>46</v>
      </c>
      <c r="O108" s="86"/>
      <c r="P108" s="215">
        <f>O108*H108</f>
        <v>0</v>
      </c>
      <c r="Q108" s="215">
        <v>0.0040000000000000001</v>
      </c>
      <c r="R108" s="215">
        <f>Q108*H108</f>
        <v>0.018815999999999999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136</v>
      </c>
      <c r="AT108" s="217" t="s">
        <v>131</v>
      </c>
      <c r="AU108" s="217" t="s">
        <v>85</v>
      </c>
      <c r="AY108" s="19" t="s">
        <v>128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83</v>
      </c>
      <c r="BK108" s="218">
        <f>ROUND(I108*H108,2)</f>
        <v>0</v>
      </c>
      <c r="BL108" s="19" t="s">
        <v>136</v>
      </c>
      <c r="BM108" s="217" t="s">
        <v>154</v>
      </c>
    </row>
    <row r="109" s="2" customFormat="1">
      <c r="A109" s="40"/>
      <c r="B109" s="41"/>
      <c r="C109" s="42"/>
      <c r="D109" s="219" t="s">
        <v>138</v>
      </c>
      <c r="E109" s="42"/>
      <c r="F109" s="220" t="s">
        <v>155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138</v>
      </c>
      <c r="AU109" s="19" t="s">
        <v>85</v>
      </c>
    </row>
    <row r="110" s="13" customFormat="1">
      <c r="A110" s="13"/>
      <c r="B110" s="224"/>
      <c r="C110" s="225"/>
      <c r="D110" s="226" t="s">
        <v>140</v>
      </c>
      <c r="E110" s="227" t="s">
        <v>19</v>
      </c>
      <c r="F110" s="228" t="s">
        <v>141</v>
      </c>
      <c r="G110" s="225"/>
      <c r="H110" s="227" t="s">
        <v>19</v>
      </c>
      <c r="I110" s="229"/>
      <c r="J110" s="225"/>
      <c r="K110" s="225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140</v>
      </c>
      <c r="AU110" s="234" t="s">
        <v>85</v>
      </c>
      <c r="AV110" s="13" t="s">
        <v>83</v>
      </c>
      <c r="AW110" s="13" t="s">
        <v>37</v>
      </c>
      <c r="AX110" s="13" t="s">
        <v>75</v>
      </c>
      <c r="AY110" s="234" t="s">
        <v>128</v>
      </c>
    </row>
    <row r="111" s="14" customFormat="1">
      <c r="A111" s="14"/>
      <c r="B111" s="235"/>
      <c r="C111" s="236"/>
      <c r="D111" s="226" t="s">
        <v>140</v>
      </c>
      <c r="E111" s="237" t="s">
        <v>19</v>
      </c>
      <c r="F111" s="238" t="s">
        <v>142</v>
      </c>
      <c r="G111" s="236"/>
      <c r="H111" s="239">
        <v>4.7039999999999997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140</v>
      </c>
      <c r="AU111" s="245" t="s">
        <v>85</v>
      </c>
      <c r="AV111" s="14" t="s">
        <v>85</v>
      </c>
      <c r="AW111" s="14" t="s">
        <v>37</v>
      </c>
      <c r="AX111" s="14" t="s">
        <v>83</v>
      </c>
      <c r="AY111" s="245" t="s">
        <v>128</v>
      </c>
    </row>
    <row r="112" s="2" customFormat="1" ht="24.15" customHeight="1">
      <c r="A112" s="40"/>
      <c r="B112" s="41"/>
      <c r="C112" s="206" t="s">
        <v>156</v>
      </c>
      <c r="D112" s="206" t="s">
        <v>131</v>
      </c>
      <c r="E112" s="207" t="s">
        <v>157</v>
      </c>
      <c r="F112" s="208" t="s">
        <v>158</v>
      </c>
      <c r="G112" s="209" t="s">
        <v>134</v>
      </c>
      <c r="H112" s="210">
        <v>16.199999999999999</v>
      </c>
      <c r="I112" s="211"/>
      <c r="J112" s="212">
        <f>ROUND(I112*H112,2)</f>
        <v>0</v>
      </c>
      <c r="K112" s="208" t="s">
        <v>135</v>
      </c>
      <c r="L112" s="46"/>
      <c r="M112" s="213" t="s">
        <v>19</v>
      </c>
      <c r="N112" s="214" t="s">
        <v>46</v>
      </c>
      <c r="O112" s="86"/>
      <c r="P112" s="215">
        <f>O112*H112</f>
        <v>0</v>
      </c>
      <c r="Q112" s="215">
        <v>0.00098999999999999999</v>
      </c>
      <c r="R112" s="215">
        <f>Q112*H112</f>
        <v>0.016038</v>
      </c>
      <c r="S112" s="215">
        <v>6.0000000000000002E-05</v>
      </c>
      <c r="T112" s="216">
        <f>S112*H112</f>
        <v>0.00097199999999999999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136</v>
      </c>
      <c r="AT112" s="217" t="s">
        <v>131</v>
      </c>
      <c r="AU112" s="217" t="s">
        <v>85</v>
      </c>
      <c r="AY112" s="19" t="s">
        <v>128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83</v>
      </c>
      <c r="BK112" s="218">
        <f>ROUND(I112*H112,2)</f>
        <v>0</v>
      </c>
      <c r="BL112" s="19" t="s">
        <v>136</v>
      </c>
      <c r="BM112" s="217" t="s">
        <v>159</v>
      </c>
    </row>
    <row r="113" s="2" customFormat="1">
      <c r="A113" s="40"/>
      <c r="B113" s="41"/>
      <c r="C113" s="42"/>
      <c r="D113" s="219" t="s">
        <v>138</v>
      </c>
      <c r="E113" s="42"/>
      <c r="F113" s="220" t="s">
        <v>160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138</v>
      </c>
      <c r="AU113" s="19" t="s">
        <v>85</v>
      </c>
    </row>
    <row r="114" s="13" customFormat="1">
      <c r="A114" s="13"/>
      <c r="B114" s="224"/>
      <c r="C114" s="225"/>
      <c r="D114" s="226" t="s">
        <v>140</v>
      </c>
      <c r="E114" s="227" t="s">
        <v>19</v>
      </c>
      <c r="F114" s="228" t="s">
        <v>161</v>
      </c>
      <c r="G114" s="225"/>
      <c r="H114" s="227" t="s">
        <v>19</v>
      </c>
      <c r="I114" s="229"/>
      <c r="J114" s="225"/>
      <c r="K114" s="225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140</v>
      </c>
      <c r="AU114" s="234" t="s">
        <v>85</v>
      </c>
      <c r="AV114" s="13" t="s">
        <v>83</v>
      </c>
      <c r="AW114" s="13" t="s">
        <v>37</v>
      </c>
      <c r="AX114" s="13" t="s">
        <v>75</v>
      </c>
      <c r="AY114" s="234" t="s">
        <v>128</v>
      </c>
    </row>
    <row r="115" s="14" customFormat="1">
      <c r="A115" s="14"/>
      <c r="B115" s="235"/>
      <c r="C115" s="236"/>
      <c r="D115" s="226" t="s">
        <v>140</v>
      </c>
      <c r="E115" s="237" t="s">
        <v>19</v>
      </c>
      <c r="F115" s="238" t="s">
        <v>162</v>
      </c>
      <c r="G115" s="236"/>
      <c r="H115" s="239">
        <v>16.199999999999999</v>
      </c>
      <c r="I115" s="240"/>
      <c r="J115" s="236"/>
      <c r="K115" s="236"/>
      <c r="L115" s="241"/>
      <c r="M115" s="242"/>
      <c r="N115" s="243"/>
      <c r="O115" s="243"/>
      <c r="P115" s="243"/>
      <c r="Q115" s="243"/>
      <c r="R115" s="243"/>
      <c r="S115" s="243"/>
      <c r="T115" s="24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5" t="s">
        <v>140</v>
      </c>
      <c r="AU115" s="245" t="s">
        <v>85</v>
      </c>
      <c r="AV115" s="14" t="s">
        <v>85</v>
      </c>
      <c r="AW115" s="14" t="s">
        <v>37</v>
      </c>
      <c r="AX115" s="14" t="s">
        <v>83</v>
      </c>
      <c r="AY115" s="245" t="s">
        <v>128</v>
      </c>
    </row>
    <row r="116" s="2" customFormat="1" ht="37.8" customHeight="1">
      <c r="A116" s="40"/>
      <c r="B116" s="41"/>
      <c r="C116" s="206" t="s">
        <v>129</v>
      </c>
      <c r="D116" s="206" t="s">
        <v>131</v>
      </c>
      <c r="E116" s="207" t="s">
        <v>163</v>
      </c>
      <c r="F116" s="208" t="s">
        <v>164</v>
      </c>
      <c r="G116" s="209" t="s">
        <v>165</v>
      </c>
      <c r="H116" s="210">
        <v>16.260000000000002</v>
      </c>
      <c r="I116" s="211"/>
      <c r="J116" s="212">
        <f>ROUND(I116*H116,2)</f>
        <v>0</v>
      </c>
      <c r="K116" s="208" t="s">
        <v>135</v>
      </c>
      <c r="L116" s="46"/>
      <c r="M116" s="213" t="s">
        <v>19</v>
      </c>
      <c r="N116" s="214" t="s">
        <v>46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1.0000000000000001E-05</v>
      </c>
      <c r="T116" s="216">
        <f>S116*H116</f>
        <v>0.00016260000000000002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136</v>
      </c>
      <c r="AT116" s="217" t="s">
        <v>131</v>
      </c>
      <c r="AU116" s="217" t="s">
        <v>85</v>
      </c>
      <c r="AY116" s="19" t="s">
        <v>128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83</v>
      </c>
      <c r="BK116" s="218">
        <f>ROUND(I116*H116,2)</f>
        <v>0</v>
      </c>
      <c r="BL116" s="19" t="s">
        <v>136</v>
      </c>
      <c r="BM116" s="217" t="s">
        <v>166</v>
      </c>
    </row>
    <row r="117" s="2" customFormat="1">
      <c r="A117" s="40"/>
      <c r="B117" s="41"/>
      <c r="C117" s="42"/>
      <c r="D117" s="219" t="s">
        <v>138</v>
      </c>
      <c r="E117" s="42"/>
      <c r="F117" s="220" t="s">
        <v>167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138</v>
      </c>
      <c r="AU117" s="19" t="s">
        <v>85</v>
      </c>
    </row>
    <row r="118" s="13" customFormat="1">
      <c r="A118" s="13"/>
      <c r="B118" s="224"/>
      <c r="C118" s="225"/>
      <c r="D118" s="226" t="s">
        <v>140</v>
      </c>
      <c r="E118" s="227" t="s">
        <v>19</v>
      </c>
      <c r="F118" s="228" t="s">
        <v>168</v>
      </c>
      <c r="G118" s="225"/>
      <c r="H118" s="227" t="s">
        <v>19</v>
      </c>
      <c r="I118" s="229"/>
      <c r="J118" s="225"/>
      <c r="K118" s="225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140</v>
      </c>
      <c r="AU118" s="234" t="s">
        <v>85</v>
      </c>
      <c r="AV118" s="13" t="s">
        <v>83</v>
      </c>
      <c r="AW118" s="13" t="s">
        <v>37</v>
      </c>
      <c r="AX118" s="13" t="s">
        <v>75</v>
      </c>
      <c r="AY118" s="234" t="s">
        <v>128</v>
      </c>
    </row>
    <row r="119" s="14" customFormat="1">
      <c r="A119" s="14"/>
      <c r="B119" s="235"/>
      <c r="C119" s="236"/>
      <c r="D119" s="226" t="s">
        <v>140</v>
      </c>
      <c r="E119" s="237" t="s">
        <v>19</v>
      </c>
      <c r="F119" s="238" t="s">
        <v>169</v>
      </c>
      <c r="G119" s="236"/>
      <c r="H119" s="239">
        <v>5.9100000000000001</v>
      </c>
      <c r="I119" s="240"/>
      <c r="J119" s="236"/>
      <c r="K119" s="236"/>
      <c r="L119" s="241"/>
      <c r="M119" s="242"/>
      <c r="N119" s="243"/>
      <c r="O119" s="243"/>
      <c r="P119" s="243"/>
      <c r="Q119" s="243"/>
      <c r="R119" s="243"/>
      <c r="S119" s="243"/>
      <c r="T119" s="24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5" t="s">
        <v>140</v>
      </c>
      <c r="AU119" s="245" t="s">
        <v>85</v>
      </c>
      <c r="AV119" s="14" t="s">
        <v>85</v>
      </c>
      <c r="AW119" s="14" t="s">
        <v>37</v>
      </c>
      <c r="AX119" s="14" t="s">
        <v>75</v>
      </c>
      <c r="AY119" s="245" t="s">
        <v>128</v>
      </c>
    </row>
    <row r="120" s="14" customFormat="1">
      <c r="A120" s="14"/>
      <c r="B120" s="235"/>
      <c r="C120" s="236"/>
      <c r="D120" s="226" t="s">
        <v>140</v>
      </c>
      <c r="E120" s="237" t="s">
        <v>19</v>
      </c>
      <c r="F120" s="238" t="s">
        <v>170</v>
      </c>
      <c r="G120" s="236"/>
      <c r="H120" s="239">
        <v>1.3500000000000001</v>
      </c>
      <c r="I120" s="240"/>
      <c r="J120" s="236"/>
      <c r="K120" s="236"/>
      <c r="L120" s="241"/>
      <c r="M120" s="242"/>
      <c r="N120" s="243"/>
      <c r="O120" s="243"/>
      <c r="P120" s="243"/>
      <c r="Q120" s="243"/>
      <c r="R120" s="243"/>
      <c r="S120" s="243"/>
      <c r="T120" s="24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5" t="s">
        <v>140</v>
      </c>
      <c r="AU120" s="245" t="s">
        <v>85</v>
      </c>
      <c r="AV120" s="14" t="s">
        <v>85</v>
      </c>
      <c r="AW120" s="14" t="s">
        <v>37</v>
      </c>
      <c r="AX120" s="14" t="s">
        <v>75</v>
      </c>
      <c r="AY120" s="245" t="s">
        <v>128</v>
      </c>
    </row>
    <row r="121" s="13" customFormat="1">
      <c r="A121" s="13"/>
      <c r="B121" s="224"/>
      <c r="C121" s="225"/>
      <c r="D121" s="226" t="s">
        <v>140</v>
      </c>
      <c r="E121" s="227" t="s">
        <v>19</v>
      </c>
      <c r="F121" s="228" t="s">
        <v>171</v>
      </c>
      <c r="G121" s="225"/>
      <c r="H121" s="227" t="s">
        <v>19</v>
      </c>
      <c r="I121" s="229"/>
      <c r="J121" s="225"/>
      <c r="K121" s="225"/>
      <c r="L121" s="230"/>
      <c r="M121" s="231"/>
      <c r="N121" s="232"/>
      <c r="O121" s="232"/>
      <c r="P121" s="232"/>
      <c r="Q121" s="232"/>
      <c r="R121" s="232"/>
      <c r="S121" s="232"/>
      <c r="T121" s="23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4" t="s">
        <v>140</v>
      </c>
      <c r="AU121" s="234" t="s">
        <v>85</v>
      </c>
      <c r="AV121" s="13" t="s">
        <v>83</v>
      </c>
      <c r="AW121" s="13" t="s">
        <v>37</v>
      </c>
      <c r="AX121" s="13" t="s">
        <v>75</v>
      </c>
      <c r="AY121" s="234" t="s">
        <v>128</v>
      </c>
    </row>
    <row r="122" s="14" customFormat="1">
      <c r="A122" s="14"/>
      <c r="B122" s="235"/>
      <c r="C122" s="236"/>
      <c r="D122" s="226" t="s">
        <v>140</v>
      </c>
      <c r="E122" s="237" t="s">
        <v>19</v>
      </c>
      <c r="F122" s="238" t="s">
        <v>172</v>
      </c>
      <c r="G122" s="236"/>
      <c r="H122" s="239">
        <v>9</v>
      </c>
      <c r="I122" s="240"/>
      <c r="J122" s="236"/>
      <c r="K122" s="236"/>
      <c r="L122" s="241"/>
      <c r="M122" s="242"/>
      <c r="N122" s="243"/>
      <c r="O122" s="243"/>
      <c r="P122" s="243"/>
      <c r="Q122" s="243"/>
      <c r="R122" s="243"/>
      <c r="S122" s="243"/>
      <c r="T122" s="24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5" t="s">
        <v>140</v>
      </c>
      <c r="AU122" s="245" t="s">
        <v>85</v>
      </c>
      <c r="AV122" s="14" t="s">
        <v>85</v>
      </c>
      <c r="AW122" s="14" t="s">
        <v>37</v>
      </c>
      <c r="AX122" s="14" t="s">
        <v>75</v>
      </c>
      <c r="AY122" s="245" t="s">
        <v>128</v>
      </c>
    </row>
    <row r="123" s="15" customFormat="1">
      <c r="A123" s="15"/>
      <c r="B123" s="246"/>
      <c r="C123" s="247"/>
      <c r="D123" s="226" t="s">
        <v>140</v>
      </c>
      <c r="E123" s="248" t="s">
        <v>19</v>
      </c>
      <c r="F123" s="249" t="s">
        <v>173</v>
      </c>
      <c r="G123" s="247"/>
      <c r="H123" s="250">
        <v>16.260000000000002</v>
      </c>
      <c r="I123" s="251"/>
      <c r="J123" s="247"/>
      <c r="K123" s="247"/>
      <c r="L123" s="252"/>
      <c r="M123" s="253"/>
      <c r="N123" s="254"/>
      <c r="O123" s="254"/>
      <c r="P123" s="254"/>
      <c r="Q123" s="254"/>
      <c r="R123" s="254"/>
      <c r="S123" s="254"/>
      <c r="T123" s="25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6" t="s">
        <v>140</v>
      </c>
      <c r="AU123" s="256" t="s">
        <v>85</v>
      </c>
      <c r="AV123" s="15" t="s">
        <v>136</v>
      </c>
      <c r="AW123" s="15" t="s">
        <v>37</v>
      </c>
      <c r="AX123" s="15" t="s">
        <v>83</v>
      </c>
      <c r="AY123" s="256" t="s">
        <v>128</v>
      </c>
    </row>
    <row r="124" s="2" customFormat="1" ht="24.15" customHeight="1">
      <c r="A124" s="40"/>
      <c r="B124" s="41"/>
      <c r="C124" s="206" t="s">
        <v>174</v>
      </c>
      <c r="D124" s="206" t="s">
        <v>131</v>
      </c>
      <c r="E124" s="207" t="s">
        <v>175</v>
      </c>
      <c r="F124" s="208" t="s">
        <v>176</v>
      </c>
      <c r="G124" s="209" t="s">
        <v>134</v>
      </c>
      <c r="H124" s="210">
        <v>22.879999999999999</v>
      </c>
      <c r="I124" s="211"/>
      <c r="J124" s="212">
        <f>ROUND(I124*H124,2)</f>
        <v>0</v>
      </c>
      <c r="K124" s="208" t="s">
        <v>135</v>
      </c>
      <c r="L124" s="46"/>
      <c r="M124" s="213" t="s">
        <v>19</v>
      </c>
      <c r="N124" s="214" t="s">
        <v>46</v>
      </c>
      <c r="O124" s="86"/>
      <c r="P124" s="215">
        <f>O124*H124</f>
        <v>0</v>
      </c>
      <c r="Q124" s="215">
        <v>0.027300000000000001</v>
      </c>
      <c r="R124" s="215">
        <f>Q124*H124</f>
        <v>0.62462399999999996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136</v>
      </c>
      <c r="AT124" s="217" t="s">
        <v>131</v>
      </c>
      <c r="AU124" s="217" t="s">
        <v>85</v>
      </c>
      <c r="AY124" s="19" t="s">
        <v>128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83</v>
      </c>
      <c r="BK124" s="218">
        <f>ROUND(I124*H124,2)</f>
        <v>0</v>
      </c>
      <c r="BL124" s="19" t="s">
        <v>136</v>
      </c>
      <c r="BM124" s="217" t="s">
        <v>177</v>
      </c>
    </row>
    <row r="125" s="2" customFormat="1">
      <c r="A125" s="40"/>
      <c r="B125" s="41"/>
      <c r="C125" s="42"/>
      <c r="D125" s="219" t="s">
        <v>138</v>
      </c>
      <c r="E125" s="42"/>
      <c r="F125" s="220" t="s">
        <v>178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138</v>
      </c>
      <c r="AU125" s="19" t="s">
        <v>85</v>
      </c>
    </row>
    <row r="126" s="13" customFormat="1">
      <c r="A126" s="13"/>
      <c r="B126" s="224"/>
      <c r="C126" s="225"/>
      <c r="D126" s="226" t="s">
        <v>140</v>
      </c>
      <c r="E126" s="227" t="s">
        <v>19</v>
      </c>
      <c r="F126" s="228" t="s">
        <v>179</v>
      </c>
      <c r="G126" s="225"/>
      <c r="H126" s="227" t="s">
        <v>19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140</v>
      </c>
      <c r="AU126" s="234" t="s">
        <v>85</v>
      </c>
      <c r="AV126" s="13" t="s">
        <v>83</v>
      </c>
      <c r="AW126" s="13" t="s">
        <v>37</v>
      </c>
      <c r="AX126" s="13" t="s">
        <v>75</v>
      </c>
      <c r="AY126" s="234" t="s">
        <v>128</v>
      </c>
    </row>
    <row r="127" s="14" customFormat="1">
      <c r="A127" s="14"/>
      <c r="B127" s="235"/>
      <c r="C127" s="236"/>
      <c r="D127" s="226" t="s">
        <v>140</v>
      </c>
      <c r="E127" s="237" t="s">
        <v>19</v>
      </c>
      <c r="F127" s="238" t="s">
        <v>180</v>
      </c>
      <c r="G127" s="236"/>
      <c r="H127" s="239">
        <v>22.879999999999999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140</v>
      </c>
      <c r="AU127" s="245" t="s">
        <v>85</v>
      </c>
      <c r="AV127" s="14" t="s">
        <v>85</v>
      </c>
      <c r="AW127" s="14" t="s">
        <v>37</v>
      </c>
      <c r="AX127" s="14" t="s">
        <v>83</v>
      </c>
      <c r="AY127" s="245" t="s">
        <v>128</v>
      </c>
    </row>
    <row r="128" s="2" customFormat="1" ht="33" customHeight="1">
      <c r="A128" s="40"/>
      <c r="B128" s="41"/>
      <c r="C128" s="206" t="s">
        <v>181</v>
      </c>
      <c r="D128" s="206" t="s">
        <v>131</v>
      </c>
      <c r="E128" s="207" t="s">
        <v>182</v>
      </c>
      <c r="F128" s="208" t="s">
        <v>183</v>
      </c>
      <c r="G128" s="209" t="s">
        <v>134</v>
      </c>
      <c r="H128" s="210">
        <v>8.8000000000000007</v>
      </c>
      <c r="I128" s="211"/>
      <c r="J128" s="212">
        <f>ROUND(I128*H128,2)</f>
        <v>0</v>
      </c>
      <c r="K128" s="208" t="s">
        <v>135</v>
      </c>
      <c r="L128" s="46"/>
      <c r="M128" s="213" t="s">
        <v>19</v>
      </c>
      <c r="N128" s="214" t="s">
        <v>46</v>
      </c>
      <c r="O128" s="86"/>
      <c r="P128" s="215">
        <f>O128*H128</f>
        <v>0</v>
      </c>
      <c r="Q128" s="215">
        <v>0.042000000000000003</v>
      </c>
      <c r="R128" s="215">
        <f>Q128*H128</f>
        <v>0.36960000000000004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136</v>
      </c>
      <c r="AT128" s="217" t="s">
        <v>131</v>
      </c>
      <c r="AU128" s="217" t="s">
        <v>85</v>
      </c>
      <c r="AY128" s="19" t="s">
        <v>128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83</v>
      </c>
      <c r="BK128" s="218">
        <f>ROUND(I128*H128,2)</f>
        <v>0</v>
      </c>
      <c r="BL128" s="19" t="s">
        <v>136</v>
      </c>
      <c r="BM128" s="217" t="s">
        <v>184</v>
      </c>
    </row>
    <row r="129" s="2" customFormat="1">
      <c r="A129" s="40"/>
      <c r="B129" s="41"/>
      <c r="C129" s="42"/>
      <c r="D129" s="219" t="s">
        <v>138</v>
      </c>
      <c r="E129" s="42"/>
      <c r="F129" s="220" t="s">
        <v>185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138</v>
      </c>
      <c r="AU129" s="19" t="s">
        <v>85</v>
      </c>
    </row>
    <row r="130" s="13" customFormat="1">
      <c r="A130" s="13"/>
      <c r="B130" s="224"/>
      <c r="C130" s="225"/>
      <c r="D130" s="226" t="s">
        <v>140</v>
      </c>
      <c r="E130" s="227" t="s">
        <v>19</v>
      </c>
      <c r="F130" s="228" t="s">
        <v>186</v>
      </c>
      <c r="G130" s="225"/>
      <c r="H130" s="227" t="s">
        <v>19</v>
      </c>
      <c r="I130" s="229"/>
      <c r="J130" s="225"/>
      <c r="K130" s="225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140</v>
      </c>
      <c r="AU130" s="234" t="s">
        <v>85</v>
      </c>
      <c r="AV130" s="13" t="s">
        <v>83</v>
      </c>
      <c r="AW130" s="13" t="s">
        <v>37</v>
      </c>
      <c r="AX130" s="13" t="s">
        <v>75</v>
      </c>
      <c r="AY130" s="234" t="s">
        <v>128</v>
      </c>
    </row>
    <row r="131" s="14" customFormat="1">
      <c r="A131" s="14"/>
      <c r="B131" s="235"/>
      <c r="C131" s="236"/>
      <c r="D131" s="226" t="s">
        <v>140</v>
      </c>
      <c r="E131" s="237" t="s">
        <v>19</v>
      </c>
      <c r="F131" s="238" t="s">
        <v>187</v>
      </c>
      <c r="G131" s="236"/>
      <c r="H131" s="239">
        <v>8.8000000000000007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5" t="s">
        <v>140</v>
      </c>
      <c r="AU131" s="245" t="s">
        <v>85</v>
      </c>
      <c r="AV131" s="14" t="s">
        <v>85</v>
      </c>
      <c r="AW131" s="14" t="s">
        <v>37</v>
      </c>
      <c r="AX131" s="14" t="s">
        <v>83</v>
      </c>
      <c r="AY131" s="245" t="s">
        <v>128</v>
      </c>
    </row>
    <row r="132" s="12" customFormat="1" ht="22.8" customHeight="1">
      <c r="A132" s="12"/>
      <c r="B132" s="190"/>
      <c r="C132" s="191"/>
      <c r="D132" s="192" t="s">
        <v>74</v>
      </c>
      <c r="E132" s="204" t="s">
        <v>172</v>
      </c>
      <c r="F132" s="204" t="s">
        <v>188</v>
      </c>
      <c r="G132" s="191"/>
      <c r="H132" s="191"/>
      <c r="I132" s="194"/>
      <c r="J132" s="205">
        <f>BK132</f>
        <v>0</v>
      </c>
      <c r="K132" s="191"/>
      <c r="L132" s="196"/>
      <c r="M132" s="197"/>
      <c r="N132" s="198"/>
      <c r="O132" s="198"/>
      <c r="P132" s="199">
        <f>SUM(P133:P145)</f>
        <v>0</v>
      </c>
      <c r="Q132" s="198"/>
      <c r="R132" s="199">
        <f>SUM(R133:R145)</f>
        <v>0</v>
      </c>
      <c r="S132" s="198"/>
      <c r="T132" s="200">
        <f>SUM(T133:T145)</f>
        <v>0.45998399999999995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1" t="s">
        <v>83</v>
      </c>
      <c r="AT132" s="202" t="s">
        <v>74</v>
      </c>
      <c r="AU132" s="202" t="s">
        <v>83</v>
      </c>
      <c r="AY132" s="201" t="s">
        <v>128</v>
      </c>
      <c r="BK132" s="203">
        <f>SUM(BK133:BK145)</f>
        <v>0</v>
      </c>
    </row>
    <row r="133" s="2" customFormat="1" ht="37.8" customHeight="1">
      <c r="A133" s="40"/>
      <c r="B133" s="41"/>
      <c r="C133" s="206" t="s">
        <v>172</v>
      </c>
      <c r="D133" s="206" t="s">
        <v>131</v>
      </c>
      <c r="E133" s="207" t="s">
        <v>189</v>
      </c>
      <c r="F133" s="208" t="s">
        <v>190</v>
      </c>
      <c r="G133" s="209" t="s">
        <v>191</v>
      </c>
      <c r="H133" s="210">
        <v>0.34799999999999998</v>
      </c>
      <c r="I133" s="211"/>
      <c r="J133" s="212">
        <f>ROUND(I133*H133,2)</f>
        <v>0</v>
      </c>
      <c r="K133" s="208" t="s">
        <v>135</v>
      </c>
      <c r="L133" s="46"/>
      <c r="M133" s="213" t="s">
        <v>19</v>
      </c>
      <c r="N133" s="214" t="s">
        <v>46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0.69999999999999996</v>
      </c>
      <c r="T133" s="216">
        <f>S133*H133</f>
        <v>0.24359999999999996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136</v>
      </c>
      <c r="AT133" s="217" t="s">
        <v>131</v>
      </c>
      <c r="AU133" s="217" t="s">
        <v>85</v>
      </c>
      <c r="AY133" s="19" t="s">
        <v>128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83</v>
      </c>
      <c r="BK133" s="218">
        <f>ROUND(I133*H133,2)</f>
        <v>0</v>
      </c>
      <c r="BL133" s="19" t="s">
        <v>136</v>
      </c>
      <c r="BM133" s="217" t="s">
        <v>192</v>
      </c>
    </row>
    <row r="134" s="2" customFormat="1">
      <c r="A134" s="40"/>
      <c r="B134" s="41"/>
      <c r="C134" s="42"/>
      <c r="D134" s="219" t="s">
        <v>138</v>
      </c>
      <c r="E134" s="42"/>
      <c r="F134" s="220" t="s">
        <v>193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138</v>
      </c>
      <c r="AU134" s="19" t="s">
        <v>85</v>
      </c>
    </row>
    <row r="135" s="13" customFormat="1">
      <c r="A135" s="13"/>
      <c r="B135" s="224"/>
      <c r="C135" s="225"/>
      <c r="D135" s="226" t="s">
        <v>140</v>
      </c>
      <c r="E135" s="227" t="s">
        <v>19</v>
      </c>
      <c r="F135" s="228" t="s">
        <v>194</v>
      </c>
      <c r="G135" s="225"/>
      <c r="H135" s="227" t="s">
        <v>19</v>
      </c>
      <c r="I135" s="229"/>
      <c r="J135" s="225"/>
      <c r="K135" s="225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140</v>
      </c>
      <c r="AU135" s="234" t="s">
        <v>85</v>
      </c>
      <c r="AV135" s="13" t="s">
        <v>83</v>
      </c>
      <c r="AW135" s="13" t="s">
        <v>37</v>
      </c>
      <c r="AX135" s="13" t="s">
        <v>75</v>
      </c>
      <c r="AY135" s="234" t="s">
        <v>128</v>
      </c>
    </row>
    <row r="136" s="14" customFormat="1">
      <c r="A136" s="14"/>
      <c r="B136" s="235"/>
      <c r="C136" s="236"/>
      <c r="D136" s="226" t="s">
        <v>140</v>
      </c>
      <c r="E136" s="237" t="s">
        <v>19</v>
      </c>
      <c r="F136" s="238" t="s">
        <v>195</v>
      </c>
      <c r="G136" s="236"/>
      <c r="H136" s="239">
        <v>0.071999999999999995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140</v>
      </c>
      <c r="AU136" s="245" t="s">
        <v>85</v>
      </c>
      <c r="AV136" s="14" t="s">
        <v>85</v>
      </c>
      <c r="AW136" s="14" t="s">
        <v>37</v>
      </c>
      <c r="AX136" s="14" t="s">
        <v>75</v>
      </c>
      <c r="AY136" s="245" t="s">
        <v>128</v>
      </c>
    </row>
    <row r="137" s="14" customFormat="1">
      <c r="A137" s="14"/>
      <c r="B137" s="235"/>
      <c r="C137" s="236"/>
      <c r="D137" s="226" t="s">
        <v>140</v>
      </c>
      <c r="E137" s="237" t="s">
        <v>19</v>
      </c>
      <c r="F137" s="238" t="s">
        <v>196</v>
      </c>
      <c r="G137" s="236"/>
      <c r="H137" s="239">
        <v>0.071999999999999995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5" t="s">
        <v>140</v>
      </c>
      <c r="AU137" s="245" t="s">
        <v>85</v>
      </c>
      <c r="AV137" s="14" t="s">
        <v>85</v>
      </c>
      <c r="AW137" s="14" t="s">
        <v>37</v>
      </c>
      <c r="AX137" s="14" t="s">
        <v>75</v>
      </c>
      <c r="AY137" s="245" t="s">
        <v>128</v>
      </c>
    </row>
    <row r="138" s="14" customFormat="1">
      <c r="A138" s="14"/>
      <c r="B138" s="235"/>
      <c r="C138" s="236"/>
      <c r="D138" s="226" t="s">
        <v>140</v>
      </c>
      <c r="E138" s="237" t="s">
        <v>19</v>
      </c>
      <c r="F138" s="238" t="s">
        <v>197</v>
      </c>
      <c r="G138" s="236"/>
      <c r="H138" s="239">
        <v>0.12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5" t="s">
        <v>140</v>
      </c>
      <c r="AU138" s="245" t="s">
        <v>85</v>
      </c>
      <c r="AV138" s="14" t="s">
        <v>85</v>
      </c>
      <c r="AW138" s="14" t="s">
        <v>37</v>
      </c>
      <c r="AX138" s="14" t="s">
        <v>75</v>
      </c>
      <c r="AY138" s="245" t="s">
        <v>128</v>
      </c>
    </row>
    <row r="139" s="14" customFormat="1">
      <c r="A139" s="14"/>
      <c r="B139" s="235"/>
      <c r="C139" s="236"/>
      <c r="D139" s="226" t="s">
        <v>140</v>
      </c>
      <c r="E139" s="237" t="s">
        <v>19</v>
      </c>
      <c r="F139" s="238" t="s">
        <v>198</v>
      </c>
      <c r="G139" s="236"/>
      <c r="H139" s="239">
        <v>0.071999999999999995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5" t="s">
        <v>140</v>
      </c>
      <c r="AU139" s="245" t="s">
        <v>85</v>
      </c>
      <c r="AV139" s="14" t="s">
        <v>85</v>
      </c>
      <c r="AW139" s="14" t="s">
        <v>37</v>
      </c>
      <c r="AX139" s="14" t="s">
        <v>75</v>
      </c>
      <c r="AY139" s="245" t="s">
        <v>128</v>
      </c>
    </row>
    <row r="140" s="14" customFormat="1">
      <c r="A140" s="14"/>
      <c r="B140" s="235"/>
      <c r="C140" s="236"/>
      <c r="D140" s="226" t="s">
        <v>140</v>
      </c>
      <c r="E140" s="237" t="s">
        <v>19</v>
      </c>
      <c r="F140" s="238" t="s">
        <v>199</v>
      </c>
      <c r="G140" s="236"/>
      <c r="H140" s="239">
        <v>0.012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140</v>
      </c>
      <c r="AU140" s="245" t="s">
        <v>85</v>
      </c>
      <c r="AV140" s="14" t="s">
        <v>85</v>
      </c>
      <c r="AW140" s="14" t="s">
        <v>37</v>
      </c>
      <c r="AX140" s="14" t="s">
        <v>75</v>
      </c>
      <c r="AY140" s="245" t="s">
        <v>128</v>
      </c>
    </row>
    <row r="141" s="15" customFormat="1">
      <c r="A141" s="15"/>
      <c r="B141" s="246"/>
      <c r="C141" s="247"/>
      <c r="D141" s="226" t="s">
        <v>140</v>
      </c>
      <c r="E141" s="248" t="s">
        <v>19</v>
      </c>
      <c r="F141" s="249" t="s">
        <v>173</v>
      </c>
      <c r="G141" s="247"/>
      <c r="H141" s="250">
        <v>0.34799999999999998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6" t="s">
        <v>140</v>
      </c>
      <c r="AU141" s="256" t="s">
        <v>85</v>
      </c>
      <c r="AV141" s="15" t="s">
        <v>136</v>
      </c>
      <c r="AW141" s="15" t="s">
        <v>37</v>
      </c>
      <c r="AX141" s="15" t="s">
        <v>83</v>
      </c>
      <c r="AY141" s="256" t="s">
        <v>128</v>
      </c>
    </row>
    <row r="142" s="2" customFormat="1" ht="44.25" customHeight="1">
      <c r="A142" s="40"/>
      <c r="B142" s="41"/>
      <c r="C142" s="206" t="s">
        <v>200</v>
      </c>
      <c r="D142" s="206" t="s">
        <v>131</v>
      </c>
      <c r="E142" s="207" t="s">
        <v>201</v>
      </c>
      <c r="F142" s="208" t="s">
        <v>202</v>
      </c>
      <c r="G142" s="209" t="s">
        <v>134</v>
      </c>
      <c r="H142" s="210">
        <v>4.7039999999999997</v>
      </c>
      <c r="I142" s="211"/>
      <c r="J142" s="212">
        <f>ROUND(I142*H142,2)</f>
        <v>0</v>
      </c>
      <c r="K142" s="208" t="s">
        <v>135</v>
      </c>
      <c r="L142" s="46"/>
      <c r="M142" s="213" t="s">
        <v>19</v>
      </c>
      <c r="N142" s="214" t="s">
        <v>46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0.045999999999999999</v>
      </c>
      <c r="T142" s="216">
        <f>S142*H142</f>
        <v>0.21638399999999999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136</v>
      </c>
      <c r="AT142" s="217" t="s">
        <v>131</v>
      </c>
      <c r="AU142" s="217" t="s">
        <v>85</v>
      </c>
      <c r="AY142" s="19" t="s">
        <v>128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83</v>
      </c>
      <c r="BK142" s="218">
        <f>ROUND(I142*H142,2)</f>
        <v>0</v>
      </c>
      <c r="BL142" s="19" t="s">
        <v>136</v>
      </c>
      <c r="BM142" s="217" t="s">
        <v>203</v>
      </c>
    </row>
    <row r="143" s="2" customFormat="1">
      <c r="A143" s="40"/>
      <c r="B143" s="41"/>
      <c r="C143" s="42"/>
      <c r="D143" s="219" t="s">
        <v>138</v>
      </c>
      <c r="E143" s="42"/>
      <c r="F143" s="220" t="s">
        <v>204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138</v>
      </c>
      <c r="AU143" s="19" t="s">
        <v>85</v>
      </c>
    </row>
    <row r="144" s="13" customFormat="1">
      <c r="A144" s="13"/>
      <c r="B144" s="224"/>
      <c r="C144" s="225"/>
      <c r="D144" s="226" t="s">
        <v>140</v>
      </c>
      <c r="E144" s="227" t="s">
        <v>19</v>
      </c>
      <c r="F144" s="228" t="s">
        <v>205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140</v>
      </c>
      <c r="AU144" s="234" t="s">
        <v>85</v>
      </c>
      <c r="AV144" s="13" t="s">
        <v>83</v>
      </c>
      <c r="AW144" s="13" t="s">
        <v>37</v>
      </c>
      <c r="AX144" s="13" t="s">
        <v>75</v>
      </c>
      <c r="AY144" s="234" t="s">
        <v>128</v>
      </c>
    </row>
    <row r="145" s="14" customFormat="1">
      <c r="A145" s="14"/>
      <c r="B145" s="235"/>
      <c r="C145" s="236"/>
      <c r="D145" s="226" t="s">
        <v>140</v>
      </c>
      <c r="E145" s="237" t="s">
        <v>19</v>
      </c>
      <c r="F145" s="238" t="s">
        <v>142</v>
      </c>
      <c r="G145" s="236"/>
      <c r="H145" s="239">
        <v>4.7039999999999997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140</v>
      </c>
      <c r="AU145" s="245" t="s">
        <v>85</v>
      </c>
      <c r="AV145" s="14" t="s">
        <v>85</v>
      </c>
      <c r="AW145" s="14" t="s">
        <v>37</v>
      </c>
      <c r="AX145" s="14" t="s">
        <v>83</v>
      </c>
      <c r="AY145" s="245" t="s">
        <v>128</v>
      </c>
    </row>
    <row r="146" s="12" customFormat="1" ht="22.8" customHeight="1">
      <c r="A146" s="12"/>
      <c r="B146" s="190"/>
      <c r="C146" s="191"/>
      <c r="D146" s="192" t="s">
        <v>74</v>
      </c>
      <c r="E146" s="204" t="s">
        <v>206</v>
      </c>
      <c r="F146" s="204" t="s">
        <v>207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SUM(P147:P156)</f>
        <v>0</v>
      </c>
      <c r="Q146" s="198"/>
      <c r="R146" s="199">
        <f>SUM(R147:R156)</f>
        <v>0</v>
      </c>
      <c r="S146" s="198"/>
      <c r="T146" s="200">
        <f>SUM(T147:T156)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83</v>
      </c>
      <c r="AT146" s="202" t="s">
        <v>74</v>
      </c>
      <c r="AU146" s="202" t="s">
        <v>83</v>
      </c>
      <c r="AY146" s="201" t="s">
        <v>128</v>
      </c>
      <c r="BK146" s="203">
        <f>SUM(BK147:BK156)</f>
        <v>0</v>
      </c>
    </row>
    <row r="147" s="2" customFormat="1" ht="37.8" customHeight="1">
      <c r="A147" s="40"/>
      <c r="B147" s="41"/>
      <c r="C147" s="206" t="s">
        <v>208</v>
      </c>
      <c r="D147" s="206" t="s">
        <v>131</v>
      </c>
      <c r="E147" s="207" t="s">
        <v>209</v>
      </c>
      <c r="F147" s="208" t="s">
        <v>210</v>
      </c>
      <c r="G147" s="209" t="s">
        <v>211</v>
      </c>
      <c r="H147" s="210">
        <v>1.452</v>
      </c>
      <c r="I147" s="211"/>
      <c r="J147" s="212">
        <f>ROUND(I147*H147,2)</f>
        <v>0</v>
      </c>
      <c r="K147" s="208" t="s">
        <v>135</v>
      </c>
      <c r="L147" s="46"/>
      <c r="M147" s="213" t="s">
        <v>19</v>
      </c>
      <c r="N147" s="214" t="s">
        <v>46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136</v>
      </c>
      <c r="AT147" s="217" t="s">
        <v>131</v>
      </c>
      <c r="AU147" s="217" t="s">
        <v>85</v>
      </c>
      <c r="AY147" s="19" t="s">
        <v>128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83</v>
      </c>
      <c r="BK147" s="218">
        <f>ROUND(I147*H147,2)</f>
        <v>0</v>
      </c>
      <c r="BL147" s="19" t="s">
        <v>136</v>
      </c>
      <c r="BM147" s="217" t="s">
        <v>212</v>
      </c>
    </row>
    <row r="148" s="2" customFormat="1">
      <c r="A148" s="40"/>
      <c r="B148" s="41"/>
      <c r="C148" s="42"/>
      <c r="D148" s="219" t="s">
        <v>138</v>
      </c>
      <c r="E148" s="42"/>
      <c r="F148" s="220" t="s">
        <v>213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138</v>
      </c>
      <c r="AU148" s="19" t="s">
        <v>85</v>
      </c>
    </row>
    <row r="149" s="2" customFormat="1" ht="33" customHeight="1">
      <c r="A149" s="40"/>
      <c r="B149" s="41"/>
      <c r="C149" s="206" t="s">
        <v>8</v>
      </c>
      <c r="D149" s="206" t="s">
        <v>131</v>
      </c>
      <c r="E149" s="207" t="s">
        <v>214</v>
      </c>
      <c r="F149" s="208" t="s">
        <v>215</v>
      </c>
      <c r="G149" s="209" t="s">
        <v>211</v>
      </c>
      <c r="H149" s="210">
        <v>1.452</v>
      </c>
      <c r="I149" s="211"/>
      <c r="J149" s="212">
        <f>ROUND(I149*H149,2)</f>
        <v>0</v>
      </c>
      <c r="K149" s="208" t="s">
        <v>135</v>
      </c>
      <c r="L149" s="46"/>
      <c r="M149" s="213" t="s">
        <v>19</v>
      </c>
      <c r="N149" s="214" t="s">
        <v>46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136</v>
      </c>
      <c r="AT149" s="217" t="s">
        <v>131</v>
      </c>
      <c r="AU149" s="217" t="s">
        <v>85</v>
      </c>
      <c r="AY149" s="19" t="s">
        <v>128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83</v>
      </c>
      <c r="BK149" s="218">
        <f>ROUND(I149*H149,2)</f>
        <v>0</v>
      </c>
      <c r="BL149" s="19" t="s">
        <v>136</v>
      </c>
      <c r="BM149" s="217" t="s">
        <v>216</v>
      </c>
    </row>
    <row r="150" s="2" customFormat="1">
      <c r="A150" s="40"/>
      <c r="B150" s="41"/>
      <c r="C150" s="42"/>
      <c r="D150" s="219" t="s">
        <v>138</v>
      </c>
      <c r="E150" s="42"/>
      <c r="F150" s="220" t="s">
        <v>217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138</v>
      </c>
      <c r="AU150" s="19" t="s">
        <v>85</v>
      </c>
    </row>
    <row r="151" s="2" customFormat="1" ht="44.25" customHeight="1">
      <c r="A151" s="40"/>
      <c r="B151" s="41"/>
      <c r="C151" s="206" t="s">
        <v>218</v>
      </c>
      <c r="D151" s="206" t="s">
        <v>131</v>
      </c>
      <c r="E151" s="207" t="s">
        <v>219</v>
      </c>
      <c r="F151" s="208" t="s">
        <v>220</v>
      </c>
      <c r="G151" s="209" t="s">
        <v>211</v>
      </c>
      <c r="H151" s="210">
        <v>27.588000000000001</v>
      </c>
      <c r="I151" s="211"/>
      <c r="J151" s="212">
        <f>ROUND(I151*H151,2)</f>
        <v>0</v>
      </c>
      <c r="K151" s="208" t="s">
        <v>135</v>
      </c>
      <c r="L151" s="46"/>
      <c r="M151" s="213" t="s">
        <v>19</v>
      </c>
      <c r="N151" s="214" t="s">
        <v>46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136</v>
      </c>
      <c r="AT151" s="217" t="s">
        <v>131</v>
      </c>
      <c r="AU151" s="217" t="s">
        <v>85</v>
      </c>
      <c r="AY151" s="19" t="s">
        <v>128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83</v>
      </c>
      <c r="BK151" s="218">
        <f>ROUND(I151*H151,2)</f>
        <v>0</v>
      </c>
      <c r="BL151" s="19" t="s">
        <v>136</v>
      </c>
      <c r="BM151" s="217" t="s">
        <v>221</v>
      </c>
    </row>
    <row r="152" s="2" customFormat="1">
      <c r="A152" s="40"/>
      <c r="B152" s="41"/>
      <c r="C152" s="42"/>
      <c r="D152" s="219" t="s">
        <v>138</v>
      </c>
      <c r="E152" s="42"/>
      <c r="F152" s="220" t="s">
        <v>222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138</v>
      </c>
      <c r="AU152" s="19" t="s">
        <v>85</v>
      </c>
    </row>
    <row r="153" s="2" customFormat="1">
      <c r="A153" s="40"/>
      <c r="B153" s="41"/>
      <c r="C153" s="42"/>
      <c r="D153" s="226" t="s">
        <v>223</v>
      </c>
      <c r="E153" s="42"/>
      <c r="F153" s="257" t="s">
        <v>224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223</v>
      </c>
      <c r="AU153" s="19" t="s">
        <v>85</v>
      </c>
    </row>
    <row r="154" s="14" customFormat="1">
      <c r="A154" s="14"/>
      <c r="B154" s="235"/>
      <c r="C154" s="236"/>
      <c r="D154" s="226" t="s">
        <v>140</v>
      </c>
      <c r="E154" s="236"/>
      <c r="F154" s="238" t="s">
        <v>225</v>
      </c>
      <c r="G154" s="236"/>
      <c r="H154" s="239">
        <v>27.588000000000001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5" t="s">
        <v>140</v>
      </c>
      <c r="AU154" s="245" t="s">
        <v>85</v>
      </c>
      <c r="AV154" s="14" t="s">
        <v>85</v>
      </c>
      <c r="AW154" s="14" t="s">
        <v>4</v>
      </c>
      <c r="AX154" s="14" t="s">
        <v>83</v>
      </c>
      <c r="AY154" s="245" t="s">
        <v>128</v>
      </c>
    </row>
    <row r="155" s="2" customFormat="1" ht="44.25" customHeight="1">
      <c r="A155" s="40"/>
      <c r="B155" s="41"/>
      <c r="C155" s="206" t="s">
        <v>226</v>
      </c>
      <c r="D155" s="206" t="s">
        <v>131</v>
      </c>
      <c r="E155" s="207" t="s">
        <v>227</v>
      </c>
      <c r="F155" s="208" t="s">
        <v>228</v>
      </c>
      <c r="G155" s="209" t="s">
        <v>211</v>
      </c>
      <c r="H155" s="210">
        <v>1.452</v>
      </c>
      <c r="I155" s="211"/>
      <c r="J155" s="212">
        <f>ROUND(I155*H155,2)</f>
        <v>0</v>
      </c>
      <c r="K155" s="208" t="s">
        <v>135</v>
      </c>
      <c r="L155" s="46"/>
      <c r="M155" s="213" t="s">
        <v>19</v>
      </c>
      <c r="N155" s="214" t="s">
        <v>46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136</v>
      </c>
      <c r="AT155" s="217" t="s">
        <v>131</v>
      </c>
      <c r="AU155" s="217" t="s">
        <v>85</v>
      </c>
      <c r="AY155" s="19" t="s">
        <v>128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83</v>
      </c>
      <c r="BK155" s="218">
        <f>ROUND(I155*H155,2)</f>
        <v>0</v>
      </c>
      <c r="BL155" s="19" t="s">
        <v>136</v>
      </c>
      <c r="BM155" s="217" t="s">
        <v>229</v>
      </c>
    </row>
    <row r="156" s="2" customFormat="1">
      <c r="A156" s="40"/>
      <c r="B156" s="41"/>
      <c r="C156" s="42"/>
      <c r="D156" s="219" t="s">
        <v>138</v>
      </c>
      <c r="E156" s="42"/>
      <c r="F156" s="220" t="s">
        <v>230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138</v>
      </c>
      <c r="AU156" s="19" t="s">
        <v>85</v>
      </c>
    </row>
    <row r="157" s="12" customFormat="1" ht="22.8" customHeight="1">
      <c r="A157" s="12"/>
      <c r="B157" s="190"/>
      <c r="C157" s="191"/>
      <c r="D157" s="192" t="s">
        <v>74</v>
      </c>
      <c r="E157" s="204" t="s">
        <v>231</v>
      </c>
      <c r="F157" s="204" t="s">
        <v>232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SUM(P158:P159)</f>
        <v>0</v>
      </c>
      <c r="Q157" s="198"/>
      <c r="R157" s="199">
        <f>SUM(R158:R159)</f>
        <v>0</v>
      </c>
      <c r="S157" s="198"/>
      <c r="T157" s="200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83</v>
      </c>
      <c r="AT157" s="202" t="s">
        <v>74</v>
      </c>
      <c r="AU157" s="202" t="s">
        <v>83</v>
      </c>
      <c r="AY157" s="201" t="s">
        <v>128</v>
      </c>
      <c r="BK157" s="203">
        <f>SUM(BK158:BK159)</f>
        <v>0</v>
      </c>
    </row>
    <row r="158" s="2" customFormat="1" ht="55.5" customHeight="1">
      <c r="A158" s="40"/>
      <c r="B158" s="41"/>
      <c r="C158" s="206" t="s">
        <v>233</v>
      </c>
      <c r="D158" s="206" t="s">
        <v>131</v>
      </c>
      <c r="E158" s="207" t="s">
        <v>234</v>
      </c>
      <c r="F158" s="208" t="s">
        <v>235</v>
      </c>
      <c r="G158" s="209" t="s">
        <v>211</v>
      </c>
      <c r="H158" s="210">
        <v>1.1679999999999999</v>
      </c>
      <c r="I158" s="211"/>
      <c r="J158" s="212">
        <f>ROUND(I158*H158,2)</f>
        <v>0</v>
      </c>
      <c r="K158" s="208" t="s">
        <v>135</v>
      </c>
      <c r="L158" s="46"/>
      <c r="M158" s="213" t="s">
        <v>19</v>
      </c>
      <c r="N158" s="214" t="s">
        <v>46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136</v>
      </c>
      <c r="AT158" s="217" t="s">
        <v>131</v>
      </c>
      <c r="AU158" s="217" t="s">
        <v>85</v>
      </c>
      <c r="AY158" s="19" t="s">
        <v>128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83</v>
      </c>
      <c r="BK158" s="218">
        <f>ROUND(I158*H158,2)</f>
        <v>0</v>
      </c>
      <c r="BL158" s="19" t="s">
        <v>136</v>
      </c>
      <c r="BM158" s="217" t="s">
        <v>236</v>
      </c>
    </row>
    <row r="159" s="2" customFormat="1">
      <c r="A159" s="40"/>
      <c r="B159" s="41"/>
      <c r="C159" s="42"/>
      <c r="D159" s="219" t="s">
        <v>138</v>
      </c>
      <c r="E159" s="42"/>
      <c r="F159" s="220" t="s">
        <v>237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138</v>
      </c>
      <c r="AU159" s="19" t="s">
        <v>85</v>
      </c>
    </row>
    <row r="160" s="12" customFormat="1" ht="25.92" customHeight="1">
      <c r="A160" s="12"/>
      <c r="B160" s="190"/>
      <c r="C160" s="191"/>
      <c r="D160" s="192" t="s">
        <v>74</v>
      </c>
      <c r="E160" s="193" t="s">
        <v>238</v>
      </c>
      <c r="F160" s="193" t="s">
        <v>239</v>
      </c>
      <c r="G160" s="191"/>
      <c r="H160" s="191"/>
      <c r="I160" s="194"/>
      <c r="J160" s="195">
        <f>BK160</f>
        <v>0</v>
      </c>
      <c r="K160" s="191"/>
      <c r="L160" s="196"/>
      <c r="M160" s="197"/>
      <c r="N160" s="198"/>
      <c r="O160" s="198"/>
      <c r="P160" s="199">
        <f>P161+P177+P199+P273+P342</f>
        <v>0</v>
      </c>
      <c r="Q160" s="198"/>
      <c r="R160" s="199">
        <f>R161+R177+R199+R273+R342</f>
        <v>0.89807287000000002</v>
      </c>
      <c r="S160" s="198"/>
      <c r="T160" s="200">
        <f>T161+T177+T199+T273+T342</f>
        <v>0.99115179999999992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1" t="s">
        <v>85</v>
      </c>
      <c r="AT160" s="202" t="s">
        <v>74</v>
      </c>
      <c r="AU160" s="202" t="s">
        <v>75</v>
      </c>
      <c r="AY160" s="201" t="s">
        <v>128</v>
      </c>
      <c r="BK160" s="203">
        <f>BK161+BK177+BK199+BK273+BK342</f>
        <v>0</v>
      </c>
    </row>
    <row r="161" s="12" customFormat="1" ht="22.8" customHeight="1">
      <c r="A161" s="12"/>
      <c r="B161" s="190"/>
      <c r="C161" s="191"/>
      <c r="D161" s="192" t="s">
        <v>74</v>
      </c>
      <c r="E161" s="204" t="s">
        <v>240</v>
      </c>
      <c r="F161" s="204" t="s">
        <v>241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SUM(P162:P176)</f>
        <v>0</v>
      </c>
      <c r="Q161" s="198"/>
      <c r="R161" s="199">
        <f>SUM(R162:R176)</f>
        <v>0.0030300000000000001</v>
      </c>
      <c r="S161" s="198"/>
      <c r="T161" s="200">
        <f>SUM(T162:T176)</f>
        <v>0.04054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85</v>
      </c>
      <c r="AT161" s="202" t="s">
        <v>74</v>
      </c>
      <c r="AU161" s="202" t="s">
        <v>83</v>
      </c>
      <c r="AY161" s="201" t="s">
        <v>128</v>
      </c>
      <c r="BK161" s="203">
        <f>SUM(BK162:BK176)</f>
        <v>0</v>
      </c>
    </row>
    <row r="162" s="2" customFormat="1" ht="24.15" customHeight="1">
      <c r="A162" s="40"/>
      <c r="B162" s="41"/>
      <c r="C162" s="206" t="s">
        <v>242</v>
      </c>
      <c r="D162" s="206" t="s">
        <v>131</v>
      </c>
      <c r="E162" s="207" t="s">
        <v>243</v>
      </c>
      <c r="F162" s="208" t="s">
        <v>244</v>
      </c>
      <c r="G162" s="209" t="s">
        <v>245</v>
      </c>
      <c r="H162" s="210">
        <v>2</v>
      </c>
      <c r="I162" s="211"/>
      <c r="J162" s="212">
        <f>ROUND(I162*H162,2)</f>
        <v>0</v>
      </c>
      <c r="K162" s="208" t="s">
        <v>135</v>
      </c>
      <c r="L162" s="46"/>
      <c r="M162" s="213" t="s">
        <v>19</v>
      </c>
      <c r="N162" s="214" t="s">
        <v>46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0.02027</v>
      </c>
      <c r="T162" s="216">
        <f>S162*H162</f>
        <v>0.04054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242</v>
      </c>
      <c r="AT162" s="217" t="s">
        <v>131</v>
      </c>
      <c r="AU162" s="217" t="s">
        <v>85</v>
      </c>
      <c r="AY162" s="19" t="s">
        <v>128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83</v>
      </c>
      <c r="BK162" s="218">
        <f>ROUND(I162*H162,2)</f>
        <v>0</v>
      </c>
      <c r="BL162" s="19" t="s">
        <v>242</v>
      </c>
      <c r="BM162" s="217" t="s">
        <v>246</v>
      </c>
    </row>
    <row r="163" s="2" customFormat="1">
      <c r="A163" s="40"/>
      <c r="B163" s="41"/>
      <c r="C163" s="42"/>
      <c r="D163" s="219" t="s">
        <v>138</v>
      </c>
      <c r="E163" s="42"/>
      <c r="F163" s="220" t="s">
        <v>247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138</v>
      </c>
      <c r="AU163" s="19" t="s">
        <v>85</v>
      </c>
    </row>
    <row r="164" s="13" customFormat="1">
      <c r="A164" s="13"/>
      <c r="B164" s="224"/>
      <c r="C164" s="225"/>
      <c r="D164" s="226" t="s">
        <v>140</v>
      </c>
      <c r="E164" s="227" t="s">
        <v>19</v>
      </c>
      <c r="F164" s="228" t="s">
        <v>248</v>
      </c>
      <c r="G164" s="225"/>
      <c r="H164" s="227" t="s">
        <v>19</v>
      </c>
      <c r="I164" s="229"/>
      <c r="J164" s="225"/>
      <c r="K164" s="225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140</v>
      </c>
      <c r="AU164" s="234" t="s">
        <v>85</v>
      </c>
      <c r="AV164" s="13" t="s">
        <v>83</v>
      </c>
      <c r="AW164" s="13" t="s">
        <v>37</v>
      </c>
      <c r="AX164" s="13" t="s">
        <v>75</v>
      </c>
      <c r="AY164" s="234" t="s">
        <v>128</v>
      </c>
    </row>
    <row r="165" s="14" customFormat="1">
      <c r="A165" s="14"/>
      <c r="B165" s="235"/>
      <c r="C165" s="236"/>
      <c r="D165" s="226" t="s">
        <v>140</v>
      </c>
      <c r="E165" s="237" t="s">
        <v>19</v>
      </c>
      <c r="F165" s="238" t="s">
        <v>85</v>
      </c>
      <c r="G165" s="236"/>
      <c r="H165" s="239">
        <v>2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5" t="s">
        <v>140</v>
      </c>
      <c r="AU165" s="245" t="s">
        <v>85</v>
      </c>
      <c r="AV165" s="14" t="s">
        <v>85</v>
      </c>
      <c r="AW165" s="14" t="s">
        <v>37</v>
      </c>
      <c r="AX165" s="14" t="s">
        <v>83</v>
      </c>
      <c r="AY165" s="245" t="s">
        <v>128</v>
      </c>
    </row>
    <row r="166" s="2" customFormat="1" ht="24.15" customHeight="1">
      <c r="A166" s="40"/>
      <c r="B166" s="41"/>
      <c r="C166" s="206" t="s">
        <v>249</v>
      </c>
      <c r="D166" s="206" t="s">
        <v>131</v>
      </c>
      <c r="E166" s="207" t="s">
        <v>250</v>
      </c>
      <c r="F166" s="208" t="s">
        <v>251</v>
      </c>
      <c r="G166" s="209" t="s">
        <v>245</v>
      </c>
      <c r="H166" s="210">
        <v>2</v>
      </c>
      <c r="I166" s="211"/>
      <c r="J166" s="212">
        <f>ROUND(I166*H166,2)</f>
        <v>0</v>
      </c>
      <c r="K166" s="208" t="s">
        <v>135</v>
      </c>
      <c r="L166" s="46"/>
      <c r="M166" s="213" t="s">
        <v>19</v>
      </c>
      <c r="N166" s="214" t="s">
        <v>46</v>
      </c>
      <c r="O166" s="86"/>
      <c r="P166" s="215">
        <f>O166*H166</f>
        <v>0</v>
      </c>
      <c r="Q166" s="215">
        <v>0.00148</v>
      </c>
      <c r="R166" s="215">
        <f>Q166*H166</f>
        <v>0.00296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242</v>
      </c>
      <c r="AT166" s="217" t="s">
        <v>131</v>
      </c>
      <c r="AU166" s="217" t="s">
        <v>85</v>
      </c>
      <c r="AY166" s="19" t="s">
        <v>128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83</v>
      </c>
      <c r="BK166" s="218">
        <f>ROUND(I166*H166,2)</f>
        <v>0</v>
      </c>
      <c r="BL166" s="19" t="s">
        <v>242</v>
      </c>
      <c r="BM166" s="217" t="s">
        <v>252</v>
      </c>
    </row>
    <row r="167" s="2" customFormat="1">
      <c r="A167" s="40"/>
      <c r="B167" s="41"/>
      <c r="C167" s="42"/>
      <c r="D167" s="219" t="s">
        <v>138</v>
      </c>
      <c r="E167" s="42"/>
      <c r="F167" s="220" t="s">
        <v>253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138</v>
      </c>
      <c r="AU167" s="19" t="s">
        <v>85</v>
      </c>
    </row>
    <row r="168" s="13" customFormat="1">
      <c r="A168" s="13"/>
      <c r="B168" s="224"/>
      <c r="C168" s="225"/>
      <c r="D168" s="226" t="s">
        <v>140</v>
      </c>
      <c r="E168" s="227" t="s">
        <v>19</v>
      </c>
      <c r="F168" s="228" t="s">
        <v>248</v>
      </c>
      <c r="G168" s="225"/>
      <c r="H168" s="227" t="s">
        <v>19</v>
      </c>
      <c r="I168" s="229"/>
      <c r="J168" s="225"/>
      <c r="K168" s="225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140</v>
      </c>
      <c r="AU168" s="234" t="s">
        <v>85</v>
      </c>
      <c r="AV168" s="13" t="s">
        <v>83</v>
      </c>
      <c r="AW168" s="13" t="s">
        <v>37</v>
      </c>
      <c r="AX168" s="13" t="s">
        <v>75</v>
      </c>
      <c r="AY168" s="234" t="s">
        <v>128</v>
      </c>
    </row>
    <row r="169" s="14" customFormat="1">
      <c r="A169" s="14"/>
      <c r="B169" s="235"/>
      <c r="C169" s="236"/>
      <c r="D169" s="226" t="s">
        <v>140</v>
      </c>
      <c r="E169" s="237" t="s">
        <v>19</v>
      </c>
      <c r="F169" s="238" t="s">
        <v>85</v>
      </c>
      <c r="G169" s="236"/>
      <c r="H169" s="239">
        <v>2</v>
      </c>
      <c r="I169" s="240"/>
      <c r="J169" s="236"/>
      <c r="K169" s="236"/>
      <c r="L169" s="241"/>
      <c r="M169" s="242"/>
      <c r="N169" s="243"/>
      <c r="O169" s="243"/>
      <c r="P169" s="243"/>
      <c r="Q169" s="243"/>
      <c r="R169" s="243"/>
      <c r="S169" s="243"/>
      <c r="T169" s="24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5" t="s">
        <v>140</v>
      </c>
      <c r="AU169" s="245" t="s">
        <v>85</v>
      </c>
      <c r="AV169" s="14" t="s">
        <v>85</v>
      </c>
      <c r="AW169" s="14" t="s">
        <v>37</v>
      </c>
      <c r="AX169" s="14" t="s">
        <v>83</v>
      </c>
      <c r="AY169" s="245" t="s">
        <v>128</v>
      </c>
    </row>
    <row r="170" s="2" customFormat="1" ht="44.25" customHeight="1">
      <c r="A170" s="40"/>
      <c r="B170" s="41"/>
      <c r="C170" s="206" t="s">
        <v>254</v>
      </c>
      <c r="D170" s="206" t="s">
        <v>131</v>
      </c>
      <c r="E170" s="207" t="s">
        <v>255</v>
      </c>
      <c r="F170" s="208" t="s">
        <v>256</v>
      </c>
      <c r="G170" s="209" t="s">
        <v>245</v>
      </c>
      <c r="H170" s="210">
        <v>1</v>
      </c>
      <c r="I170" s="211"/>
      <c r="J170" s="212">
        <f>ROUND(I170*H170,2)</f>
        <v>0</v>
      </c>
      <c r="K170" s="208" t="s">
        <v>135</v>
      </c>
      <c r="L170" s="46"/>
      <c r="M170" s="213" t="s">
        <v>19</v>
      </c>
      <c r="N170" s="214" t="s">
        <v>46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136</v>
      </c>
      <c r="AT170" s="217" t="s">
        <v>131</v>
      </c>
      <c r="AU170" s="217" t="s">
        <v>85</v>
      </c>
      <c r="AY170" s="19" t="s">
        <v>128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83</v>
      </c>
      <c r="BK170" s="218">
        <f>ROUND(I170*H170,2)</f>
        <v>0</v>
      </c>
      <c r="BL170" s="19" t="s">
        <v>136</v>
      </c>
      <c r="BM170" s="217" t="s">
        <v>257</v>
      </c>
    </row>
    <row r="171" s="2" customFormat="1">
      <c r="A171" s="40"/>
      <c r="B171" s="41"/>
      <c r="C171" s="42"/>
      <c r="D171" s="219" t="s">
        <v>138</v>
      </c>
      <c r="E171" s="42"/>
      <c r="F171" s="220" t="s">
        <v>258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138</v>
      </c>
      <c r="AU171" s="19" t="s">
        <v>85</v>
      </c>
    </row>
    <row r="172" s="13" customFormat="1">
      <c r="A172" s="13"/>
      <c r="B172" s="224"/>
      <c r="C172" s="225"/>
      <c r="D172" s="226" t="s">
        <v>140</v>
      </c>
      <c r="E172" s="227" t="s">
        <v>19</v>
      </c>
      <c r="F172" s="228" t="s">
        <v>259</v>
      </c>
      <c r="G172" s="225"/>
      <c r="H172" s="227" t="s">
        <v>19</v>
      </c>
      <c r="I172" s="229"/>
      <c r="J172" s="225"/>
      <c r="K172" s="225"/>
      <c r="L172" s="230"/>
      <c r="M172" s="231"/>
      <c r="N172" s="232"/>
      <c r="O172" s="232"/>
      <c r="P172" s="232"/>
      <c r="Q172" s="232"/>
      <c r="R172" s="232"/>
      <c r="S172" s="232"/>
      <c r="T172" s="23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4" t="s">
        <v>140</v>
      </c>
      <c r="AU172" s="234" t="s">
        <v>85</v>
      </c>
      <c r="AV172" s="13" t="s">
        <v>83</v>
      </c>
      <c r="AW172" s="13" t="s">
        <v>37</v>
      </c>
      <c r="AX172" s="13" t="s">
        <v>75</v>
      </c>
      <c r="AY172" s="234" t="s">
        <v>128</v>
      </c>
    </row>
    <row r="173" s="14" customFormat="1">
      <c r="A173" s="14"/>
      <c r="B173" s="235"/>
      <c r="C173" s="236"/>
      <c r="D173" s="226" t="s">
        <v>140</v>
      </c>
      <c r="E173" s="237" t="s">
        <v>19</v>
      </c>
      <c r="F173" s="238" t="s">
        <v>83</v>
      </c>
      <c r="G173" s="236"/>
      <c r="H173" s="239">
        <v>1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5" t="s">
        <v>140</v>
      </c>
      <c r="AU173" s="245" t="s">
        <v>85</v>
      </c>
      <c r="AV173" s="14" t="s">
        <v>85</v>
      </c>
      <c r="AW173" s="14" t="s">
        <v>37</v>
      </c>
      <c r="AX173" s="14" t="s">
        <v>83</v>
      </c>
      <c r="AY173" s="245" t="s">
        <v>128</v>
      </c>
    </row>
    <row r="174" s="2" customFormat="1" ht="16.5" customHeight="1">
      <c r="A174" s="40"/>
      <c r="B174" s="41"/>
      <c r="C174" s="258" t="s">
        <v>260</v>
      </c>
      <c r="D174" s="258" t="s">
        <v>261</v>
      </c>
      <c r="E174" s="259" t="s">
        <v>262</v>
      </c>
      <c r="F174" s="260" t="s">
        <v>263</v>
      </c>
      <c r="G174" s="261" t="s">
        <v>245</v>
      </c>
      <c r="H174" s="262">
        <v>1</v>
      </c>
      <c r="I174" s="263"/>
      <c r="J174" s="264">
        <f>ROUND(I174*H174,2)</f>
        <v>0</v>
      </c>
      <c r="K174" s="260" t="s">
        <v>135</v>
      </c>
      <c r="L174" s="265"/>
      <c r="M174" s="266" t="s">
        <v>19</v>
      </c>
      <c r="N174" s="267" t="s">
        <v>46</v>
      </c>
      <c r="O174" s="86"/>
      <c r="P174" s="215">
        <f>O174*H174</f>
        <v>0</v>
      </c>
      <c r="Q174" s="215">
        <v>6.9999999999999994E-05</v>
      </c>
      <c r="R174" s="215">
        <f>Q174*H174</f>
        <v>6.9999999999999994E-05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181</v>
      </c>
      <c r="AT174" s="217" t="s">
        <v>261</v>
      </c>
      <c r="AU174" s="217" t="s">
        <v>85</v>
      </c>
      <c r="AY174" s="19" t="s">
        <v>128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83</v>
      </c>
      <c r="BK174" s="218">
        <f>ROUND(I174*H174,2)</f>
        <v>0</v>
      </c>
      <c r="BL174" s="19" t="s">
        <v>136</v>
      </c>
      <c r="BM174" s="217" t="s">
        <v>264</v>
      </c>
    </row>
    <row r="175" s="2" customFormat="1" ht="49.05" customHeight="1">
      <c r="A175" s="40"/>
      <c r="B175" s="41"/>
      <c r="C175" s="206" t="s">
        <v>265</v>
      </c>
      <c r="D175" s="206" t="s">
        <v>131</v>
      </c>
      <c r="E175" s="207" t="s">
        <v>266</v>
      </c>
      <c r="F175" s="208" t="s">
        <v>267</v>
      </c>
      <c r="G175" s="209" t="s">
        <v>211</v>
      </c>
      <c r="H175" s="210">
        <v>0.0030000000000000001</v>
      </c>
      <c r="I175" s="211"/>
      <c r="J175" s="212">
        <f>ROUND(I175*H175,2)</f>
        <v>0</v>
      </c>
      <c r="K175" s="208" t="s">
        <v>135</v>
      </c>
      <c r="L175" s="46"/>
      <c r="M175" s="213" t="s">
        <v>19</v>
      </c>
      <c r="N175" s="214" t="s">
        <v>46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242</v>
      </c>
      <c r="AT175" s="217" t="s">
        <v>131</v>
      </c>
      <c r="AU175" s="217" t="s">
        <v>85</v>
      </c>
      <c r="AY175" s="19" t="s">
        <v>128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83</v>
      </c>
      <c r="BK175" s="218">
        <f>ROUND(I175*H175,2)</f>
        <v>0</v>
      </c>
      <c r="BL175" s="19" t="s">
        <v>242</v>
      </c>
      <c r="BM175" s="217" t="s">
        <v>268</v>
      </c>
    </row>
    <row r="176" s="2" customFormat="1">
      <c r="A176" s="40"/>
      <c r="B176" s="41"/>
      <c r="C176" s="42"/>
      <c r="D176" s="219" t="s">
        <v>138</v>
      </c>
      <c r="E176" s="42"/>
      <c r="F176" s="220" t="s">
        <v>269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138</v>
      </c>
      <c r="AU176" s="19" t="s">
        <v>85</v>
      </c>
    </row>
    <row r="177" s="12" customFormat="1" ht="22.8" customHeight="1">
      <c r="A177" s="12"/>
      <c r="B177" s="190"/>
      <c r="C177" s="191"/>
      <c r="D177" s="192" t="s">
        <v>74</v>
      </c>
      <c r="E177" s="204" t="s">
        <v>270</v>
      </c>
      <c r="F177" s="204" t="s">
        <v>271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SUM(P178:P198)</f>
        <v>0</v>
      </c>
      <c r="Q177" s="198"/>
      <c r="R177" s="199">
        <f>SUM(R178:R198)</f>
        <v>0.0012000000000000001</v>
      </c>
      <c r="S177" s="198"/>
      <c r="T177" s="200">
        <f>SUM(T178:T198)</f>
        <v>0.010919999999999999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85</v>
      </c>
      <c r="AT177" s="202" t="s">
        <v>74</v>
      </c>
      <c r="AU177" s="202" t="s">
        <v>83</v>
      </c>
      <c r="AY177" s="201" t="s">
        <v>128</v>
      </c>
      <c r="BK177" s="203">
        <f>SUM(BK178:BK198)</f>
        <v>0</v>
      </c>
    </row>
    <row r="178" s="2" customFormat="1" ht="16.5" customHeight="1">
      <c r="A178" s="40"/>
      <c r="B178" s="41"/>
      <c r="C178" s="206" t="s">
        <v>7</v>
      </c>
      <c r="D178" s="206" t="s">
        <v>131</v>
      </c>
      <c r="E178" s="207" t="s">
        <v>272</v>
      </c>
      <c r="F178" s="208" t="s">
        <v>273</v>
      </c>
      <c r="G178" s="209" t="s">
        <v>274</v>
      </c>
      <c r="H178" s="210">
        <v>7</v>
      </c>
      <c r="I178" s="211"/>
      <c r="J178" s="212">
        <f>ROUND(I178*H178,2)</f>
        <v>0</v>
      </c>
      <c r="K178" s="208" t="s">
        <v>135</v>
      </c>
      <c r="L178" s="46"/>
      <c r="M178" s="213" t="s">
        <v>19</v>
      </c>
      <c r="N178" s="214" t="s">
        <v>46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0.00156</v>
      </c>
      <c r="T178" s="216">
        <f>S178*H178</f>
        <v>0.010919999999999999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242</v>
      </c>
      <c r="AT178" s="217" t="s">
        <v>131</v>
      </c>
      <c r="AU178" s="217" t="s">
        <v>85</v>
      </c>
      <c r="AY178" s="19" t="s">
        <v>128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83</v>
      </c>
      <c r="BK178" s="218">
        <f>ROUND(I178*H178,2)</f>
        <v>0</v>
      </c>
      <c r="BL178" s="19" t="s">
        <v>242</v>
      </c>
      <c r="BM178" s="217" t="s">
        <v>275</v>
      </c>
    </row>
    <row r="179" s="2" customFormat="1">
      <c r="A179" s="40"/>
      <c r="B179" s="41"/>
      <c r="C179" s="42"/>
      <c r="D179" s="219" t="s">
        <v>138</v>
      </c>
      <c r="E179" s="42"/>
      <c r="F179" s="220" t="s">
        <v>276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138</v>
      </c>
      <c r="AU179" s="19" t="s">
        <v>85</v>
      </c>
    </row>
    <row r="180" s="13" customFormat="1">
      <c r="A180" s="13"/>
      <c r="B180" s="224"/>
      <c r="C180" s="225"/>
      <c r="D180" s="226" t="s">
        <v>140</v>
      </c>
      <c r="E180" s="227" t="s">
        <v>19</v>
      </c>
      <c r="F180" s="228" t="s">
        <v>277</v>
      </c>
      <c r="G180" s="225"/>
      <c r="H180" s="227" t="s">
        <v>19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140</v>
      </c>
      <c r="AU180" s="234" t="s">
        <v>85</v>
      </c>
      <c r="AV180" s="13" t="s">
        <v>83</v>
      </c>
      <c r="AW180" s="13" t="s">
        <v>37</v>
      </c>
      <c r="AX180" s="13" t="s">
        <v>75</v>
      </c>
      <c r="AY180" s="234" t="s">
        <v>128</v>
      </c>
    </row>
    <row r="181" s="13" customFormat="1">
      <c r="A181" s="13"/>
      <c r="B181" s="224"/>
      <c r="C181" s="225"/>
      <c r="D181" s="226" t="s">
        <v>140</v>
      </c>
      <c r="E181" s="227" t="s">
        <v>19</v>
      </c>
      <c r="F181" s="228" t="s">
        <v>278</v>
      </c>
      <c r="G181" s="225"/>
      <c r="H181" s="227" t="s">
        <v>19</v>
      </c>
      <c r="I181" s="229"/>
      <c r="J181" s="225"/>
      <c r="K181" s="225"/>
      <c r="L181" s="230"/>
      <c r="M181" s="231"/>
      <c r="N181" s="232"/>
      <c r="O181" s="232"/>
      <c r="P181" s="232"/>
      <c r="Q181" s="232"/>
      <c r="R181" s="232"/>
      <c r="S181" s="232"/>
      <c r="T181" s="23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4" t="s">
        <v>140</v>
      </c>
      <c r="AU181" s="234" t="s">
        <v>85</v>
      </c>
      <c r="AV181" s="13" t="s">
        <v>83</v>
      </c>
      <c r="AW181" s="13" t="s">
        <v>37</v>
      </c>
      <c r="AX181" s="13" t="s">
        <v>75</v>
      </c>
      <c r="AY181" s="234" t="s">
        <v>128</v>
      </c>
    </row>
    <row r="182" s="14" customFormat="1">
      <c r="A182" s="14"/>
      <c r="B182" s="235"/>
      <c r="C182" s="236"/>
      <c r="D182" s="226" t="s">
        <v>140</v>
      </c>
      <c r="E182" s="237" t="s">
        <v>19</v>
      </c>
      <c r="F182" s="238" t="s">
        <v>83</v>
      </c>
      <c r="G182" s="236"/>
      <c r="H182" s="239">
        <v>1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5" t="s">
        <v>140</v>
      </c>
      <c r="AU182" s="245" t="s">
        <v>85</v>
      </c>
      <c r="AV182" s="14" t="s">
        <v>85</v>
      </c>
      <c r="AW182" s="14" t="s">
        <v>37</v>
      </c>
      <c r="AX182" s="14" t="s">
        <v>75</v>
      </c>
      <c r="AY182" s="245" t="s">
        <v>128</v>
      </c>
    </row>
    <row r="183" s="13" customFormat="1">
      <c r="A183" s="13"/>
      <c r="B183" s="224"/>
      <c r="C183" s="225"/>
      <c r="D183" s="226" t="s">
        <v>140</v>
      </c>
      <c r="E183" s="227" t="s">
        <v>19</v>
      </c>
      <c r="F183" s="228" t="s">
        <v>279</v>
      </c>
      <c r="G183" s="225"/>
      <c r="H183" s="227" t="s">
        <v>19</v>
      </c>
      <c r="I183" s="229"/>
      <c r="J183" s="225"/>
      <c r="K183" s="225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140</v>
      </c>
      <c r="AU183" s="234" t="s">
        <v>85</v>
      </c>
      <c r="AV183" s="13" t="s">
        <v>83</v>
      </c>
      <c r="AW183" s="13" t="s">
        <v>37</v>
      </c>
      <c r="AX183" s="13" t="s">
        <v>75</v>
      </c>
      <c r="AY183" s="234" t="s">
        <v>128</v>
      </c>
    </row>
    <row r="184" s="13" customFormat="1">
      <c r="A184" s="13"/>
      <c r="B184" s="224"/>
      <c r="C184" s="225"/>
      <c r="D184" s="226" t="s">
        <v>140</v>
      </c>
      <c r="E184" s="227" t="s">
        <v>19</v>
      </c>
      <c r="F184" s="228" t="s">
        <v>280</v>
      </c>
      <c r="G184" s="225"/>
      <c r="H184" s="227" t="s">
        <v>19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140</v>
      </c>
      <c r="AU184" s="234" t="s">
        <v>85</v>
      </c>
      <c r="AV184" s="13" t="s">
        <v>83</v>
      </c>
      <c r="AW184" s="13" t="s">
        <v>37</v>
      </c>
      <c r="AX184" s="13" t="s">
        <v>75</v>
      </c>
      <c r="AY184" s="234" t="s">
        <v>128</v>
      </c>
    </row>
    <row r="185" s="14" customFormat="1">
      <c r="A185" s="14"/>
      <c r="B185" s="235"/>
      <c r="C185" s="236"/>
      <c r="D185" s="226" t="s">
        <v>140</v>
      </c>
      <c r="E185" s="237" t="s">
        <v>19</v>
      </c>
      <c r="F185" s="238" t="s">
        <v>129</v>
      </c>
      <c r="G185" s="236"/>
      <c r="H185" s="239">
        <v>6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5" t="s">
        <v>140</v>
      </c>
      <c r="AU185" s="245" t="s">
        <v>85</v>
      </c>
      <c r="AV185" s="14" t="s">
        <v>85</v>
      </c>
      <c r="AW185" s="14" t="s">
        <v>37</v>
      </c>
      <c r="AX185" s="14" t="s">
        <v>75</v>
      </c>
      <c r="AY185" s="245" t="s">
        <v>128</v>
      </c>
    </row>
    <row r="186" s="15" customFormat="1">
      <c r="A186" s="15"/>
      <c r="B186" s="246"/>
      <c r="C186" s="247"/>
      <c r="D186" s="226" t="s">
        <v>140</v>
      </c>
      <c r="E186" s="248" t="s">
        <v>19</v>
      </c>
      <c r="F186" s="249" t="s">
        <v>173</v>
      </c>
      <c r="G186" s="247"/>
      <c r="H186" s="250">
        <v>7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6" t="s">
        <v>140</v>
      </c>
      <c r="AU186" s="256" t="s">
        <v>85</v>
      </c>
      <c r="AV186" s="15" t="s">
        <v>136</v>
      </c>
      <c r="AW186" s="15" t="s">
        <v>37</v>
      </c>
      <c r="AX186" s="15" t="s">
        <v>83</v>
      </c>
      <c r="AY186" s="256" t="s">
        <v>128</v>
      </c>
    </row>
    <row r="187" s="2" customFormat="1" ht="24.15" customHeight="1">
      <c r="A187" s="40"/>
      <c r="B187" s="41"/>
      <c r="C187" s="206" t="s">
        <v>281</v>
      </c>
      <c r="D187" s="206" t="s">
        <v>131</v>
      </c>
      <c r="E187" s="207" t="s">
        <v>282</v>
      </c>
      <c r="F187" s="208" t="s">
        <v>283</v>
      </c>
      <c r="G187" s="209" t="s">
        <v>274</v>
      </c>
      <c r="H187" s="210">
        <v>2</v>
      </c>
      <c r="I187" s="211"/>
      <c r="J187" s="212">
        <f>ROUND(I187*H187,2)</f>
        <v>0</v>
      </c>
      <c r="K187" s="208" t="s">
        <v>135</v>
      </c>
      <c r="L187" s="46"/>
      <c r="M187" s="213" t="s">
        <v>19</v>
      </c>
      <c r="N187" s="214" t="s">
        <v>46</v>
      </c>
      <c r="O187" s="86"/>
      <c r="P187" s="215">
        <f>O187*H187</f>
        <v>0</v>
      </c>
      <c r="Q187" s="215">
        <v>0.00024000000000000001</v>
      </c>
      <c r="R187" s="215">
        <f>Q187*H187</f>
        <v>0.00048000000000000001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242</v>
      </c>
      <c r="AT187" s="217" t="s">
        <v>131</v>
      </c>
      <c r="AU187" s="217" t="s">
        <v>85</v>
      </c>
      <c r="AY187" s="19" t="s">
        <v>128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83</v>
      </c>
      <c r="BK187" s="218">
        <f>ROUND(I187*H187,2)</f>
        <v>0</v>
      </c>
      <c r="BL187" s="19" t="s">
        <v>242</v>
      </c>
      <c r="BM187" s="217" t="s">
        <v>284</v>
      </c>
    </row>
    <row r="188" s="2" customFormat="1">
      <c r="A188" s="40"/>
      <c r="B188" s="41"/>
      <c r="C188" s="42"/>
      <c r="D188" s="219" t="s">
        <v>138</v>
      </c>
      <c r="E188" s="42"/>
      <c r="F188" s="220" t="s">
        <v>285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138</v>
      </c>
      <c r="AU188" s="19" t="s">
        <v>85</v>
      </c>
    </row>
    <row r="189" s="13" customFormat="1">
      <c r="A189" s="13"/>
      <c r="B189" s="224"/>
      <c r="C189" s="225"/>
      <c r="D189" s="226" t="s">
        <v>140</v>
      </c>
      <c r="E189" s="227" t="s">
        <v>19</v>
      </c>
      <c r="F189" s="228" t="s">
        <v>277</v>
      </c>
      <c r="G189" s="225"/>
      <c r="H189" s="227" t="s">
        <v>19</v>
      </c>
      <c r="I189" s="229"/>
      <c r="J189" s="225"/>
      <c r="K189" s="225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140</v>
      </c>
      <c r="AU189" s="234" t="s">
        <v>85</v>
      </c>
      <c r="AV189" s="13" t="s">
        <v>83</v>
      </c>
      <c r="AW189" s="13" t="s">
        <v>37</v>
      </c>
      <c r="AX189" s="13" t="s">
        <v>75</v>
      </c>
      <c r="AY189" s="234" t="s">
        <v>128</v>
      </c>
    </row>
    <row r="190" s="13" customFormat="1">
      <c r="A190" s="13"/>
      <c r="B190" s="224"/>
      <c r="C190" s="225"/>
      <c r="D190" s="226" t="s">
        <v>140</v>
      </c>
      <c r="E190" s="227" t="s">
        <v>19</v>
      </c>
      <c r="F190" s="228" t="s">
        <v>286</v>
      </c>
      <c r="G190" s="225"/>
      <c r="H190" s="227" t="s">
        <v>19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140</v>
      </c>
      <c r="AU190" s="234" t="s">
        <v>85</v>
      </c>
      <c r="AV190" s="13" t="s">
        <v>83</v>
      </c>
      <c r="AW190" s="13" t="s">
        <v>37</v>
      </c>
      <c r="AX190" s="13" t="s">
        <v>75</v>
      </c>
      <c r="AY190" s="234" t="s">
        <v>128</v>
      </c>
    </row>
    <row r="191" s="14" customFormat="1">
      <c r="A191" s="14"/>
      <c r="B191" s="235"/>
      <c r="C191" s="236"/>
      <c r="D191" s="226" t="s">
        <v>140</v>
      </c>
      <c r="E191" s="237" t="s">
        <v>19</v>
      </c>
      <c r="F191" s="238" t="s">
        <v>85</v>
      </c>
      <c r="G191" s="236"/>
      <c r="H191" s="239">
        <v>2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140</v>
      </c>
      <c r="AU191" s="245" t="s">
        <v>85</v>
      </c>
      <c r="AV191" s="14" t="s">
        <v>85</v>
      </c>
      <c r="AW191" s="14" t="s">
        <v>37</v>
      </c>
      <c r="AX191" s="14" t="s">
        <v>83</v>
      </c>
      <c r="AY191" s="245" t="s">
        <v>128</v>
      </c>
    </row>
    <row r="192" s="2" customFormat="1" ht="24.15" customHeight="1">
      <c r="A192" s="40"/>
      <c r="B192" s="41"/>
      <c r="C192" s="206" t="s">
        <v>287</v>
      </c>
      <c r="D192" s="206" t="s">
        <v>131</v>
      </c>
      <c r="E192" s="207" t="s">
        <v>288</v>
      </c>
      <c r="F192" s="208" t="s">
        <v>289</v>
      </c>
      <c r="G192" s="209" t="s">
        <v>274</v>
      </c>
      <c r="H192" s="210">
        <v>6</v>
      </c>
      <c r="I192" s="211"/>
      <c r="J192" s="212">
        <f>ROUND(I192*H192,2)</f>
        <v>0</v>
      </c>
      <c r="K192" s="208" t="s">
        <v>135</v>
      </c>
      <c r="L192" s="46"/>
      <c r="M192" s="213" t="s">
        <v>19</v>
      </c>
      <c r="N192" s="214" t="s">
        <v>46</v>
      </c>
      <c r="O192" s="86"/>
      <c r="P192" s="215">
        <f>O192*H192</f>
        <v>0</v>
      </c>
      <c r="Q192" s="215">
        <v>0.00012</v>
      </c>
      <c r="R192" s="215">
        <f>Q192*H192</f>
        <v>0.00072000000000000005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242</v>
      </c>
      <c r="AT192" s="217" t="s">
        <v>131</v>
      </c>
      <c r="AU192" s="217" t="s">
        <v>85</v>
      </c>
      <c r="AY192" s="19" t="s">
        <v>128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83</v>
      </c>
      <c r="BK192" s="218">
        <f>ROUND(I192*H192,2)</f>
        <v>0</v>
      </c>
      <c r="BL192" s="19" t="s">
        <v>242</v>
      </c>
      <c r="BM192" s="217" t="s">
        <v>290</v>
      </c>
    </row>
    <row r="193" s="2" customFormat="1">
      <c r="A193" s="40"/>
      <c r="B193" s="41"/>
      <c r="C193" s="42"/>
      <c r="D193" s="219" t="s">
        <v>138</v>
      </c>
      <c r="E193" s="42"/>
      <c r="F193" s="220" t="s">
        <v>291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138</v>
      </c>
      <c r="AU193" s="19" t="s">
        <v>85</v>
      </c>
    </row>
    <row r="194" s="13" customFormat="1">
      <c r="A194" s="13"/>
      <c r="B194" s="224"/>
      <c r="C194" s="225"/>
      <c r="D194" s="226" t="s">
        <v>140</v>
      </c>
      <c r="E194" s="227" t="s">
        <v>19</v>
      </c>
      <c r="F194" s="228" t="s">
        <v>279</v>
      </c>
      <c r="G194" s="225"/>
      <c r="H194" s="227" t="s">
        <v>19</v>
      </c>
      <c r="I194" s="229"/>
      <c r="J194" s="225"/>
      <c r="K194" s="225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140</v>
      </c>
      <c r="AU194" s="234" t="s">
        <v>85</v>
      </c>
      <c r="AV194" s="13" t="s">
        <v>83</v>
      </c>
      <c r="AW194" s="13" t="s">
        <v>37</v>
      </c>
      <c r="AX194" s="13" t="s">
        <v>75</v>
      </c>
      <c r="AY194" s="234" t="s">
        <v>128</v>
      </c>
    </row>
    <row r="195" s="13" customFormat="1">
      <c r="A195" s="13"/>
      <c r="B195" s="224"/>
      <c r="C195" s="225"/>
      <c r="D195" s="226" t="s">
        <v>140</v>
      </c>
      <c r="E195" s="227" t="s">
        <v>19</v>
      </c>
      <c r="F195" s="228" t="s">
        <v>292</v>
      </c>
      <c r="G195" s="225"/>
      <c r="H195" s="227" t="s">
        <v>19</v>
      </c>
      <c r="I195" s="229"/>
      <c r="J195" s="225"/>
      <c r="K195" s="225"/>
      <c r="L195" s="230"/>
      <c r="M195" s="231"/>
      <c r="N195" s="232"/>
      <c r="O195" s="232"/>
      <c r="P195" s="232"/>
      <c r="Q195" s="232"/>
      <c r="R195" s="232"/>
      <c r="S195" s="232"/>
      <c r="T195" s="23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4" t="s">
        <v>140</v>
      </c>
      <c r="AU195" s="234" t="s">
        <v>85</v>
      </c>
      <c r="AV195" s="13" t="s">
        <v>83</v>
      </c>
      <c r="AW195" s="13" t="s">
        <v>37</v>
      </c>
      <c r="AX195" s="13" t="s">
        <v>75</v>
      </c>
      <c r="AY195" s="234" t="s">
        <v>128</v>
      </c>
    </row>
    <row r="196" s="14" customFormat="1">
      <c r="A196" s="14"/>
      <c r="B196" s="235"/>
      <c r="C196" s="236"/>
      <c r="D196" s="226" t="s">
        <v>140</v>
      </c>
      <c r="E196" s="237" t="s">
        <v>19</v>
      </c>
      <c r="F196" s="238" t="s">
        <v>129</v>
      </c>
      <c r="G196" s="236"/>
      <c r="H196" s="239">
        <v>6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5" t="s">
        <v>140</v>
      </c>
      <c r="AU196" s="245" t="s">
        <v>85</v>
      </c>
      <c r="AV196" s="14" t="s">
        <v>85</v>
      </c>
      <c r="AW196" s="14" t="s">
        <v>37</v>
      </c>
      <c r="AX196" s="14" t="s">
        <v>83</v>
      </c>
      <c r="AY196" s="245" t="s">
        <v>128</v>
      </c>
    </row>
    <row r="197" s="2" customFormat="1" ht="49.05" customHeight="1">
      <c r="A197" s="40"/>
      <c r="B197" s="41"/>
      <c r="C197" s="206" t="s">
        <v>293</v>
      </c>
      <c r="D197" s="206" t="s">
        <v>131</v>
      </c>
      <c r="E197" s="207" t="s">
        <v>294</v>
      </c>
      <c r="F197" s="208" t="s">
        <v>295</v>
      </c>
      <c r="G197" s="209" t="s">
        <v>211</v>
      </c>
      <c r="H197" s="210">
        <v>0.001</v>
      </c>
      <c r="I197" s="211"/>
      <c r="J197" s="212">
        <f>ROUND(I197*H197,2)</f>
        <v>0</v>
      </c>
      <c r="K197" s="208" t="s">
        <v>135</v>
      </c>
      <c r="L197" s="46"/>
      <c r="M197" s="213" t="s">
        <v>19</v>
      </c>
      <c r="N197" s="214" t="s">
        <v>46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242</v>
      </c>
      <c r="AT197" s="217" t="s">
        <v>131</v>
      </c>
      <c r="AU197" s="217" t="s">
        <v>85</v>
      </c>
      <c r="AY197" s="19" t="s">
        <v>128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83</v>
      </c>
      <c r="BK197" s="218">
        <f>ROUND(I197*H197,2)</f>
        <v>0</v>
      </c>
      <c r="BL197" s="19" t="s">
        <v>242</v>
      </c>
      <c r="BM197" s="217" t="s">
        <v>296</v>
      </c>
    </row>
    <row r="198" s="2" customFormat="1">
      <c r="A198" s="40"/>
      <c r="B198" s="41"/>
      <c r="C198" s="42"/>
      <c r="D198" s="219" t="s">
        <v>138</v>
      </c>
      <c r="E198" s="42"/>
      <c r="F198" s="220" t="s">
        <v>297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138</v>
      </c>
      <c r="AU198" s="19" t="s">
        <v>85</v>
      </c>
    </row>
    <row r="199" s="12" customFormat="1" ht="22.8" customHeight="1">
      <c r="A199" s="12"/>
      <c r="B199" s="190"/>
      <c r="C199" s="191"/>
      <c r="D199" s="192" t="s">
        <v>74</v>
      </c>
      <c r="E199" s="204" t="s">
        <v>298</v>
      </c>
      <c r="F199" s="204" t="s">
        <v>299</v>
      </c>
      <c r="G199" s="191"/>
      <c r="H199" s="191"/>
      <c r="I199" s="194"/>
      <c r="J199" s="205">
        <f>BK199</f>
        <v>0</v>
      </c>
      <c r="K199" s="191"/>
      <c r="L199" s="196"/>
      <c r="M199" s="197"/>
      <c r="N199" s="198"/>
      <c r="O199" s="198"/>
      <c r="P199" s="199">
        <f>SUM(P200:P272)</f>
        <v>0</v>
      </c>
      <c r="Q199" s="198"/>
      <c r="R199" s="199">
        <f>SUM(R200:R272)</f>
        <v>0.28903244</v>
      </c>
      <c r="S199" s="198"/>
      <c r="T199" s="200">
        <f>SUM(T200:T272)</f>
        <v>0.31735580000000002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1" t="s">
        <v>85</v>
      </c>
      <c r="AT199" s="202" t="s">
        <v>74</v>
      </c>
      <c r="AU199" s="202" t="s">
        <v>83</v>
      </c>
      <c r="AY199" s="201" t="s">
        <v>128</v>
      </c>
      <c r="BK199" s="203">
        <f>SUM(BK200:BK272)</f>
        <v>0</v>
      </c>
    </row>
    <row r="200" s="2" customFormat="1" ht="16.5" customHeight="1">
      <c r="A200" s="40"/>
      <c r="B200" s="41"/>
      <c r="C200" s="206" t="s">
        <v>300</v>
      </c>
      <c r="D200" s="206" t="s">
        <v>131</v>
      </c>
      <c r="E200" s="207" t="s">
        <v>301</v>
      </c>
      <c r="F200" s="208" t="s">
        <v>302</v>
      </c>
      <c r="G200" s="209" t="s">
        <v>134</v>
      </c>
      <c r="H200" s="210">
        <v>8.8000000000000007</v>
      </c>
      <c r="I200" s="211"/>
      <c r="J200" s="212">
        <f>ROUND(I200*H200,2)</f>
        <v>0</v>
      </c>
      <c r="K200" s="208" t="s">
        <v>135</v>
      </c>
      <c r="L200" s="46"/>
      <c r="M200" s="213" t="s">
        <v>19</v>
      </c>
      <c r="N200" s="214" t="s">
        <v>46</v>
      </c>
      <c r="O200" s="86"/>
      <c r="P200" s="215">
        <f>O200*H200</f>
        <v>0</v>
      </c>
      <c r="Q200" s="215">
        <v>0</v>
      </c>
      <c r="R200" s="215">
        <f>Q200*H200</f>
        <v>0</v>
      </c>
      <c r="S200" s="215">
        <v>0.035299999999999998</v>
      </c>
      <c r="T200" s="216">
        <f>S200*H200</f>
        <v>0.31064000000000003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242</v>
      </c>
      <c r="AT200" s="217" t="s">
        <v>131</v>
      </c>
      <c r="AU200" s="217" t="s">
        <v>85</v>
      </c>
      <c r="AY200" s="19" t="s">
        <v>128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83</v>
      </c>
      <c r="BK200" s="218">
        <f>ROUND(I200*H200,2)</f>
        <v>0</v>
      </c>
      <c r="BL200" s="19" t="s">
        <v>242</v>
      </c>
      <c r="BM200" s="217" t="s">
        <v>303</v>
      </c>
    </row>
    <row r="201" s="2" customFormat="1">
      <c r="A201" s="40"/>
      <c r="B201" s="41"/>
      <c r="C201" s="42"/>
      <c r="D201" s="219" t="s">
        <v>138</v>
      </c>
      <c r="E201" s="42"/>
      <c r="F201" s="220" t="s">
        <v>304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138</v>
      </c>
      <c r="AU201" s="19" t="s">
        <v>85</v>
      </c>
    </row>
    <row r="202" s="13" customFormat="1">
      <c r="A202" s="13"/>
      <c r="B202" s="224"/>
      <c r="C202" s="225"/>
      <c r="D202" s="226" t="s">
        <v>140</v>
      </c>
      <c r="E202" s="227" t="s">
        <v>19</v>
      </c>
      <c r="F202" s="228" t="s">
        <v>277</v>
      </c>
      <c r="G202" s="225"/>
      <c r="H202" s="227" t="s">
        <v>19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140</v>
      </c>
      <c r="AU202" s="234" t="s">
        <v>85</v>
      </c>
      <c r="AV202" s="13" t="s">
        <v>83</v>
      </c>
      <c r="AW202" s="13" t="s">
        <v>37</v>
      </c>
      <c r="AX202" s="13" t="s">
        <v>75</v>
      </c>
      <c r="AY202" s="234" t="s">
        <v>128</v>
      </c>
    </row>
    <row r="203" s="14" customFormat="1">
      <c r="A203" s="14"/>
      <c r="B203" s="235"/>
      <c r="C203" s="236"/>
      <c r="D203" s="226" t="s">
        <v>140</v>
      </c>
      <c r="E203" s="237" t="s">
        <v>19</v>
      </c>
      <c r="F203" s="238" t="s">
        <v>305</v>
      </c>
      <c r="G203" s="236"/>
      <c r="H203" s="239">
        <v>3.3999999999999999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140</v>
      </c>
      <c r="AU203" s="245" t="s">
        <v>85</v>
      </c>
      <c r="AV203" s="14" t="s">
        <v>85</v>
      </c>
      <c r="AW203" s="14" t="s">
        <v>37</v>
      </c>
      <c r="AX203" s="14" t="s">
        <v>75</v>
      </c>
      <c r="AY203" s="245" t="s">
        <v>128</v>
      </c>
    </row>
    <row r="204" s="13" customFormat="1">
      <c r="A204" s="13"/>
      <c r="B204" s="224"/>
      <c r="C204" s="225"/>
      <c r="D204" s="226" t="s">
        <v>140</v>
      </c>
      <c r="E204" s="227" t="s">
        <v>19</v>
      </c>
      <c r="F204" s="228" t="s">
        <v>279</v>
      </c>
      <c r="G204" s="225"/>
      <c r="H204" s="227" t="s">
        <v>19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140</v>
      </c>
      <c r="AU204" s="234" t="s">
        <v>85</v>
      </c>
      <c r="AV204" s="13" t="s">
        <v>83</v>
      </c>
      <c r="AW204" s="13" t="s">
        <v>37</v>
      </c>
      <c r="AX204" s="13" t="s">
        <v>75</v>
      </c>
      <c r="AY204" s="234" t="s">
        <v>128</v>
      </c>
    </row>
    <row r="205" s="14" customFormat="1">
      <c r="A205" s="14"/>
      <c r="B205" s="235"/>
      <c r="C205" s="236"/>
      <c r="D205" s="226" t="s">
        <v>140</v>
      </c>
      <c r="E205" s="237" t="s">
        <v>19</v>
      </c>
      <c r="F205" s="238" t="s">
        <v>306</v>
      </c>
      <c r="G205" s="236"/>
      <c r="H205" s="239">
        <v>5.4000000000000004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5" t="s">
        <v>140</v>
      </c>
      <c r="AU205" s="245" t="s">
        <v>85</v>
      </c>
      <c r="AV205" s="14" t="s">
        <v>85</v>
      </c>
      <c r="AW205" s="14" t="s">
        <v>37</v>
      </c>
      <c r="AX205" s="14" t="s">
        <v>75</v>
      </c>
      <c r="AY205" s="245" t="s">
        <v>128</v>
      </c>
    </row>
    <row r="206" s="15" customFormat="1">
      <c r="A206" s="15"/>
      <c r="B206" s="246"/>
      <c r="C206" s="247"/>
      <c r="D206" s="226" t="s">
        <v>140</v>
      </c>
      <c r="E206" s="248" t="s">
        <v>19</v>
      </c>
      <c r="F206" s="249" t="s">
        <v>173</v>
      </c>
      <c r="G206" s="247"/>
      <c r="H206" s="250">
        <v>8.8000000000000007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6" t="s">
        <v>140</v>
      </c>
      <c r="AU206" s="256" t="s">
        <v>85</v>
      </c>
      <c r="AV206" s="15" t="s">
        <v>136</v>
      </c>
      <c r="AW206" s="15" t="s">
        <v>37</v>
      </c>
      <c r="AX206" s="15" t="s">
        <v>83</v>
      </c>
      <c r="AY206" s="256" t="s">
        <v>128</v>
      </c>
    </row>
    <row r="207" s="2" customFormat="1" ht="24.15" customHeight="1">
      <c r="A207" s="40"/>
      <c r="B207" s="41"/>
      <c r="C207" s="206" t="s">
        <v>307</v>
      </c>
      <c r="D207" s="206" t="s">
        <v>131</v>
      </c>
      <c r="E207" s="207" t="s">
        <v>308</v>
      </c>
      <c r="F207" s="208" t="s">
        <v>309</v>
      </c>
      <c r="G207" s="209" t="s">
        <v>134</v>
      </c>
      <c r="H207" s="210">
        <v>8.8000000000000007</v>
      </c>
      <c r="I207" s="211"/>
      <c r="J207" s="212">
        <f>ROUND(I207*H207,2)</f>
        <v>0</v>
      </c>
      <c r="K207" s="208" t="s">
        <v>135</v>
      </c>
      <c r="L207" s="46"/>
      <c r="M207" s="213" t="s">
        <v>19</v>
      </c>
      <c r="N207" s="214" t="s">
        <v>46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242</v>
      </c>
      <c r="AT207" s="217" t="s">
        <v>131</v>
      </c>
      <c r="AU207" s="217" t="s">
        <v>85</v>
      </c>
      <c r="AY207" s="19" t="s">
        <v>128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83</v>
      </c>
      <c r="BK207" s="218">
        <f>ROUND(I207*H207,2)</f>
        <v>0</v>
      </c>
      <c r="BL207" s="19" t="s">
        <v>242</v>
      </c>
      <c r="BM207" s="217" t="s">
        <v>310</v>
      </c>
    </row>
    <row r="208" s="2" customFormat="1">
      <c r="A208" s="40"/>
      <c r="B208" s="41"/>
      <c r="C208" s="42"/>
      <c r="D208" s="219" t="s">
        <v>138</v>
      </c>
      <c r="E208" s="42"/>
      <c r="F208" s="220" t="s">
        <v>311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138</v>
      </c>
      <c r="AU208" s="19" t="s">
        <v>85</v>
      </c>
    </row>
    <row r="209" s="2" customFormat="1" ht="24.15" customHeight="1">
      <c r="A209" s="40"/>
      <c r="B209" s="41"/>
      <c r="C209" s="206" t="s">
        <v>312</v>
      </c>
      <c r="D209" s="206" t="s">
        <v>131</v>
      </c>
      <c r="E209" s="207" t="s">
        <v>313</v>
      </c>
      <c r="F209" s="208" t="s">
        <v>314</v>
      </c>
      <c r="G209" s="209" t="s">
        <v>134</v>
      </c>
      <c r="H209" s="210">
        <v>8.8000000000000007</v>
      </c>
      <c r="I209" s="211"/>
      <c r="J209" s="212">
        <f>ROUND(I209*H209,2)</f>
        <v>0</v>
      </c>
      <c r="K209" s="208" t="s">
        <v>135</v>
      </c>
      <c r="L209" s="46"/>
      <c r="M209" s="213" t="s">
        <v>19</v>
      </c>
      <c r="N209" s="214" t="s">
        <v>46</v>
      </c>
      <c r="O209" s="86"/>
      <c r="P209" s="215">
        <f>O209*H209</f>
        <v>0</v>
      </c>
      <c r="Q209" s="215">
        <v>0.00029999999999999997</v>
      </c>
      <c r="R209" s="215">
        <f>Q209*H209</f>
        <v>0.00264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242</v>
      </c>
      <c r="AT209" s="217" t="s">
        <v>131</v>
      </c>
      <c r="AU209" s="217" t="s">
        <v>85</v>
      </c>
      <c r="AY209" s="19" t="s">
        <v>128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83</v>
      </c>
      <c r="BK209" s="218">
        <f>ROUND(I209*H209,2)</f>
        <v>0</v>
      </c>
      <c r="BL209" s="19" t="s">
        <v>242</v>
      </c>
      <c r="BM209" s="217" t="s">
        <v>315</v>
      </c>
    </row>
    <row r="210" s="2" customFormat="1">
      <c r="A210" s="40"/>
      <c r="B210" s="41"/>
      <c r="C210" s="42"/>
      <c r="D210" s="219" t="s">
        <v>138</v>
      </c>
      <c r="E210" s="42"/>
      <c r="F210" s="220" t="s">
        <v>316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138</v>
      </c>
      <c r="AU210" s="19" t="s">
        <v>85</v>
      </c>
    </row>
    <row r="211" s="2" customFormat="1" ht="24.15" customHeight="1">
      <c r="A211" s="40"/>
      <c r="B211" s="41"/>
      <c r="C211" s="206" t="s">
        <v>317</v>
      </c>
      <c r="D211" s="206" t="s">
        <v>131</v>
      </c>
      <c r="E211" s="207" t="s">
        <v>318</v>
      </c>
      <c r="F211" s="208" t="s">
        <v>319</v>
      </c>
      <c r="G211" s="209" t="s">
        <v>134</v>
      </c>
      <c r="H211" s="210">
        <v>8.8000000000000007</v>
      </c>
      <c r="I211" s="211"/>
      <c r="J211" s="212">
        <f>ROUND(I211*H211,2)</f>
        <v>0</v>
      </c>
      <c r="K211" s="208" t="s">
        <v>135</v>
      </c>
      <c r="L211" s="46"/>
      <c r="M211" s="213" t="s">
        <v>19</v>
      </c>
      <c r="N211" s="214" t="s">
        <v>46</v>
      </c>
      <c r="O211" s="86"/>
      <c r="P211" s="215">
        <f>O211*H211</f>
        <v>0</v>
      </c>
      <c r="Q211" s="215">
        <v>0.0015</v>
      </c>
      <c r="R211" s="215">
        <f>Q211*H211</f>
        <v>0.013200000000000002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242</v>
      </c>
      <c r="AT211" s="217" t="s">
        <v>131</v>
      </c>
      <c r="AU211" s="217" t="s">
        <v>85</v>
      </c>
      <c r="AY211" s="19" t="s">
        <v>128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83</v>
      </c>
      <c r="BK211" s="218">
        <f>ROUND(I211*H211,2)</f>
        <v>0</v>
      </c>
      <c r="BL211" s="19" t="s">
        <v>242</v>
      </c>
      <c r="BM211" s="217" t="s">
        <v>320</v>
      </c>
    </row>
    <row r="212" s="2" customFormat="1">
      <c r="A212" s="40"/>
      <c r="B212" s="41"/>
      <c r="C212" s="42"/>
      <c r="D212" s="219" t="s">
        <v>138</v>
      </c>
      <c r="E212" s="42"/>
      <c r="F212" s="220" t="s">
        <v>321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138</v>
      </c>
      <c r="AU212" s="19" t="s">
        <v>85</v>
      </c>
    </row>
    <row r="213" s="2" customFormat="1" ht="24.15" customHeight="1">
      <c r="A213" s="40"/>
      <c r="B213" s="41"/>
      <c r="C213" s="206" t="s">
        <v>322</v>
      </c>
      <c r="D213" s="206" t="s">
        <v>131</v>
      </c>
      <c r="E213" s="207" t="s">
        <v>323</v>
      </c>
      <c r="F213" s="208" t="s">
        <v>324</v>
      </c>
      <c r="G213" s="209" t="s">
        <v>245</v>
      </c>
      <c r="H213" s="210">
        <v>2</v>
      </c>
      <c r="I213" s="211"/>
      <c r="J213" s="212">
        <f>ROUND(I213*H213,2)</f>
        <v>0</v>
      </c>
      <c r="K213" s="208" t="s">
        <v>135</v>
      </c>
      <c r="L213" s="46"/>
      <c r="M213" s="213" t="s">
        <v>19</v>
      </c>
      <c r="N213" s="214" t="s">
        <v>46</v>
      </c>
      <c r="O213" s="86"/>
      <c r="P213" s="215">
        <f>O213*H213</f>
        <v>0</v>
      </c>
      <c r="Q213" s="215">
        <v>0.00018000000000000001</v>
      </c>
      <c r="R213" s="215">
        <f>Q213*H213</f>
        <v>0.00036000000000000002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242</v>
      </c>
      <c r="AT213" s="217" t="s">
        <v>131</v>
      </c>
      <c r="AU213" s="217" t="s">
        <v>85</v>
      </c>
      <c r="AY213" s="19" t="s">
        <v>128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83</v>
      </c>
      <c r="BK213" s="218">
        <f>ROUND(I213*H213,2)</f>
        <v>0</v>
      </c>
      <c r="BL213" s="19" t="s">
        <v>242</v>
      </c>
      <c r="BM213" s="217" t="s">
        <v>325</v>
      </c>
    </row>
    <row r="214" s="2" customFormat="1">
      <c r="A214" s="40"/>
      <c r="B214" s="41"/>
      <c r="C214" s="42"/>
      <c r="D214" s="219" t="s">
        <v>138</v>
      </c>
      <c r="E214" s="42"/>
      <c r="F214" s="220" t="s">
        <v>326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138</v>
      </c>
      <c r="AU214" s="19" t="s">
        <v>85</v>
      </c>
    </row>
    <row r="215" s="13" customFormat="1">
      <c r="A215" s="13"/>
      <c r="B215" s="224"/>
      <c r="C215" s="225"/>
      <c r="D215" s="226" t="s">
        <v>140</v>
      </c>
      <c r="E215" s="227" t="s">
        <v>19</v>
      </c>
      <c r="F215" s="228" t="s">
        <v>327</v>
      </c>
      <c r="G215" s="225"/>
      <c r="H215" s="227" t="s">
        <v>19</v>
      </c>
      <c r="I215" s="229"/>
      <c r="J215" s="225"/>
      <c r="K215" s="225"/>
      <c r="L215" s="230"/>
      <c r="M215" s="231"/>
      <c r="N215" s="232"/>
      <c r="O215" s="232"/>
      <c r="P215" s="232"/>
      <c r="Q215" s="232"/>
      <c r="R215" s="232"/>
      <c r="S215" s="232"/>
      <c r="T215" s="23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4" t="s">
        <v>140</v>
      </c>
      <c r="AU215" s="234" t="s">
        <v>85</v>
      </c>
      <c r="AV215" s="13" t="s">
        <v>83</v>
      </c>
      <c r="AW215" s="13" t="s">
        <v>37</v>
      </c>
      <c r="AX215" s="13" t="s">
        <v>75</v>
      </c>
      <c r="AY215" s="234" t="s">
        <v>128</v>
      </c>
    </row>
    <row r="216" s="14" customFormat="1">
      <c r="A216" s="14"/>
      <c r="B216" s="235"/>
      <c r="C216" s="236"/>
      <c r="D216" s="226" t="s">
        <v>140</v>
      </c>
      <c r="E216" s="237" t="s">
        <v>19</v>
      </c>
      <c r="F216" s="238" t="s">
        <v>85</v>
      </c>
      <c r="G216" s="236"/>
      <c r="H216" s="239">
        <v>2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140</v>
      </c>
      <c r="AU216" s="245" t="s">
        <v>85</v>
      </c>
      <c r="AV216" s="14" t="s">
        <v>85</v>
      </c>
      <c r="AW216" s="14" t="s">
        <v>37</v>
      </c>
      <c r="AX216" s="14" t="s">
        <v>83</v>
      </c>
      <c r="AY216" s="245" t="s">
        <v>128</v>
      </c>
    </row>
    <row r="217" s="2" customFormat="1" ht="37.8" customHeight="1">
      <c r="A217" s="40"/>
      <c r="B217" s="41"/>
      <c r="C217" s="206" t="s">
        <v>328</v>
      </c>
      <c r="D217" s="206" t="s">
        <v>131</v>
      </c>
      <c r="E217" s="207" t="s">
        <v>329</v>
      </c>
      <c r="F217" s="208" t="s">
        <v>330</v>
      </c>
      <c r="G217" s="209" t="s">
        <v>134</v>
      </c>
      <c r="H217" s="210">
        <v>8.8000000000000007</v>
      </c>
      <c r="I217" s="211"/>
      <c r="J217" s="212">
        <f>ROUND(I217*H217,2)</f>
        <v>0</v>
      </c>
      <c r="K217" s="208" t="s">
        <v>135</v>
      </c>
      <c r="L217" s="46"/>
      <c r="M217" s="213" t="s">
        <v>19</v>
      </c>
      <c r="N217" s="214" t="s">
        <v>46</v>
      </c>
      <c r="O217" s="86"/>
      <c r="P217" s="215">
        <f>O217*H217</f>
        <v>0</v>
      </c>
      <c r="Q217" s="215">
        <v>0.0053800000000000002</v>
      </c>
      <c r="R217" s="215">
        <f>Q217*H217</f>
        <v>0.047344000000000004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242</v>
      </c>
      <c r="AT217" s="217" t="s">
        <v>131</v>
      </c>
      <c r="AU217" s="217" t="s">
        <v>85</v>
      </c>
      <c r="AY217" s="19" t="s">
        <v>128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83</v>
      </c>
      <c r="BK217" s="218">
        <f>ROUND(I217*H217,2)</f>
        <v>0</v>
      </c>
      <c r="BL217" s="19" t="s">
        <v>242</v>
      </c>
      <c r="BM217" s="217" t="s">
        <v>331</v>
      </c>
    </row>
    <row r="218" s="2" customFormat="1">
      <c r="A218" s="40"/>
      <c r="B218" s="41"/>
      <c r="C218" s="42"/>
      <c r="D218" s="219" t="s">
        <v>138</v>
      </c>
      <c r="E218" s="42"/>
      <c r="F218" s="220" t="s">
        <v>332</v>
      </c>
      <c r="G218" s="42"/>
      <c r="H218" s="42"/>
      <c r="I218" s="221"/>
      <c r="J218" s="42"/>
      <c r="K218" s="42"/>
      <c r="L218" s="46"/>
      <c r="M218" s="222"/>
      <c r="N218" s="223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138</v>
      </c>
      <c r="AU218" s="19" t="s">
        <v>85</v>
      </c>
    </row>
    <row r="219" s="13" customFormat="1">
      <c r="A219" s="13"/>
      <c r="B219" s="224"/>
      <c r="C219" s="225"/>
      <c r="D219" s="226" t="s">
        <v>140</v>
      </c>
      <c r="E219" s="227" t="s">
        <v>19</v>
      </c>
      <c r="F219" s="228" t="s">
        <v>277</v>
      </c>
      <c r="G219" s="225"/>
      <c r="H219" s="227" t="s">
        <v>19</v>
      </c>
      <c r="I219" s="229"/>
      <c r="J219" s="225"/>
      <c r="K219" s="225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140</v>
      </c>
      <c r="AU219" s="234" t="s">
        <v>85</v>
      </c>
      <c r="AV219" s="13" t="s">
        <v>83</v>
      </c>
      <c r="AW219" s="13" t="s">
        <v>37</v>
      </c>
      <c r="AX219" s="13" t="s">
        <v>75</v>
      </c>
      <c r="AY219" s="234" t="s">
        <v>128</v>
      </c>
    </row>
    <row r="220" s="14" customFormat="1">
      <c r="A220" s="14"/>
      <c r="B220" s="235"/>
      <c r="C220" s="236"/>
      <c r="D220" s="226" t="s">
        <v>140</v>
      </c>
      <c r="E220" s="237" t="s">
        <v>19</v>
      </c>
      <c r="F220" s="238" t="s">
        <v>305</v>
      </c>
      <c r="G220" s="236"/>
      <c r="H220" s="239">
        <v>3.3999999999999999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5" t="s">
        <v>140</v>
      </c>
      <c r="AU220" s="245" t="s">
        <v>85</v>
      </c>
      <c r="AV220" s="14" t="s">
        <v>85</v>
      </c>
      <c r="AW220" s="14" t="s">
        <v>37</v>
      </c>
      <c r="AX220" s="14" t="s">
        <v>75</v>
      </c>
      <c r="AY220" s="245" t="s">
        <v>128</v>
      </c>
    </row>
    <row r="221" s="13" customFormat="1">
      <c r="A221" s="13"/>
      <c r="B221" s="224"/>
      <c r="C221" s="225"/>
      <c r="D221" s="226" t="s">
        <v>140</v>
      </c>
      <c r="E221" s="227" t="s">
        <v>19</v>
      </c>
      <c r="F221" s="228" t="s">
        <v>279</v>
      </c>
      <c r="G221" s="225"/>
      <c r="H221" s="227" t="s">
        <v>19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140</v>
      </c>
      <c r="AU221" s="234" t="s">
        <v>85</v>
      </c>
      <c r="AV221" s="13" t="s">
        <v>83</v>
      </c>
      <c r="AW221" s="13" t="s">
        <v>37</v>
      </c>
      <c r="AX221" s="13" t="s">
        <v>75</v>
      </c>
      <c r="AY221" s="234" t="s">
        <v>128</v>
      </c>
    </row>
    <row r="222" s="14" customFormat="1">
      <c r="A222" s="14"/>
      <c r="B222" s="235"/>
      <c r="C222" s="236"/>
      <c r="D222" s="226" t="s">
        <v>140</v>
      </c>
      <c r="E222" s="237" t="s">
        <v>19</v>
      </c>
      <c r="F222" s="238" t="s">
        <v>306</v>
      </c>
      <c r="G222" s="236"/>
      <c r="H222" s="239">
        <v>5.4000000000000004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140</v>
      </c>
      <c r="AU222" s="245" t="s">
        <v>85</v>
      </c>
      <c r="AV222" s="14" t="s">
        <v>85</v>
      </c>
      <c r="AW222" s="14" t="s">
        <v>37</v>
      </c>
      <c r="AX222" s="14" t="s">
        <v>75</v>
      </c>
      <c r="AY222" s="245" t="s">
        <v>128</v>
      </c>
    </row>
    <row r="223" s="15" customFormat="1">
      <c r="A223" s="15"/>
      <c r="B223" s="246"/>
      <c r="C223" s="247"/>
      <c r="D223" s="226" t="s">
        <v>140</v>
      </c>
      <c r="E223" s="248" t="s">
        <v>19</v>
      </c>
      <c r="F223" s="249" t="s">
        <v>173</v>
      </c>
      <c r="G223" s="247"/>
      <c r="H223" s="250">
        <v>8.8000000000000007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6" t="s">
        <v>140</v>
      </c>
      <c r="AU223" s="256" t="s">
        <v>85</v>
      </c>
      <c r="AV223" s="15" t="s">
        <v>136</v>
      </c>
      <c r="AW223" s="15" t="s">
        <v>37</v>
      </c>
      <c r="AX223" s="15" t="s">
        <v>83</v>
      </c>
      <c r="AY223" s="256" t="s">
        <v>128</v>
      </c>
    </row>
    <row r="224" s="2" customFormat="1" ht="33" customHeight="1">
      <c r="A224" s="40"/>
      <c r="B224" s="41"/>
      <c r="C224" s="258" t="s">
        <v>333</v>
      </c>
      <c r="D224" s="258" t="s">
        <v>261</v>
      </c>
      <c r="E224" s="259" t="s">
        <v>334</v>
      </c>
      <c r="F224" s="260" t="s">
        <v>335</v>
      </c>
      <c r="G224" s="261" t="s">
        <v>134</v>
      </c>
      <c r="H224" s="262">
        <v>9.6799999999999997</v>
      </c>
      <c r="I224" s="263"/>
      <c r="J224" s="264">
        <f>ROUND(I224*H224,2)</f>
        <v>0</v>
      </c>
      <c r="K224" s="260" t="s">
        <v>135</v>
      </c>
      <c r="L224" s="265"/>
      <c r="M224" s="266" t="s">
        <v>19</v>
      </c>
      <c r="N224" s="267" t="s">
        <v>46</v>
      </c>
      <c r="O224" s="86"/>
      <c r="P224" s="215">
        <f>O224*H224</f>
        <v>0</v>
      </c>
      <c r="Q224" s="215">
        <v>0.021999999999999999</v>
      </c>
      <c r="R224" s="215">
        <f>Q224*H224</f>
        <v>0.21295999999999998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336</v>
      </c>
      <c r="AT224" s="217" t="s">
        <v>261</v>
      </c>
      <c r="AU224" s="217" t="s">
        <v>85</v>
      </c>
      <c r="AY224" s="19" t="s">
        <v>128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83</v>
      </c>
      <c r="BK224" s="218">
        <f>ROUND(I224*H224,2)</f>
        <v>0</v>
      </c>
      <c r="BL224" s="19" t="s">
        <v>242</v>
      </c>
      <c r="BM224" s="217" t="s">
        <v>337</v>
      </c>
    </row>
    <row r="225" s="14" customFormat="1">
      <c r="A225" s="14"/>
      <c r="B225" s="235"/>
      <c r="C225" s="236"/>
      <c r="D225" s="226" t="s">
        <v>140</v>
      </c>
      <c r="E225" s="236"/>
      <c r="F225" s="238" t="s">
        <v>338</v>
      </c>
      <c r="G225" s="236"/>
      <c r="H225" s="239">
        <v>9.6799999999999997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5" t="s">
        <v>140</v>
      </c>
      <c r="AU225" s="245" t="s">
        <v>85</v>
      </c>
      <c r="AV225" s="14" t="s">
        <v>85</v>
      </c>
      <c r="AW225" s="14" t="s">
        <v>4</v>
      </c>
      <c r="AX225" s="14" t="s">
        <v>83</v>
      </c>
      <c r="AY225" s="245" t="s">
        <v>128</v>
      </c>
    </row>
    <row r="226" s="2" customFormat="1" ht="37.8" customHeight="1">
      <c r="A226" s="40"/>
      <c r="B226" s="41"/>
      <c r="C226" s="206" t="s">
        <v>336</v>
      </c>
      <c r="D226" s="206" t="s">
        <v>131</v>
      </c>
      <c r="E226" s="207" t="s">
        <v>339</v>
      </c>
      <c r="F226" s="208" t="s">
        <v>340</v>
      </c>
      <c r="G226" s="209" t="s">
        <v>134</v>
      </c>
      <c r="H226" s="210">
        <v>3.3999999999999999</v>
      </c>
      <c r="I226" s="211"/>
      <c r="J226" s="212">
        <f>ROUND(I226*H226,2)</f>
        <v>0</v>
      </c>
      <c r="K226" s="208" t="s">
        <v>135</v>
      </c>
      <c r="L226" s="46"/>
      <c r="M226" s="213" t="s">
        <v>19</v>
      </c>
      <c r="N226" s="214" t="s">
        <v>46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242</v>
      </c>
      <c r="AT226" s="217" t="s">
        <v>131</v>
      </c>
      <c r="AU226" s="217" t="s">
        <v>85</v>
      </c>
      <c r="AY226" s="19" t="s">
        <v>128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83</v>
      </c>
      <c r="BK226" s="218">
        <f>ROUND(I226*H226,2)</f>
        <v>0</v>
      </c>
      <c r="BL226" s="19" t="s">
        <v>242</v>
      </c>
      <c r="BM226" s="217" t="s">
        <v>341</v>
      </c>
    </row>
    <row r="227" s="2" customFormat="1">
      <c r="A227" s="40"/>
      <c r="B227" s="41"/>
      <c r="C227" s="42"/>
      <c r="D227" s="219" t="s">
        <v>138</v>
      </c>
      <c r="E227" s="42"/>
      <c r="F227" s="220" t="s">
        <v>342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138</v>
      </c>
      <c r="AU227" s="19" t="s">
        <v>85</v>
      </c>
    </row>
    <row r="228" s="13" customFormat="1">
      <c r="A228" s="13"/>
      <c r="B228" s="224"/>
      <c r="C228" s="225"/>
      <c r="D228" s="226" t="s">
        <v>140</v>
      </c>
      <c r="E228" s="227" t="s">
        <v>19</v>
      </c>
      <c r="F228" s="228" t="s">
        <v>277</v>
      </c>
      <c r="G228" s="225"/>
      <c r="H228" s="227" t="s">
        <v>19</v>
      </c>
      <c r="I228" s="229"/>
      <c r="J228" s="225"/>
      <c r="K228" s="225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140</v>
      </c>
      <c r="AU228" s="234" t="s">
        <v>85</v>
      </c>
      <c r="AV228" s="13" t="s">
        <v>83</v>
      </c>
      <c r="AW228" s="13" t="s">
        <v>37</v>
      </c>
      <c r="AX228" s="13" t="s">
        <v>75</v>
      </c>
      <c r="AY228" s="234" t="s">
        <v>128</v>
      </c>
    </row>
    <row r="229" s="14" customFormat="1">
      <c r="A229" s="14"/>
      <c r="B229" s="235"/>
      <c r="C229" s="236"/>
      <c r="D229" s="226" t="s">
        <v>140</v>
      </c>
      <c r="E229" s="237" t="s">
        <v>19</v>
      </c>
      <c r="F229" s="238" t="s">
        <v>305</v>
      </c>
      <c r="G229" s="236"/>
      <c r="H229" s="239">
        <v>3.3999999999999999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5" t="s">
        <v>140</v>
      </c>
      <c r="AU229" s="245" t="s">
        <v>85</v>
      </c>
      <c r="AV229" s="14" t="s">
        <v>85</v>
      </c>
      <c r="AW229" s="14" t="s">
        <v>37</v>
      </c>
      <c r="AX229" s="14" t="s">
        <v>83</v>
      </c>
      <c r="AY229" s="245" t="s">
        <v>128</v>
      </c>
    </row>
    <row r="230" s="2" customFormat="1" ht="33" customHeight="1">
      <c r="A230" s="40"/>
      <c r="B230" s="41"/>
      <c r="C230" s="206" t="s">
        <v>343</v>
      </c>
      <c r="D230" s="206" t="s">
        <v>131</v>
      </c>
      <c r="E230" s="207" t="s">
        <v>344</v>
      </c>
      <c r="F230" s="208" t="s">
        <v>345</v>
      </c>
      <c r="G230" s="209" t="s">
        <v>134</v>
      </c>
      <c r="H230" s="210">
        <v>9.5939999999999994</v>
      </c>
      <c r="I230" s="211"/>
      <c r="J230" s="212">
        <f>ROUND(I230*H230,2)</f>
        <v>0</v>
      </c>
      <c r="K230" s="208" t="s">
        <v>135</v>
      </c>
      <c r="L230" s="46"/>
      <c r="M230" s="213" t="s">
        <v>19</v>
      </c>
      <c r="N230" s="214" t="s">
        <v>46</v>
      </c>
      <c r="O230" s="86"/>
      <c r="P230" s="215">
        <f>O230*H230</f>
        <v>0</v>
      </c>
      <c r="Q230" s="215">
        <v>0.00080999999999999996</v>
      </c>
      <c r="R230" s="215">
        <f>Q230*H230</f>
        <v>0.0077711399999999993</v>
      </c>
      <c r="S230" s="215">
        <v>0.00069999999999999999</v>
      </c>
      <c r="T230" s="216">
        <f>S230*H230</f>
        <v>0.0067157999999999992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242</v>
      </c>
      <c r="AT230" s="217" t="s">
        <v>131</v>
      </c>
      <c r="AU230" s="217" t="s">
        <v>85</v>
      </c>
      <c r="AY230" s="19" t="s">
        <v>128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83</v>
      </c>
      <c r="BK230" s="218">
        <f>ROUND(I230*H230,2)</f>
        <v>0</v>
      </c>
      <c r="BL230" s="19" t="s">
        <v>242</v>
      </c>
      <c r="BM230" s="217" t="s">
        <v>346</v>
      </c>
    </row>
    <row r="231" s="2" customFormat="1">
      <c r="A231" s="40"/>
      <c r="B231" s="41"/>
      <c r="C231" s="42"/>
      <c r="D231" s="219" t="s">
        <v>138</v>
      </c>
      <c r="E231" s="42"/>
      <c r="F231" s="220" t="s">
        <v>347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138</v>
      </c>
      <c r="AU231" s="19" t="s">
        <v>85</v>
      </c>
    </row>
    <row r="232" s="13" customFormat="1">
      <c r="A232" s="13"/>
      <c r="B232" s="224"/>
      <c r="C232" s="225"/>
      <c r="D232" s="226" t="s">
        <v>140</v>
      </c>
      <c r="E232" s="227" t="s">
        <v>19</v>
      </c>
      <c r="F232" s="228" t="s">
        <v>348</v>
      </c>
      <c r="G232" s="225"/>
      <c r="H232" s="227" t="s">
        <v>19</v>
      </c>
      <c r="I232" s="229"/>
      <c r="J232" s="225"/>
      <c r="K232" s="225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140</v>
      </c>
      <c r="AU232" s="234" t="s">
        <v>85</v>
      </c>
      <c r="AV232" s="13" t="s">
        <v>83</v>
      </c>
      <c r="AW232" s="13" t="s">
        <v>37</v>
      </c>
      <c r="AX232" s="13" t="s">
        <v>75</v>
      </c>
      <c r="AY232" s="234" t="s">
        <v>128</v>
      </c>
    </row>
    <row r="233" s="13" customFormat="1">
      <c r="A233" s="13"/>
      <c r="B233" s="224"/>
      <c r="C233" s="225"/>
      <c r="D233" s="226" t="s">
        <v>140</v>
      </c>
      <c r="E233" s="227" t="s">
        <v>19</v>
      </c>
      <c r="F233" s="228" t="s">
        <v>349</v>
      </c>
      <c r="G233" s="225"/>
      <c r="H233" s="227" t="s">
        <v>19</v>
      </c>
      <c r="I233" s="229"/>
      <c r="J233" s="225"/>
      <c r="K233" s="225"/>
      <c r="L233" s="230"/>
      <c r="M233" s="231"/>
      <c r="N233" s="232"/>
      <c r="O233" s="232"/>
      <c r="P233" s="232"/>
      <c r="Q233" s="232"/>
      <c r="R233" s="232"/>
      <c r="S233" s="232"/>
      <c r="T233" s="23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4" t="s">
        <v>140</v>
      </c>
      <c r="AU233" s="234" t="s">
        <v>85</v>
      </c>
      <c r="AV233" s="13" t="s">
        <v>83</v>
      </c>
      <c r="AW233" s="13" t="s">
        <v>37</v>
      </c>
      <c r="AX233" s="13" t="s">
        <v>75</v>
      </c>
      <c r="AY233" s="234" t="s">
        <v>128</v>
      </c>
    </row>
    <row r="234" s="13" customFormat="1">
      <c r="A234" s="13"/>
      <c r="B234" s="224"/>
      <c r="C234" s="225"/>
      <c r="D234" s="226" t="s">
        <v>140</v>
      </c>
      <c r="E234" s="227" t="s">
        <v>19</v>
      </c>
      <c r="F234" s="228" t="s">
        <v>350</v>
      </c>
      <c r="G234" s="225"/>
      <c r="H234" s="227" t="s">
        <v>19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140</v>
      </c>
      <c r="AU234" s="234" t="s">
        <v>85</v>
      </c>
      <c r="AV234" s="13" t="s">
        <v>83</v>
      </c>
      <c r="AW234" s="13" t="s">
        <v>37</v>
      </c>
      <c r="AX234" s="13" t="s">
        <v>75</v>
      </c>
      <c r="AY234" s="234" t="s">
        <v>128</v>
      </c>
    </row>
    <row r="235" s="14" customFormat="1">
      <c r="A235" s="14"/>
      <c r="B235" s="235"/>
      <c r="C235" s="236"/>
      <c r="D235" s="226" t="s">
        <v>140</v>
      </c>
      <c r="E235" s="237" t="s">
        <v>19</v>
      </c>
      <c r="F235" s="238" t="s">
        <v>351</v>
      </c>
      <c r="G235" s="236"/>
      <c r="H235" s="239">
        <v>5.1040000000000001</v>
      </c>
      <c r="I235" s="240"/>
      <c r="J235" s="236"/>
      <c r="K235" s="236"/>
      <c r="L235" s="241"/>
      <c r="M235" s="242"/>
      <c r="N235" s="243"/>
      <c r="O235" s="243"/>
      <c r="P235" s="243"/>
      <c r="Q235" s="243"/>
      <c r="R235" s="243"/>
      <c r="S235" s="243"/>
      <c r="T235" s="24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5" t="s">
        <v>140</v>
      </c>
      <c r="AU235" s="245" t="s">
        <v>85</v>
      </c>
      <c r="AV235" s="14" t="s">
        <v>85</v>
      </c>
      <c r="AW235" s="14" t="s">
        <v>37</v>
      </c>
      <c r="AX235" s="14" t="s">
        <v>75</v>
      </c>
      <c r="AY235" s="245" t="s">
        <v>128</v>
      </c>
    </row>
    <row r="236" s="14" customFormat="1">
      <c r="A236" s="14"/>
      <c r="B236" s="235"/>
      <c r="C236" s="236"/>
      <c r="D236" s="226" t="s">
        <v>140</v>
      </c>
      <c r="E236" s="237" t="s">
        <v>19</v>
      </c>
      <c r="F236" s="238" t="s">
        <v>352</v>
      </c>
      <c r="G236" s="236"/>
      <c r="H236" s="239">
        <v>-0.81000000000000005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5" t="s">
        <v>140</v>
      </c>
      <c r="AU236" s="245" t="s">
        <v>85</v>
      </c>
      <c r="AV236" s="14" t="s">
        <v>85</v>
      </c>
      <c r="AW236" s="14" t="s">
        <v>37</v>
      </c>
      <c r="AX236" s="14" t="s">
        <v>75</v>
      </c>
      <c r="AY236" s="245" t="s">
        <v>128</v>
      </c>
    </row>
    <row r="237" s="13" customFormat="1">
      <c r="A237" s="13"/>
      <c r="B237" s="224"/>
      <c r="C237" s="225"/>
      <c r="D237" s="226" t="s">
        <v>140</v>
      </c>
      <c r="E237" s="227" t="s">
        <v>19</v>
      </c>
      <c r="F237" s="228" t="s">
        <v>353</v>
      </c>
      <c r="G237" s="225"/>
      <c r="H237" s="227" t="s">
        <v>19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140</v>
      </c>
      <c r="AU237" s="234" t="s">
        <v>85</v>
      </c>
      <c r="AV237" s="13" t="s">
        <v>83</v>
      </c>
      <c r="AW237" s="13" t="s">
        <v>37</v>
      </c>
      <c r="AX237" s="13" t="s">
        <v>75</v>
      </c>
      <c r="AY237" s="234" t="s">
        <v>128</v>
      </c>
    </row>
    <row r="238" s="14" customFormat="1">
      <c r="A238" s="14"/>
      <c r="B238" s="235"/>
      <c r="C238" s="236"/>
      <c r="D238" s="226" t="s">
        <v>140</v>
      </c>
      <c r="E238" s="237" t="s">
        <v>19</v>
      </c>
      <c r="F238" s="238" t="s">
        <v>354</v>
      </c>
      <c r="G238" s="236"/>
      <c r="H238" s="239">
        <v>1.0800000000000001</v>
      </c>
      <c r="I238" s="240"/>
      <c r="J238" s="236"/>
      <c r="K238" s="236"/>
      <c r="L238" s="241"/>
      <c r="M238" s="242"/>
      <c r="N238" s="243"/>
      <c r="O238" s="243"/>
      <c r="P238" s="243"/>
      <c r="Q238" s="243"/>
      <c r="R238" s="243"/>
      <c r="S238" s="243"/>
      <c r="T238" s="24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5" t="s">
        <v>140</v>
      </c>
      <c r="AU238" s="245" t="s">
        <v>85</v>
      </c>
      <c r="AV238" s="14" t="s">
        <v>85</v>
      </c>
      <c r="AW238" s="14" t="s">
        <v>37</v>
      </c>
      <c r="AX238" s="14" t="s">
        <v>75</v>
      </c>
      <c r="AY238" s="245" t="s">
        <v>128</v>
      </c>
    </row>
    <row r="239" s="14" customFormat="1">
      <c r="A239" s="14"/>
      <c r="B239" s="235"/>
      <c r="C239" s="236"/>
      <c r="D239" s="226" t="s">
        <v>140</v>
      </c>
      <c r="E239" s="237" t="s">
        <v>19</v>
      </c>
      <c r="F239" s="238" t="s">
        <v>355</v>
      </c>
      <c r="G239" s="236"/>
      <c r="H239" s="239">
        <v>2.1400000000000001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140</v>
      </c>
      <c r="AU239" s="245" t="s">
        <v>85</v>
      </c>
      <c r="AV239" s="14" t="s">
        <v>85</v>
      </c>
      <c r="AW239" s="14" t="s">
        <v>37</v>
      </c>
      <c r="AX239" s="14" t="s">
        <v>75</v>
      </c>
      <c r="AY239" s="245" t="s">
        <v>128</v>
      </c>
    </row>
    <row r="240" s="14" customFormat="1">
      <c r="A240" s="14"/>
      <c r="B240" s="235"/>
      <c r="C240" s="236"/>
      <c r="D240" s="226" t="s">
        <v>140</v>
      </c>
      <c r="E240" s="237" t="s">
        <v>19</v>
      </c>
      <c r="F240" s="238" t="s">
        <v>356</v>
      </c>
      <c r="G240" s="236"/>
      <c r="H240" s="239">
        <v>-0.47999999999999998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5" t="s">
        <v>140</v>
      </c>
      <c r="AU240" s="245" t="s">
        <v>85</v>
      </c>
      <c r="AV240" s="14" t="s">
        <v>85</v>
      </c>
      <c r="AW240" s="14" t="s">
        <v>37</v>
      </c>
      <c r="AX240" s="14" t="s">
        <v>75</v>
      </c>
      <c r="AY240" s="245" t="s">
        <v>128</v>
      </c>
    </row>
    <row r="241" s="13" customFormat="1">
      <c r="A241" s="13"/>
      <c r="B241" s="224"/>
      <c r="C241" s="225"/>
      <c r="D241" s="226" t="s">
        <v>140</v>
      </c>
      <c r="E241" s="227" t="s">
        <v>19</v>
      </c>
      <c r="F241" s="228" t="s">
        <v>357</v>
      </c>
      <c r="G241" s="225"/>
      <c r="H241" s="227" t="s">
        <v>19</v>
      </c>
      <c r="I241" s="229"/>
      <c r="J241" s="225"/>
      <c r="K241" s="225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140</v>
      </c>
      <c r="AU241" s="234" t="s">
        <v>85</v>
      </c>
      <c r="AV241" s="13" t="s">
        <v>83</v>
      </c>
      <c r="AW241" s="13" t="s">
        <v>37</v>
      </c>
      <c r="AX241" s="13" t="s">
        <v>75</v>
      </c>
      <c r="AY241" s="234" t="s">
        <v>128</v>
      </c>
    </row>
    <row r="242" s="14" customFormat="1">
      <c r="A242" s="14"/>
      <c r="B242" s="235"/>
      <c r="C242" s="236"/>
      <c r="D242" s="226" t="s">
        <v>140</v>
      </c>
      <c r="E242" s="237" t="s">
        <v>19</v>
      </c>
      <c r="F242" s="238" t="s">
        <v>358</v>
      </c>
      <c r="G242" s="236"/>
      <c r="H242" s="239">
        <v>1.78</v>
      </c>
      <c r="I242" s="240"/>
      <c r="J242" s="236"/>
      <c r="K242" s="236"/>
      <c r="L242" s="241"/>
      <c r="M242" s="242"/>
      <c r="N242" s="243"/>
      <c r="O242" s="243"/>
      <c r="P242" s="243"/>
      <c r="Q242" s="243"/>
      <c r="R242" s="243"/>
      <c r="S242" s="243"/>
      <c r="T242" s="24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5" t="s">
        <v>140</v>
      </c>
      <c r="AU242" s="245" t="s">
        <v>85</v>
      </c>
      <c r="AV242" s="14" t="s">
        <v>85</v>
      </c>
      <c r="AW242" s="14" t="s">
        <v>37</v>
      </c>
      <c r="AX242" s="14" t="s">
        <v>75</v>
      </c>
      <c r="AY242" s="245" t="s">
        <v>128</v>
      </c>
    </row>
    <row r="243" s="14" customFormat="1">
      <c r="A243" s="14"/>
      <c r="B243" s="235"/>
      <c r="C243" s="236"/>
      <c r="D243" s="226" t="s">
        <v>140</v>
      </c>
      <c r="E243" s="237" t="s">
        <v>19</v>
      </c>
      <c r="F243" s="238" t="s">
        <v>356</v>
      </c>
      <c r="G243" s="236"/>
      <c r="H243" s="239">
        <v>-0.47999999999999998</v>
      </c>
      <c r="I243" s="240"/>
      <c r="J243" s="236"/>
      <c r="K243" s="236"/>
      <c r="L243" s="241"/>
      <c r="M243" s="242"/>
      <c r="N243" s="243"/>
      <c r="O243" s="243"/>
      <c r="P243" s="243"/>
      <c r="Q243" s="243"/>
      <c r="R243" s="243"/>
      <c r="S243" s="243"/>
      <c r="T243" s="24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5" t="s">
        <v>140</v>
      </c>
      <c r="AU243" s="245" t="s">
        <v>85</v>
      </c>
      <c r="AV243" s="14" t="s">
        <v>85</v>
      </c>
      <c r="AW243" s="14" t="s">
        <v>37</v>
      </c>
      <c r="AX243" s="14" t="s">
        <v>75</v>
      </c>
      <c r="AY243" s="245" t="s">
        <v>128</v>
      </c>
    </row>
    <row r="244" s="14" customFormat="1">
      <c r="A244" s="14"/>
      <c r="B244" s="235"/>
      <c r="C244" s="236"/>
      <c r="D244" s="226" t="s">
        <v>140</v>
      </c>
      <c r="E244" s="237" t="s">
        <v>19</v>
      </c>
      <c r="F244" s="238" t="s">
        <v>359</v>
      </c>
      <c r="G244" s="236"/>
      <c r="H244" s="239">
        <v>-0.17999999999999999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140</v>
      </c>
      <c r="AU244" s="245" t="s">
        <v>85</v>
      </c>
      <c r="AV244" s="14" t="s">
        <v>85</v>
      </c>
      <c r="AW244" s="14" t="s">
        <v>37</v>
      </c>
      <c r="AX244" s="14" t="s">
        <v>75</v>
      </c>
      <c r="AY244" s="245" t="s">
        <v>128</v>
      </c>
    </row>
    <row r="245" s="13" customFormat="1">
      <c r="A245" s="13"/>
      <c r="B245" s="224"/>
      <c r="C245" s="225"/>
      <c r="D245" s="226" t="s">
        <v>140</v>
      </c>
      <c r="E245" s="227" t="s">
        <v>19</v>
      </c>
      <c r="F245" s="228" t="s">
        <v>360</v>
      </c>
      <c r="G245" s="225"/>
      <c r="H245" s="227" t="s">
        <v>19</v>
      </c>
      <c r="I245" s="229"/>
      <c r="J245" s="225"/>
      <c r="K245" s="225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140</v>
      </c>
      <c r="AU245" s="234" t="s">
        <v>85</v>
      </c>
      <c r="AV245" s="13" t="s">
        <v>83</v>
      </c>
      <c r="AW245" s="13" t="s">
        <v>37</v>
      </c>
      <c r="AX245" s="13" t="s">
        <v>75</v>
      </c>
      <c r="AY245" s="234" t="s">
        <v>128</v>
      </c>
    </row>
    <row r="246" s="14" customFormat="1">
      <c r="A246" s="14"/>
      <c r="B246" s="235"/>
      <c r="C246" s="236"/>
      <c r="D246" s="226" t="s">
        <v>140</v>
      </c>
      <c r="E246" s="237" t="s">
        <v>19</v>
      </c>
      <c r="F246" s="238" t="s">
        <v>361</v>
      </c>
      <c r="G246" s="236"/>
      <c r="H246" s="239">
        <v>1.98</v>
      </c>
      <c r="I246" s="240"/>
      <c r="J246" s="236"/>
      <c r="K246" s="236"/>
      <c r="L246" s="241"/>
      <c r="M246" s="242"/>
      <c r="N246" s="243"/>
      <c r="O246" s="243"/>
      <c r="P246" s="243"/>
      <c r="Q246" s="243"/>
      <c r="R246" s="243"/>
      <c r="S246" s="243"/>
      <c r="T246" s="24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5" t="s">
        <v>140</v>
      </c>
      <c r="AU246" s="245" t="s">
        <v>85</v>
      </c>
      <c r="AV246" s="14" t="s">
        <v>85</v>
      </c>
      <c r="AW246" s="14" t="s">
        <v>37</v>
      </c>
      <c r="AX246" s="14" t="s">
        <v>75</v>
      </c>
      <c r="AY246" s="245" t="s">
        <v>128</v>
      </c>
    </row>
    <row r="247" s="14" customFormat="1">
      <c r="A247" s="14"/>
      <c r="B247" s="235"/>
      <c r="C247" s="236"/>
      <c r="D247" s="226" t="s">
        <v>140</v>
      </c>
      <c r="E247" s="237" t="s">
        <v>19</v>
      </c>
      <c r="F247" s="238" t="s">
        <v>362</v>
      </c>
      <c r="G247" s="236"/>
      <c r="H247" s="239">
        <v>-0.54000000000000004</v>
      </c>
      <c r="I247" s="240"/>
      <c r="J247" s="236"/>
      <c r="K247" s="236"/>
      <c r="L247" s="241"/>
      <c r="M247" s="242"/>
      <c r="N247" s="243"/>
      <c r="O247" s="243"/>
      <c r="P247" s="243"/>
      <c r="Q247" s="243"/>
      <c r="R247" s="243"/>
      <c r="S247" s="243"/>
      <c r="T247" s="24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5" t="s">
        <v>140</v>
      </c>
      <c r="AU247" s="245" t="s">
        <v>85</v>
      </c>
      <c r="AV247" s="14" t="s">
        <v>85</v>
      </c>
      <c r="AW247" s="14" t="s">
        <v>37</v>
      </c>
      <c r="AX247" s="14" t="s">
        <v>75</v>
      </c>
      <c r="AY247" s="245" t="s">
        <v>128</v>
      </c>
    </row>
    <row r="248" s="15" customFormat="1">
      <c r="A248" s="15"/>
      <c r="B248" s="246"/>
      <c r="C248" s="247"/>
      <c r="D248" s="226" t="s">
        <v>140</v>
      </c>
      <c r="E248" s="248" t="s">
        <v>19</v>
      </c>
      <c r="F248" s="249" t="s">
        <v>173</v>
      </c>
      <c r="G248" s="247"/>
      <c r="H248" s="250">
        <v>9.5939999999999994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6" t="s">
        <v>140</v>
      </c>
      <c r="AU248" s="256" t="s">
        <v>85</v>
      </c>
      <c r="AV248" s="15" t="s">
        <v>136</v>
      </c>
      <c r="AW248" s="15" t="s">
        <v>37</v>
      </c>
      <c r="AX248" s="15" t="s">
        <v>83</v>
      </c>
      <c r="AY248" s="256" t="s">
        <v>128</v>
      </c>
    </row>
    <row r="249" s="2" customFormat="1" ht="33" customHeight="1">
      <c r="A249" s="40"/>
      <c r="B249" s="41"/>
      <c r="C249" s="206" t="s">
        <v>363</v>
      </c>
      <c r="D249" s="206" t="s">
        <v>131</v>
      </c>
      <c r="E249" s="207" t="s">
        <v>364</v>
      </c>
      <c r="F249" s="208" t="s">
        <v>365</v>
      </c>
      <c r="G249" s="209" t="s">
        <v>134</v>
      </c>
      <c r="H249" s="210">
        <v>9.5939999999999994</v>
      </c>
      <c r="I249" s="211"/>
      <c r="J249" s="212">
        <f>ROUND(I249*H249,2)</f>
        <v>0</v>
      </c>
      <c r="K249" s="208" t="s">
        <v>135</v>
      </c>
      <c r="L249" s="46"/>
      <c r="M249" s="213" t="s">
        <v>19</v>
      </c>
      <c r="N249" s="214" t="s">
        <v>46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242</v>
      </c>
      <c r="AT249" s="217" t="s">
        <v>131</v>
      </c>
      <c r="AU249" s="217" t="s">
        <v>85</v>
      </c>
      <c r="AY249" s="19" t="s">
        <v>128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83</v>
      </c>
      <c r="BK249" s="218">
        <f>ROUND(I249*H249,2)</f>
        <v>0</v>
      </c>
      <c r="BL249" s="19" t="s">
        <v>242</v>
      </c>
      <c r="BM249" s="217" t="s">
        <v>366</v>
      </c>
    </row>
    <row r="250" s="2" customFormat="1">
      <c r="A250" s="40"/>
      <c r="B250" s="41"/>
      <c r="C250" s="42"/>
      <c r="D250" s="219" t="s">
        <v>138</v>
      </c>
      <c r="E250" s="42"/>
      <c r="F250" s="220" t="s">
        <v>367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138</v>
      </c>
      <c r="AU250" s="19" t="s">
        <v>85</v>
      </c>
    </row>
    <row r="251" s="2" customFormat="1" ht="16.5" customHeight="1">
      <c r="A251" s="40"/>
      <c r="B251" s="41"/>
      <c r="C251" s="206" t="s">
        <v>368</v>
      </c>
      <c r="D251" s="206" t="s">
        <v>131</v>
      </c>
      <c r="E251" s="207" t="s">
        <v>369</v>
      </c>
      <c r="F251" s="208" t="s">
        <v>370</v>
      </c>
      <c r="G251" s="209" t="s">
        <v>165</v>
      </c>
      <c r="H251" s="210">
        <v>47.969999999999999</v>
      </c>
      <c r="I251" s="211"/>
      <c r="J251" s="212">
        <f>ROUND(I251*H251,2)</f>
        <v>0</v>
      </c>
      <c r="K251" s="208" t="s">
        <v>135</v>
      </c>
      <c r="L251" s="46"/>
      <c r="M251" s="213" t="s">
        <v>19</v>
      </c>
      <c r="N251" s="214" t="s">
        <v>46</v>
      </c>
      <c r="O251" s="86"/>
      <c r="P251" s="215">
        <f>O251*H251</f>
        <v>0</v>
      </c>
      <c r="Q251" s="215">
        <v>9.0000000000000006E-05</v>
      </c>
      <c r="R251" s="215">
        <f>Q251*H251</f>
        <v>0.0043173000000000005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242</v>
      </c>
      <c r="AT251" s="217" t="s">
        <v>131</v>
      </c>
      <c r="AU251" s="217" t="s">
        <v>85</v>
      </c>
      <c r="AY251" s="19" t="s">
        <v>128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83</v>
      </c>
      <c r="BK251" s="218">
        <f>ROUND(I251*H251,2)</f>
        <v>0</v>
      </c>
      <c r="BL251" s="19" t="s">
        <v>242</v>
      </c>
      <c r="BM251" s="217" t="s">
        <v>371</v>
      </c>
    </row>
    <row r="252" s="2" customFormat="1">
      <c r="A252" s="40"/>
      <c r="B252" s="41"/>
      <c r="C252" s="42"/>
      <c r="D252" s="219" t="s">
        <v>138</v>
      </c>
      <c r="E252" s="42"/>
      <c r="F252" s="220" t="s">
        <v>372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138</v>
      </c>
      <c r="AU252" s="19" t="s">
        <v>85</v>
      </c>
    </row>
    <row r="253" s="13" customFormat="1">
      <c r="A253" s="13"/>
      <c r="B253" s="224"/>
      <c r="C253" s="225"/>
      <c r="D253" s="226" t="s">
        <v>140</v>
      </c>
      <c r="E253" s="227" t="s">
        <v>19</v>
      </c>
      <c r="F253" s="228" t="s">
        <v>348</v>
      </c>
      <c r="G253" s="225"/>
      <c r="H253" s="227" t="s">
        <v>19</v>
      </c>
      <c r="I253" s="229"/>
      <c r="J253" s="225"/>
      <c r="K253" s="225"/>
      <c r="L253" s="230"/>
      <c r="M253" s="231"/>
      <c r="N253" s="232"/>
      <c r="O253" s="232"/>
      <c r="P253" s="232"/>
      <c r="Q253" s="232"/>
      <c r="R253" s="232"/>
      <c r="S253" s="232"/>
      <c r="T253" s="23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4" t="s">
        <v>140</v>
      </c>
      <c r="AU253" s="234" t="s">
        <v>85</v>
      </c>
      <c r="AV253" s="13" t="s">
        <v>83</v>
      </c>
      <c r="AW253" s="13" t="s">
        <v>37</v>
      </c>
      <c r="AX253" s="13" t="s">
        <v>75</v>
      </c>
      <c r="AY253" s="234" t="s">
        <v>128</v>
      </c>
    </row>
    <row r="254" s="13" customFormat="1">
      <c r="A254" s="13"/>
      <c r="B254" s="224"/>
      <c r="C254" s="225"/>
      <c r="D254" s="226" t="s">
        <v>140</v>
      </c>
      <c r="E254" s="227" t="s">
        <v>19</v>
      </c>
      <c r="F254" s="228" t="s">
        <v>350</v>
      </c>
      <c r="G254" s="225"/>
      <c r="H254" s="227" t="s">
        <v>19</v>
      </c>
      <c r="I254" s="229"/>
      <c r="J254" s="225"/>
      <c r="K254" s="225"/>
      <c r="L254" s="230"/>
      <c r="M254" s="231"/>
      <c r="N254" s="232"/>
      <c r="O254" s="232"/>
      <c r="P254" s="232"/>
      <c r="Q254" s="232"/>
      <c r="R254" s="232"/>
      <c r="S254" s="232"/>
      <c r="T254" s="23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4" t="s">
        <v>140</v>
      </c>
      <c r="AU254" s="234" t="s">
        <v>85</v>
      </c>
      <c r="AV254" s="13" t="s">
        <v>83</v>
      </c>
      <c r="AW254" s="13" t="s">
        <v>37</v>
      </c>
      <c r="AX254" s="13" t="s">
        <v>75</v>
      </c>
      <c r="AY254" s="234" t="s">
        <v>128</v>
      </c>
    </row>
    <row r="255" s="14" customFormat="1">
      <c r="A255" s="14"/>
      <c r="B255" s="235"/>
      <c r="C255" s="236"/>
      <c r="D255" s="226" t="s">
        <v>140</v>
      </c>
      <c r="E255" s="237" t="s">
        <v>19</v>
      </c>
      <c r="F255" s="238" t="s">
        <v>373</v>
      </c>
      <c r="G255" s="236"/>
      <c r="H255" s="239">
        <v>25.52</v>
      </c>
      <c r="I255" s="240"/>
      <c r="J255" s="236"/>
      <c r="K255" s="236"/>
      <c r="L255" s="241"/>
      <c r="M255" s="242"/>
      <c r="N255" s="243"/>
      <c r="O255" s="243"/>
      <c r="P255" s="243"/>
      <c r="Q255" s="243"/>
      <c r="R255" s="243"/>
      <c r="S255" s="243"/>
      <c r="T255" s="24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5" t="s">
        <v>140</v>
      </c>
      <c r="AU255" s="245" t="s">
        <v>85</v>
      </c>
      <c r="AV255" s="14" t="s">
        <v>85</v>
      </c>
      <c r="AW255" s="14" t="s">
        <v>37</v>
      </c>
      <c r="AX255" s="14" t="s">
        <v>75</v>
      </c>
      <c r="AY255" s="245" t="s">
        <v>128</v>
      </c>
    </row>
    <row r="256" s="14" customFormat="1">
      <c r="A256" s="14"/>
      <c r="B256" s="235"/>
      <c r="C256" s="236"/>
      <c r="D256" s="226" t="s">
        <v>140</v>
      </c>
      <c r="E256" s="237" t="s">
        <v>19</v>
      </c>
      <c r="F256" s="238" t="s">
        <v>374</v>
      </c>
      <c r="G256" s="236"/>
      <c r="H256" s="239">
        <v>-4.0499999999999998</v>
      </c>
      <c r="I256" s="240"/>
      <c r="J256" s="236"/>
      <c r="K256" s="236"/>
      <c r="L256" s="241"/>
      <c r="M256" s="242"/>
      <c r="N256" s="243"/>
      <c r="O256" s="243"/>
      <c r="P256" s="243"/>
      <c r="Q256" s="243"/>
      <c r="R256" s="243"/>
      <c r="S256" s="243"/>
      <c r="T256" s="24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5" t="s">
        <v>140</v>
      </c>
      <c r="AU256" s="245" t="s">
        <v>85</v>
      </c>
      <c r="AV256" s="14" t="s">
        <v>85</v>
      </c>
      <c r="AW256" s="14" t="s">
        <v>37</v>
      </c>
      <c r="AX256" s="14" t="s">
        <v>75</v>
      </c>
      <c r="AY256" s="245" t="s">
        <v>128</v>
      </c>
    </row>
    <row r="257" s="13" customFormat="1">
      <c r="A257" s="13"/>
      <c r="B257" s="224"/>
      <c r="C257" s="225"/>
      <c r="D257" s="226" t="s">
        <v>140</v>
      </c>
      <c r="E257" s="227" t="s">
        <v>19</v>
      </c>
      <c r="F257" s="228" t="s">
        <v>353</v>
      </c>
      <c r="G257" s="225"/>
      <c r="H257" s="227" t="s">
        <v>19</v>
      </c>
      <c r="I257" s="229"/>
      <c r="J257" s="225"/>
      <c r="K257" s="225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140</v>
      </c>
      <c r="AU257" s="234" t="s">
        <v>85</v>
      </c>
      <c r="AV257" s="13" t="s">
        <v>83</v>
      </c>
      <c r="AW257" s="13" t="s">
        <v>37</v>
      </c>
      <c r="AX257" s="13" t="s">
        <v>75</v>
      </c>
      <c r="AY257" s="234" t="s">
        <v>128</v>
      </c>
    </row>
    <row r="258" s="14" customFormat="1">
      <c r="A258" s="14"/>
      <c r="B258" s="235"/>
      <c r="C258" s="236"/>
      <c r="D258" s="226" t="s">
        <v>140</v>
      </c>
      <c r="E258" s="237" t="s">
        <v>19</v>
      </c>
      <c r="F258" s="238" t="s">
        <v>375</v>
      </c>
      <c r="G258" s="236"/>
      <c r="H258" s="239">
        <v>5.4000000000000004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140</v>
      </c>
      <c r="AU258" s="245" t="s">
        <v>85</v>
      </c>
      <c r="AV258" s="14" t="s">
        <v>85</v>
      </c>
      <c r="AW258" s="14" t="s">
        <v>37</v>
      </c>
      <c r="AX258" s="14" t="s">
        <v>75</v>
      </c>
      <c r="AY258" s="245" t="s">
        <v>128</v>
      </c>
    </row>
    <row r="259" s="14" customFormat="1">
      <c r="A259" s="14"/>
      <c r="B259" s="235"/>
      <c r="C259" s="236"/>
      <c r="D259" s="226" t="s">
        <v>140</v>
      </c>
      <c r="E259" s="237" t="s">
        <v>19</v>
      </c>
      <c r="F259" s="238" t="s">
        <v>376</v>
      </c>
      <c r="G259" s="236"/>
      <c r="H259" s="239">
        <v>10.699999999999999</v>
      </c>
      <c r="I259" s="240"/>
      <c r="J259" s="236"/>
      <c r="K259" s="236"/>
      <c r="L259" s="241"/>
      <c r="M259" s="242"/>
      <c r="N259" s="243"/>
      <c r="O259" s="243"/>
      <c r="P259" s="243"/>
      <c r="Q259" s="243"/>
      <c r="R259" s="243"/>
      <c r="S259" s="243"/>
      <c r="T259" s="24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5" t="s">
        <v>140</v>
      </c>
      <c r="AU259" s="245" t="s">
        <v>85</v>
      </c>
      <c r="AV259" s="14" t="s">
        <v>85</v>
      </c>
      <c r="AW259" s="14" t="s">
        <v>37</v>
      </c>
      <c r="AX259" s="14" t="s">
        <v>75</v>
      </c>
      <c r="AY259" s="245" t="s">
        <v>128</v>
      </c>
    </row>
    <row r="260" s="14" customFormat="1">
      <c r="A260" s="14"/>
      <c r="B260" s="235"/>
      <c r="C260" s="236"/>
      <c r="D260" s="226" t="s">
        <v>140</v>
      </c>
      <c r="E260" s="237" t="s">
        <v>19</v>
      </c>
      <c r="F260" s="238" t="s">
        <v>377</v>
      </c>
      <c r="G260" s="236"/>
      <c r="H260" s="239">
        <v>-2.3999999999999999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140</v>
      </c>
      <c r="AU260" s="245" t="s">
        <v>85</v>
      </c>
      <c r="AV260" s="14" t="s">
        <v>85</v>
      </c>
      <c r="AW260" s="14" t="s">
        <v>37</v>
      </c>
      <c r="AX260" s="14" t="s">
        <v>75</v>
      </c>
      <c r="AY260" s="245" t="s">
        <v>128</v>
      </c>
    </row>
    <row r="261" s="13" customFormat="1">
      <c r="A261" s="13"/>
      <c r="B261" s="224"/>
      <c r="C261" s="225"/>
      <c r="D261" s="226" t="s">
        <v>140</v>
      </c>
      <c r="E261" s="227" t="s">
        <v>19</v>
      </c>
      <c r="F261" s="228" t="s">
        <v>357</v>
      </c>
      <c r="G261" s="225"/>
      <c r="H261" s="227" t="s">
        <v>19</v>
      </c>
      <c r="I261" s="229"/>
      <c r="J261" s="225"/>
      <c r="K261" s="225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140</v>
      </c>
      <c r="AU261" s="234" t="s">
        <v>85</v>
      </c>
      <c r="AV261" s="13" t="s">
        <v>83</v>
      </c>
      <c r="AW261" s="13" t="s">
        <v>37</v>
      </c>
      <c r="AX261" s="13" t="s">
        <v>75</v>
      </c>
      <c r="AY261" s="234" t="s">
        <v>128</v>
      </c>
    </row>
    <row r="262" s="14" customFormat="1">
      <c r="A262" s="14"/>
      <c r="B262" s="235"/>
      <c r="C262" s="236"/>
      <c r="D262" s="226" t="s">
        <v>140</v>
      </c>
      <c r="E262" s="237" t="s">
        <v>19</v>
      </c>
      <c r="F262" s="238" t="s">
        <v>378</v>
      </c>
      <c r="G262" s="236"/>
      <c r="H262" s="239">
        <v>8.9000000000000004</v>
      </c>
      <c r="I262" s="240"/>
      <c r="J262" s="236"/>
      <c r="K262" s="236"/>
      <c r="L262" s="241"/>
      <c r="M262" s="242"/>
      <c r="N262" s="243"/>
      <c r="O262" s="243"/>
      <c r="P262" s="243"/>
      <c r="Q262" s="243"/>
      <c r="R262" s="243"/>
      <c r="S262" s="243"/>
      <c r="T262" s="24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5" t="s">
        <v>140</v>
      </c>
      <c r="AU262" s="245" t="s">
        <v>85</v>
      </c>
      <c r="AV262" s="14" t="s">
        <v>85</v>
      </c>
      <c r="AW262" s="14" t="s">
        <v>37</v>
      </c>
      <c r="AX262" s="14" t="s">
        <v>75</v>
      </c>
      <c r="AY262" s="245" t="s">
        <v>128</v>
      </c>
    </row>
    <row r="263" s="14" customFormat="1">
      <c r="A263" s="14"/>
      <c r="B263" s="235"/>
      <c r="C263" s="236"/>
      <c r="D263" s="226" t="s">
        <v>140</v>
      </c>
      <c r="E263" s="237" t="s">
        <v>19</v>
      </c>
      <c r="F263" s="238" t="s">
        <v>377</v>
      </c>
      <c r="G263" s="236"/>
      <c r="H263" s="239">
        <v>-2.3999999999999999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140</v>
      </c>
      <c r="AU263" s="245" t="s">
        <v>85</v>
      </c>
      <c r="AV263" s="14" t="s">
        <v>85</v>
      </c>
      <c r="AW263" s="14" t="s">
        <v>37</v>
      </c>
      <c r="AX263" s="14" t="s">
        <v>75</v>
      </c>
      <c r="AY263" s="245" t="s">
        <v>128</v>
      </c>
    </row>
    <row r="264" s="14" customFormat="1">
      <c r="A264" s="14"/>
      <c r="B264" s="235"/>
      <c r="C264" s="236"/>
      <c r="D264" s="226" t="s">
        <v>140</v>
      </c>
      <c r="E264" s="237" t="s">
        <v>19</v>
      </c>
      <c r="F264" s="238" t="s">
        <v>379</v>
      </c>
      <c r="G264" s="236"/>
      <c r="H264" s="239">
        <v>-0.90000000000000002</v>
      </c>
      <c r="I264" s="240"/>
      <c r="J264" s="236"/>
      <c r="K264" s="236"/>
      <c r="L264" s="241"/>
      <c r="M264" s="242"/>
      <c r="N264" s="243"/>
      <c r="O264" s="243"/>
      <c r="P264" s="243"/>
      <c r="Q264" s="243"/>
      <c r="R264" s="243"/>
      <c r="S264" s="243"/>
      <c r="T264" s="24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5" t="s">
        <v>140</v>
      </c>
      <c r="AU264" s="245" t="s">
        <v>85</v>
      </c>
      <c r="AV264" s="14" t="s">
        <v>85</v>
      </c>
      <c r="AW264" s="14" t="s">
        <v>37</v>
      </c>
      <c r="AX264" s="14" t="s">
        <v>75</v>
      </c>
      <c r="AY264" s="245" t="s">
        <v>128</v>
      </c>
    </row>
    <row r="265" s="13" customFormat="1">
      <c r="A265" s="13"/>
      <c r="B265" s="224"/>
      <c r="C265" s="225"/>
      <c r="D265" s="226" t="s">
        <v>140</v>
      </c>
      <c r="E265" s="227" t="s">
        <v>19</v>
      </c>
      <c r="F265" s="228" t="s">
        <v>360</v>
      </c>
      <c r="G265" s="225"/>
      <c r="H265" s="227" t="s">
        <v>19</v>
      </c>
      <c r="I265" s="229"/>
      <c r="J265" s="225"/>
      <c r="K265" s="225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140</v>
      </c>
      <c r="AU265" s="234" t="s">
        <v>85</v>
      </c>
      <c r="AV265" s="13" t="s">
        <v>83</v>
      </c>
      <c r="AW265" s="13" t="s">
        <v>37</v>
      </c>
      <c r="AX265" s="13" t="s">
        <v>75</v>
      </c>
      <c r="AY265" s="234" t="s">
        <v>128</v>
      </c>
    </row>
    <row r="266" s="14" customFormat="1">
      <c r="A266" s="14"/>
      <c r="B266" s="235"/>
      <c r="C266" s="236"/>
      <c r="D266" s="226" t="s">
        <v>140</v>
      </c>
      <c r="E266" s="237" t="s">
        <v>19</v>
      </c>
      <c r="F266" s="238" t="s">
        <v>380</v>
      </c>
      <c r="G266" s="236"/>
      <c r="H266" s="239">
        <v>9.9000000000000004</v>
      </c>
      <c r="I266" s="240"/>
      <c r="J266" s="236"/>
      <c r="K266" s="236"/>
      <c r="L266" s="241"/>
      <c r="M266" s="242"/>
      <c r="N266" s="243"/>
      <c r="O266" s="243"/>
      <c r="P266" s="243"/>
      <c r="Q266" s="243"/>
      <c r="R266" s="243"/>
      <c r="S266" s="243"/>
      <c r="T266" s="24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5" t="s">
        <v>140</v>
      </c>
      <c r="AU266" s="245" t="s">
        <v>85</v>
      </c>
      <c r="AV266" s="14" t="s">
        <v>85</v>
      </c>
      <c r="AW266" s="14" t="s">
        <v>37</v>
      </c>
      <c r="AX266" s="14" t="s">
        <v>75</v>
      </c>
      <c r="AY266" s="245" t="s">
        <v>128</v>
      </c>
    </row>
    <row r="267" s="14" customFormat="1">
      <c r="A267" s="14"/>
      <c r="B267" s="235"/>
      <c r="C267" s="236"/>
      <c r="D267" s="226" t="s">
        <v>140</v>
      </c>
      <c r="E267" s="237" t="s">
        <v>19</v>
      </c>
      <c r="F267" s="238" t="s">
        <v>381</v>
      </c>
      <c r="G267" s="236"/>
      <c r="H267" s="239">
        <v>-2.7000000000000002</v>
      </c>
      <c r="I267" s="240"/>
      <c r="J267" s="236"/>
      <c r="K267" s="236"/>
      <c r="L267" s="241"/>
      <c r="M267" s="242"/>
      <c r="N267" s="243"/>
      <c r="O267" s="243"/>
      <c r="P267" s="243"/>
      <c r="Q267" s="243"/>
      <c r="R267" s="243"/>
      <c r="S267" s="243"/>
      <c r="T267" s="24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5" t="s">
        <v>140</v>
      </c>
      <c r="AU267" s="245" t="s">
        <v>85</v>
      </c>
      <c r="AV267" s="14" t="s">
        <v>85</v>
      </c>
      <c r="AW267" s="14" t="s">
        <v>37</v>
      </c>
      <c r="AX267" s="14" t="s">
        <v>75</v>
      </c>
      <c r="AY267" s="245" t="s">
        <v>128</v>
      </c>
    </row>
    <row r="268" s="15" customFormat="1">
      <c r="A268" s="15"/>
      <c r="B268" s="246"/>
      <c r="C268" s="247"/>
      <c r="D268" s="226" t="s">
        <v>140</v>
      </c>
      <c r="E268" s="248" t="s">
        <v>19</v>
      </c>
      <c r="F268" s="249" t="s">
        <v>173</v>
      </c>
      <c r="G268" s="247"/>
      <c r="H268" s="250">
        <v>47.969999999999999</v>
      </c>
      <c r="I268" s="251"/>
      <c r="J268" s="247"/>
      <c r="K268" s="247"/>
      <c r="L268" s="252"/>
      <c r="M268" s="253"/>
      <c r="N268" s="254"/>
      <c r="O268" s="254"/>
      <c r="P268" s="254"/>
      <c r="Q268" s="254"/>
      <c r="R268" s="254"/>
      <c r="S268" s="254"/>
      <c r="T268" s="25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6" t="s">
        <v>140</v>
      </c>
      <c r="AU268" s="256" t="s">
        <v>85</v>
      </c>
      <c r="AV268" s="15" t="s">
        <v>136</v>
      </c>
      <c r="AW268" s="15" t="s">
        <v>37</v>
      </c>
      <c r="AX268" s="15" t="s">
        <v>83</v>
      </c>
      <c r="AY268" s="256" t="s">
        <v>128</v>
      </c>
    </row>
    <row r="269" s="2" customFormat="1" ht="24.15" customHeight="1">
      <c r="A269" s="40"/>
      <c r="B269" s="41"/>
      <c r="C269" s="206" t="s">
        <v>382</v>
      </c>
      <c r="D269" s="206" t="s">
        <v>131</v>
      </c>
      <c r="E269" s="207" t="s">
        <v>383</v>
      </c>
      <c r="F269" s="208" t="s">
        <v>384</v>
      </c>
      <c r="G269" s="209" t="s">
        <v>134</v>
      </c>
      <c r="H269" s="210">
        <v>8.8000000000000007</v>
      </c>
      <c r="I269" s="211"/>
      <c r="J269" s="212">
        <f>ROUND(I269*H269,2)</f>
        <v>0</v>
      </c>
      <c r="K269" s="208" t="s">
        <v>135</v>
      </c>
      <c r="L269" s="46"/>
      <c r="M269" s="213" t="s">
        <v>19</v>
      </c>
      <c r="N269" s="214" t="s">
        <v>46</v>
      </c>
      <c r="O269" s="86"/>
      <c r="P269" s="215">
        <f>O269*H269</f>
        <v>0</v>
      </c>
      <c r="Q269" s="215">
        <v>5.0000000000000002E-05</v>
      </c>
      <c r="R269" s="215">
        <f>Q269*H269</f>
        <v>0.00044000000000000007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242</v>
      </c>
      <c r="AT269" s="217" t="s">
        <v>131</v>
      </c>
      <c r="AU269" s="217" t="s">
        <v>85</v>
      </c>
      <c r="AY269" s="19" t="s">
        <v>128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83</v>
      </c>
      <c r="BK269" s="218">
        <f>ROUND(I269*H269,2)</f>
        <v>0</v>
      </c>
      <c r="BL269" s="19" t="s">
        <v>242</v>
      </c>
      <c r="BM269" s="217" t="s">
        <v>385</v>
      </c>
    </row>
    <row r="270" s="2" customFormat="1">
      <c r="A270" s="40"/>
      <c r="B270" s="41"/>
      <c r="C270" s="42"/>
      <c r="D270" s="219" t="s">
        <v>138</v>
      </c>
      <c r="E270" s="42"/>
      <c r="F270" s="220" t="s">
        <v>386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138</v>
      </c>
      <c r="AU270" s="19" t="s">
        <v>85</v>
      </c>
    </row>
    <row r="271" s="2" customFormat="1" ht="49.05" customHeight="1">
      <c r="A271" s="40"/>
      <c r="B271" s="41"/>
      <c r="C271" s="206" t="s">
        <v>387</v>
      </c>
      <c r="D271" s="206" t="s">
        <v>131</v>
      </c>
      <c r="E271" s="207" t="s">
        <v>388</v>
      </c>
      <c r="F271" s="208" t="s">
        <v>389</v>
      </c>
      <c r="G271" s="209" t="s">
        <v>211</v>
      </c>
      <c r="H271" s="210">
        <v>0.28899999999999998</v>
      </c>
      <c r="I271" s="211"/>
      <c r="J271" s="212">
        <f>ROUND(I271*H271,2)</f>
        <v>0</v>
      </c>
      <c r="K271" s="208" t="s">
        <v>135</v>
      </c>
      <c r="L271" s="46"/>
      <c r="M271" s="213" t="s">
        <v>19</v>
      </c>
      <c r="N271" s="214" t="s">
        <v>46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242</v>
      </c>
      <c r="AT271" s="217" t="s">
        <v>131</v>
      </c>
      <c r="AU271" s="217" t="s">
        <v>85</v>
      </c>
      <c r="AY271" s="19" t="s">
        <v>128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83</v>
      </c>
      <c r="BK271" s="218">
        <f>ROUND(I271*H271,2)</f>
        <v>0</v>
      </c>
      <c r="BL271" s="19" t="s">
        <v>242</v>
      </c>
      <c r="BM271" s="217" t="s">
        <v>390</v>
      </c>
    </row>
    <row r="272" s="2" customFormat="1">
      <c r="A272" s="40"/>
      <c r="B272" s="41"/>
      <c r="C272" s="42"/>
      <c r="D272" s="219" t="s">
        <v>138</v>
      </c>
      <c r="E272" s="42"/>
      <c r="F272" s="220" t="s">
        <v>391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138</v>
      </c>
      <c r="AU272" s="19" t="s">
        <v>85</v>
      </c>
    </row>
    <row r="273" s="12" customFormat="1" ht="22.8" customHeight="1">
      <c r="A273" s="12"/>
      <c r="B273" s="190"/>
      <c r="C273" s="191"/>
      <c r="D273" s="192" t="s">
        <v>74</v>
      </c>
      <c r="E273" s="204" t="s">
        <v>392</v>
      </c>
      <c r="F273" s="204" t="s">
        <v>393</v>
      </c>
      <c r="G273" s="191"/>
      <c r="H273" s="191"/>
      <c r="I273" s="194"/>
      <c r="J273" s="205">
        <f>BK273</f>
        <v>0</v>
      </c>
      <c r="K273" s="191"/>
      <c r="L273" s="196"/>
      <c r="M273" s="197"/>
      <c r="N273" s="198"/>
      <c r="O273" s="198"/>
      <c r="P273" s="199">
        <f>SUM(P274:P341)</f>
        <v>0</v>
      </c>
      <c r="Q273" s="198"/>
      <c r="R273" s="199">
        <f>SUM(R274:R341)</f>
        <v>0.5846074</v>
      </c>
      <c r="S273" s="198"/>
      <c r="T273" s="200">
        <f>SUM(T274:T341)</f>
        <v>0.62233599999999989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1" t="s">
        <v>85</v>
      </c>
      <c r="AT273" s="202" t="s">
        <v>74</v>
      </c>
      <c r="AU273" s="202" t="s">
        <v>83</v>
      </c>
      <c r="AY273" s="201" t="s">
        <v>128</v>
      </c>
      <c r="BK273" s="203">
        <f>SUM(BK274:BK341)</f>
        <v>0</v>
      </c>
    </row>
    <row r="274" s="2" customFormat="1" ht="21.75" customHeight="1">
      <c r="A274" s="40"/>
      <c r="B274" s="41"/>
      <c r="C274" s="206" t="s">
        <v>394</v>
      </c>
      <c r="D274" s="206" t="s">
        <v>131</v>
      </c>
      <c r="E274" s="207" t="s">
        <v>395</v>
      </c>
      <c r="F274" s="208" t="s">
        <v>396</v>
      </c>
      <c r="G274" s="209" t="s">
        <v>134</v>
      </c>
      <c r="H274" s="210">
        <v>22.879999999999999</v>
      </c>
      <c r="I274" s="211"/>
      <c r="J274" s="212">
        <f>ROUND(I274*H274,2)</f>
        <v>0</v>
      </c>
      <c r="K274" s="208" t="s">
        <v>135</v>
      </c>
      <c r="L274" s="46"/>
      <c r="M274" s="213" t="s">
        <v>19</v>
      </c>
      <c r="N274" s="214" t="s">
        <v>46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0.027199999999999998</v>
      </c>
      <c r="T274" s="216">
        <f>S274*H274</f>
        <v>0.62233599999999989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242</v>
      </c>
      <c r="AT274" s="217" t="s">
        <v>131</v>
      </c>
      <c r="AU274" s="217" t="s">
        <v>85</v>
      </c>
      <c r="AY274" s="19" t="s">
        <v>128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83</v>
      </c>
      <c r="BK274" s="218">
        <f>ROUND(I274*H274,2)</f>
        <v>0</v>
      </c>
      <c r="BL274" s="19" t="s">
        <v>242</v>
      </c>
      <c r="BM274" s="217" t="s">
        <v>397</v>
      </c>
    </row>
    <row r="275" s="2" customFormat="1">
      <c r="A275" s="40"/>
      <c r="B275" s="41"/>
      <c r="C275" s="42"/>
      <c r="D275" s="219" t="s">
        <v>138</v>
      </c>
      <c r="E275" s="42"/>
      <c r="F275" s="220" t="s">
        <v>398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138</v>
      </c>
      <c r="AU275" s="19" t="s">
        <v>85</v>
      </c>
    </row>
    <row r="276" s="13" customFormat="1">
      <c r="A276" s="13"/>
      <c r="B276" s="224"/>
      <c r="C276" s="225"/>
      <c r="D276" s="226" t="s">
        <v>140</v>
      </c>
      <c r="E276" s="227" t="s">
        <v>19</v>
      </c>
      <c r="F276" s="228" t="s">
        <v>277</v>
      </c>
      <c r="G276" s="225"/>
      <c r="H276" s="227" t="s">
        <v>19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140</v>
      </c>
      <c r="AU276" s="234" t="s">
        <v>85</v>
      </c>
      <c r="AV276" s="13" t="s">
        <v>83</v>
      </c>
      <c r="AW276" s="13" t="s">
        <v>37</v>
      </c>
      <c r="AX276" s="13" t="s">
        <v>75</v>
      </c>
      <c r="AY276" s="234" t="s">
        <v>128</v>
      </c>
    </row>
    <row r="277" s="14" customFormat="1">
      <c r="A277" s="14"/>
      <c r="B277" s="235"/>
      <c r="C277" s="236"/>
      <c r="D277" s="226" t="s">
        <v>140</v>
      </c>
      <c r="E277" s="237" t="s">
        <v>19</v>
      </c>
      <c r="F277" s="238" t="s">
        <v>399</v>
      </c>
      <c r="G277" s="236"/>
      <c r="H277" s="239">
        <v>3.96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140</v>
      </c>
      <c r="AU277" s="245" t="s">
        <v>85</v>
      </c>
      <c r="AV277" s="14" t="s">
        <v>85</v>
      </c>
      <c r="AW277" s="14" t="s">
        <v>37</v>
      </c>
      <c r="AX277" s="14" t="s">
        <v>75</v>
      </c>
      <c r="AY277" s="245" t="s">
        <v>128</v>
      </c>
    </row>
    <row r="278" s="13" customFormat="1">
      <c r="A278" s="13"/>
      <c r="B278" s="224"/>
      <c r="C278" s="225"/>
      <c r="D278" s="226" t="s">
        <v>140</v>
      </c>
      <c r="E278" s="227" t="s">
        <v>19</v>
      </c>
      <c r="F278" s="228" t="s">
        <v>279</v>
      </c>
      <c r="G278" s="225"/>
      <c r="H278" s="227" t="s">
        <v>19</v>
      </c>
      <c r="I278" s="229"/>
      <c r="J278" s="225"/>
      <c r="K278" s="225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140</v>
      </c>
      <c r="AU278" s="234" t="s">
        <v>85</v>
      </c>
      <c r="AV278" s="13" t="s">
        <v>83</v>
      </c>
      <c r="AW278" s="13" t="s">
        <v>37</v>
      </c>
      <c r="AX278" s="13" t="s">
        <v>75</v>
      </c>
      <c r="AY278" s="234" t="s">
        <v>128</v>
      </c>
    </row>
    <row r="279" s="14" customFormat="1">
      <c r="A279" s="14"/>
      <c r="B279" s="235"/>
      <c r="C279" s="236"/>
      <c r="D279" s="226" t="s">
        <v>140</v>
      </c>
      <c r="E279" s="237" t="s">
        <v>19</v>
      </c>
      <c r="F279" s="238" t="s">
        <v>400</v>
      </c>
      <c r="G279" s="236"/>
      <c r="H279" s="239">
        <v>18.920000000000002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5" t="s">
        <v>140</v>
      </c>
      <c r="AU279" s="245" t="s">
        <v>85</v>
      </c>
      <c r="AV279" s="14" t="s">
        <v>85</v>
      </c>
      <c r="AW279" s="14" t="s">
        <v>37</v>
      </c>
      <c r="AX279" s="14" t="s">
        <v>75</v>
      </c>
      <c r="AY279" s="245" t="s">
        <v>128</v>
      </c>
    </row>
    <row r="280" s="15" customFormat="1">
      <c r="A280" s="15"/>
      <c r="B280" s="246"/>
      <c r="C280" s="247"/>
      <c r="D280" s="226" t="s">
        <v>140</v>
      </c>
      <c r="E280" s="248" t="s">
        <v>19</v>
      </c>
      <c r="F280" s="249" t="s">
        <v>173</v>
      </c>
      <c r="G280" s="247"/>
      <c r="H280" s="250">
        <v>22.879999999999999</v>
      </c>
      <c r="I280" s="251"/>
      <c r="J280" s="247"/>
      <c r="K280" s="247"/>
      <c r="L280" s="252"/>
      <c r="M280" s="253"/>
      <c r="N280" s="254"/>
      <c r="O280" s="254"/>
      <c r="P280" s="254"/>
      <c r="Q280" s="254"/>
      <c r="R280" s="254"/>
      <c r="S280" s="254"/>
      <c r="T280" s="25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6" t="s">
        <v>140</v>
      </c>
      <c r="AU280" s="256" t="s">
        <v>85</v>
      </c>
      <c r="AV280" s="15" t="s">
        <v>136</v>
      </c>
      <c r="AW280" s="15" t="s">
        <v>37</v>
      </c>
      <c r="AX280" s="15" t="s">
        <v>83</v>
      </c>
      <c r="AY280" s="256" t="s">
        <v>128</v>
      </c>
    </row>
    <row r="281" s="2" customFormat="1" ht="24.15" customHeight="1">
      <c r="A281" s="40"/>
      <c r="B281" s="41"/>
      <c r="C281" s="206" t="s">
        <v>401</v>
      </c>
      <c r="D281" s="206" t="s">
        <v>131</v>
      </c>
      <c r="E281" s="207" t="s">
        <v>402</v>
      </c>
      <c r="F281" s="208" t="s">
        <v>403</v>
      </c>
      <c r="G281" s="209" t="s">
        <v>134</v>
      </c>
      <c r="H281" s="210">
        <v>22.879999999999999</v>
      </c>
      <c r="I281" s="211"/>
      <c r="J281" s="212">
        <f>ROUND(I281*H281,2)</f>
        <v>0</v>
      </c>
      <c r="K281" s="208" t="s">
        <v>135</v>
      </c>
      <c r="L281" s="46"/>
      <c r="M281" s="213" t="s">
        <v>19</v>
      </c>
      <c r="N281" s="214" t="s">
        <v>46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242</v>
      </c>
      <c r="AT281" s="217" t="s">
        <v>131</v>
      </c>
      <c r="AU281" s="217" t="s">
        <v>85</v>
      </c>
      <c r="AY281" s="19" t="s">
        <v>128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83</v>
      </c>
      <c r="BK281" s="218">
        <f>ROUND(I281*H281,2)</f>
        <v>0</v>
      </c>
      <c r="BL281" s="19" t="s">
        <v>242</v>
      </c>
      <c r="BM281" s="217" t="s">
        <v>404</v>
      </c>
    </row>
    <row r="282" s="2" customFormat="1">
      <c r="A282" s="40"/>
      <c r="B282" s="41"/>
      <c r="C282" s="42"/>
      <c r="D282" s="219" t="s">
        <v>138</v>
      </c>
      <c r="E282" s="42"/>
      <c r="F282" s="220" t="s">
        <v>405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138</v>
      </c>
      <c r="AU282" s="19" t="s">
        <v>85</v>
      </c>
    </row>
    <row r="283" s="2" customFormat="1" ht="24.15" customHeight="1">
      <c r="A283" s="40"/>
      <c r="B283" s="41"/>
      <c r="C283" s="206" t="s">
        <v>406</v>
      </c>
      <c r="D283" s="206" t="s">
        <v>131</v>
      </c>
      <c r="E283" s="207" t="s">
        <v>407</v>
      </c>
      <c r="F283" s="208" t="s">
        <v>408</v>
      </c>
      <c r="G283" s="209" t="s">
        <v>134</v>
      </c>
      <c r="H283" s="210">
        <v>22.879999999999999</v>
      </c>
      <c r="I283" s="211"/>
      <c r="J283" s="212">
        <f>ROUND(I283*H283,2)</f>
        <v>0</v>
      </c>
      <c r="K283" s="208" t="s">
        <v>135</v>
      </c>
      <c r="L283" s="46"/>
      <c r="M283" s="213" t="s">
        <v>19</v>
      </c>
      <c r="N283" s="214" t="s">
        <v>46</v>
      </c>
      <c r="O283" s="86"/>
      <c r="P283" s="215">
        <f>O283*H283</f>
        <v>0</v>
      </c>
      <c r="Q283" s="215">
        <v>0.00029999999999999997</v>
      </c>
      <c r="R283" s="215">
        <f>Q283*H283</f>
        <v>0.0068639999999999994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242</v>
      </c>
      <c r="AT283" s="217" t="s">
        <v>131</v>
      </c>
      <c r="AU283" s="217" t="s">
        <v>85</v>
      </c>
      <c r="AY283" s="19" t="s">
        <v>128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83</v>
      </c>
      <c r="BK283" s="218">
        <f>ROUND(I283*H283,2)</f>
        <v>0</v>
      </c>
      <c r="BL283" s="19" t="s">
        <v>242</v>
      </c>
      <c r="BM283" s="217" t="s">
        <v>409</v>
      </c>
    </row>
    <row r="284" s="2" customFormat="1">
      <c r="A284" s="40"/>
      <c r="B284" s="41"/>
      <c r="C284" s="42"/>
      <c r="D284" s="219" t="s">
        <v>138</v>
      </c>
      <c r="E284" s="42"/>
      <c r="F284" s="220" t="s">
        <v>410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138</v>
      </c>
      <c r="AU284" s="19" t="s">
        <v>85</v>
      </c>
    </row>
    <row r="285" s="2" customFormat="1" ht="24.15" customHeight="1">
      <c r="A285" s="40"/>
      <c r="B285" s="41"/>
      <c r="C285" s="206" t="s">
        <v>411</v>
      </c>
      <c r="D285" s="206" t="s">
        <v>131</v>
      </c>
      <c r="E285" s="207" t="s">
        <v>412</v>
      </c>
      <c r="F285" s="208" t="s">
        <v>413</v>
      </c>
      <c r="G285" s="209" t="s">
        <v>134</v>
      </c>
      <c r="H285" s="210">
        <v>19.190000000000001</v>
      </c>
      <c r="I285" s="211"/>
      <c r="J285" s="212">
        <f>ROUND(I285*H285,2)</f>
        <v>0</v>
      </c>
      <c r="K285" s="208" t="s">
        <v>135</v>
      </c>
      <c r="L285" s="46"/>
      <c r="M285" s="213" t="s">
        <v>19</v>
      </c>
      <c r="N285" s="214" t="s">
        <v>46</v>
      </c>
      <c r="O285" s="86"/>
      <c r="P285" s="215">
        <f>O285*H285</f>
        <v>0</v>
      </c>
      <c r="Q285" s="215">
        <v>0.0015</v>
      </c>
      <c r="R285" s="215">
        <f>Q285*H285</f>
        <v>0.028785000000000002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242</v>
      </c>
      <c r="AT285" s="217" t="s">
        <v>131</v>
      </c>
      <c r="AU285" s="217" t="s">
        <v>85</v>
      </c>
      <c r="AY285" s="19" t="s">
        <v>128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83</v>
      </c>
      <c r="BK285" s="218">
        <f>ROUND(I285*H285,2)</f>
        <v>0</v>
      </c>
      <c r="BL285" s="19" t="s">
        <v>242</v>
      </c>
      <c r="BM285" s="217" t="s">
        <v>414</v>
      </c>
    </row>
    <row r="286" s="2" customFormat="1">
      <c r="A286" s="40"/>
      <c r="B286" s="41"/>
      <c r="C286" s="42"/>
      <c r="D286" s="219" t="s">
        <v>138</v>
      </c>
      <c r="E286" s="42"/>
      <c r="F286" s="220" t="s">
        <v>415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138</v>
      </c>
      <c r="AU286" s="19" t="s">
        <v>85</v>
      </c>
    </row>
    <row r="287" s="13" customFormat="1">
      <c r="A287" s="13"/>
      <c r="B287" s="224"/>
      <c r="C287" s="225"/>
      <c r="D287" s="226" t="s">
        <v>140</v>
      </c>
      <c r="E287" s="227" t="s">
        <v>19</v>
      </c>
      <c r="F287" s="228" t="s">
        <v>277</v>
      </c>
      <c r="G287" s="225"/>
      <c r="H287" s="227" t="s">
        <v>19</v>
      </c>
      <c r="I287" s="229"/>
      <c r="J287" s="225"/>
      <c r="K287" s="225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140</v>
      </c>
      <c r="AU287" s="234" t="s">
        <v>85</v>
      </c>
      <c r="AV287" s="13" t="s">
        <v>83</v>
      </c>
      <c r="AW287" s="13" t="s">
        <v>37</v>
      </c>
      <c r="AX287" s="13" t="s">
        <v>75</v>
      </c>
      <c r="AY287" s="234" t="s">
        <v>128</v>
      </c>
    </row>
    <row r="288" s="14" customFormat="1">
      <c r="A288" s="14"/>
      <c r="B288" s="235"/>
      <c r="C288" s="236"/>
      <c r="D288" s="226" t="s">
        <v>140</v>
      </c>
      <c r="E288" s="237" t="s">
        <v>19</v>
      </c>
      <c r="F288" s="238" t="s">
        <v>416</v>
      </c>
      <c r="G288" s="236"/>
      <c r="H288" s="239">
        <v>0.27000000000000002</v>
      </c>
      <c r="I288" s="240"/>
      <c r="J288" s="236"/>
      <c r="K288" s="236"/>
      <c r="L288" s="241"/>
      <c r="M288" s="242"/>
      <c r="N288" s="243"/>
      <c r="O288" s="243"/>
      <c r="P288" s="243"/>
      <c r="Q288" s="243"/>
      <c r="R288" s="243"/>
      <c r="S288" s="243"/>
      <c r="T288" s="24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5" t="s">
        <v>140</v>
      </c>
      <c r="AU288" s="245" t="s">
        <v>85</v>
      </c>
      <c r="AV288" s="14" t="s">
        <v>85</v>
      </c>
      <c r="AW288" s="14" t="s">
        <v>37</v>
      </c>
      <c r="AX288" s="14" t="s">
        <v>75</v>
      </c>
      <c r="AY288" s="245" t="s">
        <v>128</v>
      </c>
    </row>
    <row r="289" s="13" customFormat="1">
      <c r="A289" s="13"/>
      <c r="B289" s="224"/>
      <c r="C289" s="225"/>
      <c r="D289" s="226" t="s">
        <v>140</v>
      </c>
      <c r="E289" s="227" t="s">
        <v>19</v>
      </c>
      <c r="F289" s="228" t="s">
        <v>279</v>
      </c>
      <c r="G289" s="225"/>
      <c r="H289" s="227" t="s">
        <v>19</v>
      </c>
      <c r="I289" s="229"/>
      <c r="J289" s="225"/>
      <c r="K289" s="225"/>
      <c r="L289" s="230"/>
      <c r="M289" s="231"/>
      <c r="N289" s="232"/>
      <c r="O289" s="232"/>
      <c r="P289" s="232"/>
      <c r="Q289" s="232"/>
      <c r="R289" s="232"/>
      <c r="S289" s="232"/>
      <c r="T289" s="23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4" t="s">
        <v>140</v>
      </c>
      <c r="AU289" s="234" t="s">
        <v>85</v>
      </c>
      <c r="AV289" s="13" t="s">
        <v>83</v>
      </c>
      <c r="AW289" s="13" t="s">
        <v>37</v>
      </c>
      <c r="AX289" s="13" t="s">
        <v>75</v>
      </c>
      <c r="AY289" s="234" t="s">
        <v>128</v>
      </c>
    </row>
    <row r="290" s="14" customFormat="1">
      <c r="A290" s="14"/>
      <c r="B290" s="235"/>
      <c r="C290" s="236"/>
      <c r="D290" s="226" t="s">
        <v>140</v>
      </c>
      <c r="E290" s="237" t="s">
        <v>19</v>
      </c>
      <c r="F290" s="238" t="s">
        <v>400</v>
      </c>
      <c r="G290" s="236"/>
      <c r="H290" s="239">
        <v>18.920000000000002</v>
      </c>
      <c r="I290" s="240"/>
      <c r="J290" s="236"/>
      <c r="K290" s="236"/>
      <c r="L290" s="241"/>
      <c r="M290" s="242"/>
      <c r="N290" s="243"/>
      <c r="O290" s="243"/>
      <c r="P290" s="243"/>
      <c r="Q290" s="243"/>
      <c r="R290" s="243"/>
      <c r="S290" s="243"/>
      <c r="T290" s="24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5" t="s">
        <v>140</v>
      </c>
      <c r="AU290" s="245" t="s">
        <v>85</v>
      </c>
      <c r="AV290" s="14" t="s">
        <v>85</v>
      </c>
      <c r="AW290" s="14" t="s">
        <v>37</v>
      </c>
      <c r="AX290" s="14" t="s">
        <v>75</v>
      </c>
      <c r="AY290" s="245" t="s">
        <v>128</v>
      </c>
    </row>
    <row r="291" s="15" customFormat="1">
      <c r="A291" s="15"/>
      <c r="B291" s="246"/>
      <c r="C291" s="247"/>
      <c r="D291" s="226" t="s">
        <v>140</v>
      </c>
      <c r="E291" s="248" t="s">
        <v>19</v>
      </c>
      <c r="F291" s="249" t="s">
        <v>173</v>
      </c>
      <c r="G291" s="247"/>
      <c r="H291" s="250">
        <v>19.190000000000001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6" t="s">
        <v>140</v>
      </c>
      <c r="AU291" s="256" t="s">
        <v>85</v>
      </c>
      <c r="AV291" s="15" t="s">
        <v>136</v>
      </c>
      <c r="AW291" s="15" t="s">
        <v>37</v>
      </c>
      <c r="AX291" s="15" t="s">
        <v>83</v>
      </c>
      <c r="AY291" s="256" t="s">
        <v>128</v>
      </c>
    </row>
    <row r="292" s="2" customFormat="1" ht="24.15" customHeight="1">
      <c r="A292" s="40"/>
      <c r="B292" s="41"/>
      <c r="C292" s="206" t="s">
        <v>417</v>
      </c>
      <c r="D292" s="206" t="s">
        <v>131</v>
      </c>
      <c r="E292" s="207" t="s">
        <v>418</v>
      </c>
      <c r="F292" s="208" t="s">
        <v>419</v>
      </c>
      <c r="G292" s="209" t="s">
        <v>165</v>
      </c>
      <c r="H292" s="210">
        <v>8.8000000000000007</v>
      </c>
      <c r="I292" s="211"/>
      <c r="J292" s="212">
        <f>ROUND(I292*H292,2)</f>
        <v>0</v>
      </c>
      <c r="K292" s="208" t="s">
        <v>135</v>
      </c>
      <c r="L292" s="46"/>
      <c r="M292" s="213" t="s">
        <v>19</v>
      </c>
      <c r="N292" s="214" t="s">
        <v>46</v>
      </c>
      <c r="O292" s="86"/>
      <c r="P292" s="215">
        <f>O292*H292</f>
        <v>0</v>
      </c>
      <c r="Q292" s="215">
        <v>0.00027999999999999998</v>
      </c>
      <c r="R292" s="215">
        <f>Q292*H292</f>
        <v>0.002464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242</v>
      </c>
      <c r="AT292" s="217" t="s">
        <v>131</v>
      </c>
      <c r="AU292" s="217" t="s">
        <v>85</v>
      </c>
      <c r="AY292" s="19" t="s">
        <v>128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83</v>
      </c>
      <c r="BK292" s="218">
        <f>ROUND(I292*H292,2)</f>
        <v>0</v>
      </c>
      <c r="BL292" s="19" t="s">
        <v>242</v>
      </c>
      <c r="BM292" s="217" t="s">
        <v>420</v>
      </c>
    </row>
    <row r="293" s="2" customFormat="1">
      <c r="A293" s="40"/>
      <c r="B293" s="41"/>
      <c r="C293" s="42"/>
      <c r="D293" s="219" t="s">
        <v>138</v>
      </c>
      <c r="E293" s="42"/>
      <c r="F293" s="220" t="s">
        <v>421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138</v>
      </c>
      <c r="AU293" s="19" t="s">
        <v>85</v>
      </c>
    </row>
    <row r="294" s="13" customFormat="1">
      <c r="A294" s="13"/>
      <c r="B294" s="224"/>
      <c r="C294" s="225"/>
      <c r="D294" s="226" t="s">
        <v>140</v>
      </c>
      <c r="E294" s="227" t="s">
        <v>19</v>
      </c>
      <c r="F294" s="228" t="s">
        <v>279</v>
      </c>
      <c r="G294" s="225"/>
      <c r="H294" s="227" t="s">
        <v>19</v>
      </c>
      <c r="I294" s="229"/>
      <c r="J294" s="225"/>
      <c r="K294" s="225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140</v>
      </c>
      <c r="AU294" s="234" t="s">
        <v>85</v>
      </c>
      <c r="AV294" s="13" t="s">
        <v>83</v>
      </c>
      <c r="AW294" s="13" t="s">
        <v>37</v>
      </c>
      <c r="AX294" s="13" t="s">
        <v>75</v>
      </c>
      <c r="AY294" s="234" t="s">
        <v>128</v>
      </c>
    </row>
    <row r="295" s="13" customFormat="1">
      <c r="A295" s="13"/>
      <c r="B295" s="224"/>
      <c r="C295" s="225"/>
      <c r="D295" s="226" t="s">
        <v>140</v>
      </c>
      <c r="E295" s="227" t="s">
        <v>19</v>
      </c>
      <c r="F295" s="228" t="s">
        <v>422</v>
      </c>
      <c r="G295" s="225"/>
      <c r="H295" s="227" t="s">
        <v>19</v>
      </c>
      <c r="I295" s="229"/>
      <c r="J295" s="225"/>
      <c r="K295" s="225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140</v>
      </c>
      <c r="AU295" s="234" t="s">
        <v>85</v>
      </c>
      <c r="AV295" s="13" t="s">
        <v>83</v>
      </c>
      <c r="AW295" s="13" t="s">
        <v>37</v>
      </c>
      <c r="AX295" s="13" t="s">
        <v>75</v>
      </c>
      <c r="AY295" s="234" t="s">
        <v>128</v>
      </c>
    </row>
    <row r="296" s="14" customFormat="1">
      <c r="A296" s="14"/>
      <c r="B296" s="235"/>
      <c r="C296" s="236"/>
      <c r="D296" s="226" t="s">
        <v>140</v>
      </c>
      <c r="E296" s="237" t="s">
        <v>19</v>
      </c>
      <c r="F296" s="238" t="s">
        <v>423</v>
      </c>
      <c r="G296" s="236"/>
      <c r="H296" s="239">
        <v>8.8000000000000007</v>
      </c>
      <c r="I296" s="240"/>
      <c r="J296" s="236"/>
      <c r="K296" s="236"/>
      <c r="L296" s="241"/>
      <c r="M296" s="242"/>
      <c r="N296" s="243"/>
      <c r="O296" s="243"/>
      <c r="P296" s="243"/>
      <c r="Q296" s="243"/>
      <c r="R296" s="243"/>
      <c r="S296" s="243"/>
      <c r="T296" s="24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5" t="s">
        <v>140</v>
      </c>
      <c r="AU296" s="245" t="s">
        <v>85</v>
      </c>
      <c r="AV296" s="14" t="s">
        <v>85</v>
      </c>
      <c r="AW296" s="14" t="s">
        <v>37</v>
      </c>
      <c r="AX296" s="14" t="s">
        <v>83</v>
      </c>
      <c r="AY296" s="245" t="s">
        <v>128</v>
      </c>
    </row>
    <row r="297" s="2" customFormat="1" ht="24.15" customHeight="1">
      <c r="A297" s="40"/>
      <c r="B297" s="41"/>
      <c r="C297" s="206" t="s">
        <v>424</v>
      </c>
      <c r="D297" s="206" t="s">
        <v>131</v>
      </c>
      <c r="E297" s="207" t="s">
        <v>425</v>
      </c>
      <c r="F297" s="208" t="s">
        <v>426</v>
      </c>
      <c r="G297" s="209" t="s">
        <v>165</v>
      </c>
      <c r="H297" s="210">
        <v>11.6</v>
      </c>
      <c r="I297" s="211"/>
      <c r="J297" s="212">
        <f>ROUND(I297*H297,2)</f>
        <v>0</v>
      </c>
      <c r="K297" s="208" t="s">
        <v>135</v>
      </c>
      <c r="L297" s="46"/>
      <c r="M297" s="213" t="s">
        <v>19</v>
      </c>
      <c r="N297" s="214" t="s">
        <v>46</v>
      </c>
      <c r="O297" s="86"/>
      <c r="P297" s="215">
        <f>O297*H297</f>
        <v>0</v>
      </c>
      <c r="Q297" s="215">
        <v>0.00142</v>
      </c>
      <c r="R297" s="215">
        <f>Q297*H297</f>
        <v>0.016472000000000001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242</v>
      </c>
      <c r="AT297" s="217" t="s">
        <v>131</v>
      </c>
      <c r="AU297" s="217" t="s">
        <v>85</v>
      </c>
      <c r="AY297" s="19" t="s">
        <v>128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83</v>
      </c>
      <c r="BK297" s="218">
        <f>ROUND(I297*H297,2)</f>
        <v>0</v>
      </c>
      <c r="BL297" s="19" t="s">
        <v>242</v>
      </c>
      <c r="BM297" s="217" t="s">
        <v>427</v>
      </c>
    </row>
    <row r="298" s="2" customFormat="1">
      <c r="A298" s="40"/>
      <c r="B298" s="41"/>
      <c r="C298" s="42"/>
      <c r="D298" s="219" t="s">
        <v>138</v>
      </c>
      <c r="E298" s="42"/>
      <c r="F298" s="220" t="s">
        <v>428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138</v>
      </c>
      <c r="AU298" s="19" t="s">
        <v>85</v>
      </c>
    </row>
    <row r="299" s="13" customFormat="1">
      <c r="A299" s="13"/>
      <c r="B299" s="224"/>
      <c r="C299" s="225"/>
      <c r="D299" s="226" t="s">
        <v>140</v>
      </c>
      <c r="E299" s="227" t="s">
        <v>19</v>
      </c>
      <c r="F299" s="228" t="s">
        <v>277</v>
      </c>
      <c r="G299" s="225"/>
      <c r="H299" s="227" t="s">
        <v>19</v>
      </c>
      <c r="I299" s="229"/>
      <c r="J299" s="225"/>
      <c r="K299" s="225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140</v>
      </c>
      <c r="AU299" s="234" t="s">
        <v>85</v>
      </c>
      <c r="AV299" s="13" t="s">
        <v>83</v>
      </c>
      <c r="AW299" s="13" t="s">
        <v>37</v>
      </c>
      <c r="AX299" s="13" t="s">
        <v>75</v>
      </c>
      <c r="AY299" s="234" t="s">
        <v>128</v>
      </c>
    </row>
    <row r="300" s="13" customFormat="1">
      <c r="A300" s="13"/>
      <c r="B300" s="224"/>
      <c r="C300" s="225"/>
      <c r="D300" s="226" t="s">
        <v>140</v>
      </c>
      <c r="E300" s="227" t="s">
        <v>19</v>
      </c>
      <c r="F300" s="228" t="s">
        <v>429</v>
      </c>
      <c r="G300" s="225"/>
      <c r="H300" s="227" t="s">
        <v>19</v>
      </c>
      <c r="I300" s="229"/>
      <c r="J300" s="225"/>
      <c r="K300" s="225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140</v>
      </c>
      <c r="AU300" s="234" t="s">
        <v>85</v>
      </c>
      <c r="AV300" s="13" t="s">
        <v>83</v>
      </c>
      <c r="AW300" s="13" t="s">
        <v>37</v>
      </c>
      <c r="AX300" s="13" t="s">
        <v>75</v>
      </c>
      <c r="AY300" s="234" t="s">
        <v>128</v>
      </c>
    </row>
    <row r="301" s="14" customFormat="1">
      <c r="A301" s="14"/>
      <c r="B301" s="235"/>
      <c r="C301" s="236"/>
      <c r="D301" s="226" t="s">
        <v>140</v>
      </c>
      <c r="E301" s="237" t="s">
        <v>19</v>
      </c>
      <c r="F301" s="238" t="s">
        <v>430</v>
      </c>
      <c r="G301" s="236"/>
      <c r="H301" s="239">
        <v>1.8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5" t="s">
        <v>140</v>
      </c>
      <c r="AU301" s="245" t="s">
        <v>85</v>
      </c>
      <c r="AV301" s="14" t="s">
        <v>85</v>
      </c>
      <c r="AW301" s="14" t="s">
        <v>37</v>
      </c>
      <c r="AX301" s="14" t="s">
        <v>75</v>
      </c>
      <c r="AY301" s="245" t="s">
        <v>128</v>
      </c>
    </row>
    <row r="302" s="13" customFormat="1">
      <c r="A302" s="13"/>
      <c r="B302" s="224"/>
      <c r="C302" s="225"/>
      <c r="D302" s="226" t="s">
        <v>140</v>
      </c>
      <c r="E302" s="227" t="s">
        <v>19</v>
      </c>
      <c r="F302" s="228" t="s">
        <v>279</v>
      </c>
      <c r="G302" s="225"/>
      <c r="H302" s="227" t="s">
        <v>19</v>
      </c>
      <c r="I302" s="229"/>
      <c r="J302" s="225"/>
      <c r="K302" s="225"/>
      <c r="L302" s="230"/>
      <c r="M302" s="231"/>
      <c r="N302" s="232"/>
      <c r="O302" s="232"/>
      <c r="P302" s="232"/>
      <c r="Q302" s="232"/>
      <c r="R302" s="232"/>
      <c r="S302" s="232"/>
      <c r="T302" s="23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4" t="s">
        <v>140</v>
      </c>
      <c r="AU302" s="234" t="s">
        <v>85</v>
      </c>
      <c r="AV302" s="13" t="s">
        <v>83</v>
      </c>
      <c r="AW302" s="13" t="s">
        <v>37</v>
      </c>
      <c r="AX302" s="13" t="s">
        <v>75</v>
      </c>
      <c r="AY302" s="234" t="s">
        <v>128</v>
      </c>
    </row>
    <row r="303" s="13" customFormat="1">
      <c r="A303" s="13"/>
      <c r="B303" s="224"/>
      <c r="C303" s="225"/>
      <c r="D303" s="226" t="s">
        <v>140</v>
      </c>
      <c r="E303" s="227" t="s">
        <v>19</v>
      </c>
      <c r="F303" s="228" t="s">
        <v>429</v>
      </c>
      <c r="G303" s="225"/>
      <c r="H303" s="227" t="s">
        <v>19</v>
      </c>
      <c r="I303" s="229"/>
      <c r="J303" s="225"/>
      <c r="K303" s="225"/>
      <c r="L303" s="230"/>
      <c r="M303" s="231"/>
      <c r="N303" s="232"/>
      <c r="O303" s="232"/>
      <c r="P303" s="232"/>
      <c r="Q303" s="232"/>
      <c r="R303" s="232"/>
      <c r="S303" s="232"/>
      <c r="T303" s="23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4" t="s">
        <v>140</v>
      </c>
      <c r="AU303" s="234" t="s">
        <v>85</v>
      </c>
      <c r="AV303" s="13" t="s">
        <v>83</v>
      </c>
      <c r="AW303" s="13" t="s">
        <v>37</v>
      </c>
      <c r="AX303" s="13" t="s">
        <v>75</v>
      </c>
      <c r="AY303" s="234" t="s">
        <v>128</v>
      </c>
    </row>
    <row r="304" s="14" customFormat="1">
      <c r="A304" s="14"/>
      <c r="B304" s="235"/>
      <c r="C304" s="236"/>
      <c r="D304" s="226" t="s">
        <v>140</v>
      </c>
      <c r="E304" s="237" t="s">
        <v>19</v>
      </c>
      <c r="F304" s="238" t="s">
        <v>431</v>
      </c>
      <c r="G304" s="236"/>
      <c r="H304" s="239">
        <v>9.8000000000000007</v>
      </c>
      <c r="I304" s="240"/>
      <c r="J304" s="236"/>
      <c r="K304" s="236"/>
      <c r="L304" s="241"/>
      <c r="M304" s="242"/>
      <c r="N304" s="243"/>
      <c r="O304" s="243"/>
      <c r="P304" s="243"/>
      <c r="Q304" s="243"/>
      <c r="R304" s="243"/>
      <c r="S304" s="243"/>
      <c r="T304" s="24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5" t="s">
        <v>140</v>
      </c>
      <c r="AU304" s="245" t="s">
        <v>85</v>
      </c>
      <c r="AV304" s="14" t="s">
        <v>85</v>
      </c>
      <c r="AW304" s="14" t="s">
        <v>37</v>
      </c>
      <c r="AX304" s="14" t="s">
        <v>75</v>
      </c>
      <c r="AY304" s="245" t="s">
        <v>128</v>
      </c>
    </row>
    <row r="305" s="15" customFormat="1">
      <c r="A305" s="15"/>
      <c r="B305" s="246"/>
      <c r="C305" s="247"/>
      <c r="D305" s="226" t="s">
        <v>140</v>
      </c>
      <c r="E305" s="248" t="s">
        <v>19</v>
      </c>
      <c r="F305" s="249" t="s">
        <v>173</v>
      </c>
      <c r="G305" s="247"/>
      <c r="H305" s="250">
        <v>11.6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6" t="s">
        <v>140</v>
      </c>
      <c r="AU305" s="256" t="s">
        <v>85</v>
      </c>
      <c r="AV305" s="15" t="s">
        <v>136</v>
      </c>
      <c r="AW305" s="15" t="s">
        <v>37</v>
      </c>
      <c r="AX305" s="15" t="s">
        <v>83</v>
      </c>
      <c r="AY305" s="256" t="s">
        <v>128</v>
      </c>
    </row>
    <row r="306" s="2" customFormat="1" ht="24.15" customHeight="1">
      <c r="A306" s="40"/>
      <c r="B306" s="41"/>
      <c r="C306" s="206" t="s">
        <v>432</v>
      </c>
      <c r="D306" s="206" t="s">
        <v>131</v>
      </c>
      <c r="E306" s="207" t="s">
        <v>433</v>
      </c>
      <c r="F306" s="208" t="s">
        <v>434</v>
      </c>
      <c r="G306" s="209" t="s">
        <v>245</v>
      </c>
      <c r="H306" s="210">
        <v>6</v>
      </c>
      <c r="I306" s="211"/>
      <c r="J306" s="212">
        <f>ROUND(I306*H306,2)</f>
        <v>0</v>
      </c>
      <c r="K306" s="208" t="s">
        <v>135</v>
      </c>
      <c r="L306" s="46"/>
      <c r="M306" s="213" t="s">
        <v>19</v>
      </c>
      <c r="N306" s="214" t="s">
        <v>46</v>
      </c>
      <c r="O306" s="86"/>
      <c r="P306" s="215">
        <f>O306*H306</f>
        <v>0</v>
      </c>
      <c r="Q306" s="215">
        <v>0.00021000000000000001</v>
      </c>
      <c r="R306" s="215">
        <f>Q306*H306</f>
        <v>0.0012600000000000001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242</v>
      </c>
      <c r="AT306" s="217" t="s">
        <v>131</v>
      </c>
      <c r="AU306" s="217" t="s">
        <v>85</v>
      </c>
      <c r="AY306" s="19" t="s">
        <v>128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83</v>
      </c>
      <c r="BK306" s="218">
        <f>ROUND(I306*H306,2)</f>
        <v>0</v>
      </c>
      <c r="BL306" s="19" t="s">
        <v>242</v>
      </c>
      <c r="BM306" s="217" t="s">
        <v>435</v>
      </c>
    </row>
    <row r="307" s="2" customFormat="1">
      <c r="A307" s="40"/>
      <c r="B307" s="41"/>
      <c r="C307" s="42"/>
      <c r="D307" s="219" t="s">
        <v>138</v>
      </c>
      <c r="E307" s="42"/>
      <c r="F307" s="220" t="s">
        <v>436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138</v>
      </c>
      <c r="AU307" s="19" t="s">
        <v>85</v>
      </c>
    </row>
    <row r="308" s="13" customFormat="1">
      <c r="A308" s="13"/>
      <c r="B308" s="224"/>
      <c r="C308" s="225"/>
      <c r="D308" s="226" t="s">
        <v>140</v>
      </c>
      <c r="E308" s="227" t="s">
        <v>19</v>
      </c>
      <c r="F308" s="228" t="s">
        <v>437</v>
      </c>
      <c r="G308" s="225"/>
      <c r="H308" s="227" t="s">
        <v>19</v>
      </c>
      <c r="I308" s="229"/>
      <c r="J308" s="225"/>
      <c r="K308" s="225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140</v>
      </c>
      <c r="AU308" s="234" t="s">
        <v>85</v>
      </c>
      <c r="AV308" s="13" t="s">
        <v>83</v>
      </c>
      <c r="AW308" s="13" t="s">
        <v>37</v>
      </c>
      <c r="AX308" s="13" t="s">
        <v>75</v>
      </c>
      <c r="AY308" s="234" t="s">
        <v>128</v>
      </c>
    </row>
    <row r="309" s="14" customFormat="1">
      <c r="A309" s="14"/>
      <c r="B309" s="235"/>
      <c r="C309" s="236"/>
      <c r="D309" s="226" t="s">
        <v>140</v>
      </c>
      <c r="E309" s="237" t="s">
        <v>19</v>
      </c>
      <c r="F309" s="238" t="s">
        <v>129</v>
      </c>
      <c r="G309" s="236"/>
      <c r="H309" s="239">
        <v>6</v>
      </c>
      <c r="I309" s="240"/>
      <c r="J309" s="236"/>
      <c r="K309" s="236"/>
      <c r="L309" s="241"/>
      <c r="M309" s="242"/>
      <c r="N309" s="243"/>
      <c r="O309" s="243"/>
      <c r="P309" s="243"/>
      <c r="Q309" s="243"/>
      <c r="R309" s="243"/>
      <c r="S309" s="243"/>
      <c r="T309" s="24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5" t="s">
        <v>140</v>
      </c>
      <c r="AU309" s="245" t="s">
        <v>85</v>
      </c>
      <c r="AV309" s="14" t="s">
        <v>85</v>
      </c>
      <c r="AW309" s="14" t="s">
        <v>37</v>
      </c>
      <c r="AX309" s="14" t="s">
        <v>83</v>
      </c>
      <c r="AY309" s="245" t="s">
        <v>128</v>
      </c>
    </row>
    <row r="310" s="2" customFormat="1" ht="37.8" customHeight="1">
      <c r="A310" s="40"/>
      <c r="B310" s="41"/>
      <c r="C310" s="206" t="s">
        <v>438</v>
      </c>
      <c r="D310" s="206" t="s">
        <v>131</v>
      </c>
      <c r="E310" s="207" t="s">
        <v>439</v>
      </c>
      <c r="F310" s="208" t="s">
        <v>440</v>
      </c>
      <c r="G310" s="209" t="s">
        <v>134</v>
      </c>
      <c r="H310" s="210">
        <v>22.879999999999999</v>
      </c>
      <c r="I310" s="211"/>
      <c r="J310" s="212">
        <f>ROUND(I310*H310,2)</f>
        <v>0</v>
      </c>
      <c r="K310" s="208" t="s">
        <v>135</v>
      </c>
      <c r="L310" s="46"/>
      <c r="M310" s="213" t="s">
        <v>19</v>
      </c>
      <c r="N310" s="214" t="s">
        <v>46</v>
      </c>
      <c r="O310" s="86"/>
      <c r="P310" s="215">
        <f>O310*H310</f>
        <v>0</v>
      </c>
      <c r="Q310" s="215">
        <v>0.0053800000000000002</v>
      </c>
      <c r="R310" s="215">
        <f>Q310*H310</f>
        <v>0.12309440000000001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242</v>
      </c>
      <c r="AT310" s="217" t="s">
        <v>131</v>
      </c>
      <c r="AU310" s="217" t="s">
        <v>85</v>
      </c>
      <c r="AY310" s="19" t="s">
        <v>128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83</v>
      </c>
      <c r="BK310" s="218">
        <f>ROUND(I310*H310,2)</f>
        <v>0</v>
      </c>
      <c r="BL310" s="19" t="s">
        <v>242</v>
      </c>
      <c r="BM310" s="217" t="s">
        <v>441</v>
      </c>
    </row>
    <row r="311" s="2" customFormat="1">
      <c r="A311" s="40"/>
      <c r="B311" s="41"/>
      <c r="C311" s="42"/>
      <c r="D311" s="219" t="s">
        <v>138</v>
      </c>
      <c r="E311" s="42"/>
      <c r="F311" s="220" t="s">
        <v>442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138</v>
      </c>
      <c r="AU311" s="19" t="s">
        <v>85</v>
      </c>
    </row>
    <row r="312" s="13" customFormat="1">
      <c r="A312" s="13"/>
      <c r="B312" s="224"/>
      <c r="C312" s="225"/>
      <c r="D312" s="226" t="s">
        <v>140</v>
      </c>
      <c r="E312" s="227" t="s">
        <v>19</v>
      </c>
      <c r="F312" s="228" t="s">
        <v>277</v>
      </c>
      <c r="G312" s="225"/>
      <c r="H312" s="227" t="s">
        <v>19</v>
      </c>
      <c r="I312" s="229"/>
      <c r="J312" s="225"/>
      <c r="K312" s="225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140</v>
      </c>
      <c r="AU312" s="234" t="s">
        <v>85</v>
      </c>
      <c r="AV312" s="13" t="s">
        <v>83</v>
      </c>
      <c r="AW312" s="13" t="s">
        <v>37</v>
      </c>
      <c r="AX312" s="13" t="s">
        <v>75</v>
      </c>
      <c r="AY312" s="234" t="s">
        <v>128</v>
      </c>
    </row>
    <row r="313" s="14" customFormat="1">
      <c r="A313" s="14"/>
      <c r="B313" s="235"/>
      <c r="C313" s="236"/>
      <c r="D313" s="226" t="s">
        <v>140</v>
      </c>
      <c r="E313" s="237" t="s">
        <v>19</v>
      </c>
      <c r="F313" s="238" t="s">
        <v>399</v>
      </c>
      <c r="G313" s="236"/>
      <c r="H313" s="239">
        <v>3.96</v>
      </c>
      <c r="I313" s="240"/>
      <c r="J313" s="236"/>
      <c r="K313" s="236"/>
      <c r="L313" s="241"/>
      <c r="M313" s="242"/>
      <c r="N313" s="243"/>
      <c r="O313" s="243"/>
      <c r="P313" s="243"/>
      <c r="Q313" s="243"/>
      <c r="R313" s="243"/>
      <c r="S313" s="243"/>
      <c r="T313" s="24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5" t="s">
        <v>140</v>
      </c>
      <c r="AU313" s="245" t="s">
        <v>85</v>
      </c>
      <c r="AV313" s="14" t="s">
        <v>85</v>
      </c>
      <c r="AW313" s="14" t="s">
        <v>37</v>
      </c>
      <c r="AX313" s="14" t="s">
        <v>75</v>
      </c>
      <c r="AY313" s="245" t="s">
        <v>128</v>
      </c>
    </row>
    <row r="314" s="13" customFormat="1">
      <c r="A314" s="13"/>
      <c r="B314" s="224"/>
      <c r="C314" s="225"/>
      <c r="D314" s="226" t="s">
        <v>140</v>
      </c>
      <c r="E314" s="227" t="s">
        <v>19</v>
      </c>
      <c r="F314" s="228" t="s">
        <v>279</v>
      </c>
      <c r="G314" s="225"/>
      <c r="H314" s="227" t="s">
        <v>19</v>
      </c>
      <c r="I314" s="229"/>
      <c r="J314" s="225"/>
      <c r="K314" s="225"/>
      <c r="L314" s="230"/>
      <c r="M314" s="231"/>
      <c r="N314" s="232"/>
      <c r="O314" s="232"/>
      <c r="P314" s="232"/>
      <c r="Q314" s="232"/>
      <c r="R314" s="232"/>
      <c r="S314" s="232"/>
      <c r="T314" s="23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4" t="s">
        <v>140</v>
      </c>
      <c r="AU314" s="234" t="s">
        <v>85</v>
      </c>
      <c r="AV314" s="13" t="s">
        <v>83</v>
      </c>
      <c r="AW314" s="13" t="s">
        <v>37</v>
      </c>
      <c r="AX314" s="13" t="s">
        <v>75</v>
      </c>
      <c r="AY314" s="234" t="s">
        <v>128</v>
      </c>
    </row>
    <row r="315" s="14" customFormat="1">
      <c r="A315" s="14"/>
      <c r="B315" s="235"/>
      <c r="C315" s="236"/>
      <c r="D315" s="226" t="s">
        <v>140</v>
      </c>
      <c r="E315" s="237" t="s">
        <v>19</v>
      </c>
      <c r="F315" s="238" t="s">
        <v>400</v>
      </c>
      <c r="G315" s="236"/>
      <c r="H315" s="239">
        <v>18.920000000000002</v>
      </c>
      <c r="I315" s="240"/>
      <c r="J315" s="236"/>
      <c r="K315" s="236"/>
      <c r="L315" s="241"/>
      <c r="M315" s="242"/>
      <c r="N315" s="243"/>
      <c r="O315" s="243"/>
      <c r="P315" s="243"/>
      <c r="Q315" s="243"/>
      <c r="R315" s="243"/>
      <c r="S315" s="243"/>
      <c r="T315" s="24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5" t="s">
        <v>140</v>
      </c>
      <c r="AU315" s="245" t="s">
        <v>85</v>
      </c>
      <c r="AV315" s="14" t="s">
        <v>85</v>
      </c>
      <c r="AW315" s="14" t="s">
        <v>37</v>
      </c>
      <c r="AX315" s="14" t="s">
        <v>75</v>
      </c>
      <c r="AY315" s="245" t="s">
        <v>128</v>
      </c>
    </row>
    <row r="316" s="15" customFormat="1">
      <c r="A316" s="15"/>
      <c r="B316" s="246"/>
      <c r="C316" s="247"/>
      <c r="D316" s="226" t="s">
        <v>140</v>
      </c>
      <c r="E316" s="248" t="s">
        <v>19</v>
      </c>
      <c r="F316" s="249" t="s">
        <v>173</v>
      </c>
      <c r="G316" s="247"/>
      <c r="H316" s="250">
        <v>22.879999999999999</v>
      </c>
      <c r="I316" s="251"/>
      <c r="J316" s="247"/>
      <c r="K316" s="247"/>
      <c r="L316" s="252"/>
      <c r="M316" s="253"/>
      <c r="N316" s="254"/>
      <c r="O316" s="254"/>
      <c r="P316" s="254"/>
      <c r="Q316" s="254"/>
      <c r="R316" s="254"/>
      <c r="S316" s="254"/>
      <c r="T316" s="25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6" t="s">
        <v>140</v>
      </c>
      <c r="AU316" s="256" t="s">
        <v>85</v>
      </c>
      <c r="AV316" s="15" t="s">
        <v>136</v>
      </c>
      <c r="AW316" s="15" t="s">
        <v>37</v>
      </c>
      <c r="AX316" s="15" t="s">
        <v>83</v>
      </c>
      <c r="AY316" s="256" t="s">
        <v>128</v>
      </c>
    </row>
    <row r="317" s="2" customFormat="1" ht="24.15" customHeight="1">
      <c r="A317" s="40"/>
      <c r="B317" s="41"/>
      <c r="C317" s="258" t="s">
        <v>443</v>
      </c>
      <c r="D317" s="258" t="s">
        <v>261</v>
      </c>
      <c r="E317" s="259" t="s">
        <v>444</v>
      </c>
      <c r="F317" s="260" t="s">
        <v>445</v>
      </c>
      <c r="G317" s="261" t="s">
        <v>134</v>
      </c>
      <c r="H317" s="262">
        <v>25.167999999999999</v>
      </c>
      <c r="I317" s="263"/>
      <c r="J317" s="264">
        <f>ROUND(I317*H317,2)</f>
        <v>0</v>
      </c>
      <c r="K317" s="260" t="s">
        <v>135</v>
      </c>
      <c r="L317" s="265"/>
      <c r="M317" s="266" t="s">
        <v>19</v>
      </c>
      <c r="N317" s="267" t="s">
        <v>46</v>
      </c>
      <c r="O317" s="86"/>
      <c r="P317" s="215">
        <f>O317*H317</f>
        <v>0</v>
      </c>
      <c r="Q317" s="215">
        <v>0.016</v>
      </c>
      <c r="R317" s="215">
        <f>Q317*H317</f>
        <v>0.40268799999999999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336</v>
      </c>
      <c r="AT317" s="217" t="s">
        <v>261</v>
      </c>
      <c r="AU317" s="217" t="s">
        <v>85</v>
      </c>
      <c r="AY317" s="19" t="s">
        <v>128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83</v>
      </c>
      <c r="BK317" s="218">
        <f>ROUND(I317*H317,2)</f>
        <v>0</v>
      </c>
      <c r="BL317" s="19" t="s">
        <v>242</v>
      </c>
      <c r="BM317" s="217" t="s">
        <v>446</v>
      </c>
    </row>
    <row r="318" s="14" customFormat="1">
      <c r="A318" s="14"/>
      <c r="B318" s="235"/>
      <c r="C318" s="236"/>
      <c r="D318" s="226" t="s">
        <v>140</v>
      </c>
      <c r="E318" s="236"/>
      <c r="F318" s="238" t="s">
        <v>447</v>
      </c>
      <c r="G318" s="236"/>
      <c r="H318" s="239">
        <v>25.167999999999999</v>
      </c>
      <c r="I318" s="240"/>
      <c r="J318" s="236"/>
      <c r="K318" s="236"/>
      <c r="L318" s="241"/>
      <c r="M318" s="242"/>
      <c r="N318" s="243"/>
      <c r="O318" s="243"/>
      <c r="P318" s="243"/>
      <c r="Q318" s="243"/>
      <c r="R318" s="243"/>
      <c r="S318" s="243"/>
      <c r="T318" s="24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5" t="s">
        <v>140</v>
      </c>
      <c r="AU318" s="245" t="s">
        <v>85</v>
      </c>
      <c r="AV318" s="14" t="s">
        <v>85</v>
      </c>
      <c r="AW318" s="14" t="s">
        <v>4</v>
      </c>
      <c r="AX318" s="14" t="s">
        <v>83</v>
      </c>
      <c r="AY318" s="245" t="s">
        <v>128</v>
      </c>
    </row>
    <row r="319" s="2" customFormat="1" ht="37.8" customHeight="1">
      <c r="A319" s="40"/>
      <c r="B319" s="41"/>
      <c r="C319" s="206" t="s">
        <v>448</v>
      </c>
      <c r="D319" s="206" t="s">
        <v>131</v>
      </c>
      <c r="E319" s="207" t="s">
        <v>449</v>
      </c>
      <c r="F319" s="208" t="s">
        <v>450</v>
      </c>
      <c r="G319" s="209" t="s">
        <v>134</v>
      </c>
      <c r="H319" s="210">
        <v>3.96</v>
      </c>
      <c r="I319" s="211"/>
      <c r="J319" s="212">
        <f>ROUND(I319*H319,2)</f>
        <v>0</v>
      </c>
      <c r="K319" s="208" t="s">
        <v>135</v>
      </c>
      <c r="L319" s="46"/>
      <c r="M319" s="213" t="s">
        <v>19</v>
      </c>
      <c r="N319" s="214" t="s">
        <v>46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242</v>
      </c>
      <c r="AT319" s="217" t="s">
        <v>131</v>
      </c>
      <c r="AU319" s="217" t="s">
        <v>85</v>
      </c>
      <c r="AY319" s="19" t="s">
        <v>128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83</v>
      </c>
      <c r="BK319" s="218">
        <f>ROUND(I319*H319,2)</f>
        <v>0</v>
      </c>
      <c r="BL319" s="19" t="s">
        <v>242</v>
      </c>
      <c r="BM319" s="217" t="s">
        <v>451</v>
      </c>
    </row>
    <row r="320" s="2" customFormat="1">
      <c r="A320" s="40"/>
      <c r="B320" s="41"/>
      <c r="C320" s="42"/>
      <c r="D320" s="219" t="s">
        <v>138</v>
      </c>
      <c r="E320" s="42"/>
      <c r="F320" s="220" t="s">
        <v>452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138</v>
      </c>
      <c r="AU320" s="19" t="s">
        <v>85</v>
      </c>
    </row>
    <row r="321" s="13" customFormat="1">
      <c r="A321" s="13"/>
      <c r="B321" s="224"/>
      <c r="C321" s="225"/>
      <c r="D321" s="226" t="s">
        <v>140</v>
      </c>
      <c r="E321" s="227" t="s">
        <v>19</v>
      </c>
      <c r="F321" s="228" t="s">
        <v>277</v>
      </c>
      <c r="G321" s="225"/>
      <c r="H321" s="227" t="s">
        <v>19</v>
      </c>
      <c r="I321" s="229"/>
      <c r="J321" s="225"/>
      <c r="K321" s="225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140</v>
      </c>
      <c r="AU321" s="234" t="s">
        <v>85</v>
      </c>
      <c r="AV321" s="13" t="s">
        <v>83</v>
      </c>
      <c r="AW321" s="13" t="s">
        <v>37</v>
      </c>
      <c r="AX321" s="13" t="s">
        <v>75</v>
      </c>
      <c r="AY321" s="234" t="s">
        <v>128</v>
      </c>
    </row>
    <row r="322" s="14" customFormat="1">
      <c r="A322" s="14"/>
      <c r="B322" s="235"/>
      <c r="C322" s="236"/>
      <c r="D322" s="226" t="s">
        <v>140</v>
      </c>
      <c r="E322" s="237" t="s">
        <v>19</v>
      </c>
      <c r="F322" s="238" t="s">
        <v>399</v>
      </c>
      <c r="G322" s="236"/>
      <c r="H322" s="239">
        <v>3.96</v>
      </c>
      <c r="I322" s="240"/>
      <c r="J322" s="236"/>
      <c r="K322" s="236"/>
      <c r="L322" s="241"/>
      <c r="M322" s="242"/>
      <c r="N322" s="243"/>
      <c r="O322" s="243"/>
      <c r="P322" s="243"/>
      <c r="Q322" s="243"/>
      <c r="R322" s="243"/>
      <c r="S322" s="243"/>
      <c r="T322" s="24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45" t="s">
        <v>140</v>
      </c>
      <c r="AU322" s="245" t="s">
        <v>85</v>
      </c>
      <c r="AV322" s="14" t="s">
        <v>85</v>
      </c>
      <c r="AW322" s="14" t="s">
        <v>37</v>
      </c>
      <c r="AX322" s="14" t="s">
        <v>83</v>
      </c>
      <c r="AY322" s="245" t="s">
        <v>128</v>
      </c>
    </row>
    <row r="323" s="2" customFormat="1" ht="24.15" customHeight="1">
      <c r="A323" s="40"/>
      <c r="B323" s="41"/>
      <c r="C323" s="206" t="s">
        <v>453</v>
      </c>
      <c r="D323" s="206" t="s">
        <v>131</v>
      </c>
      <c r="E323" s="207" t="s">
        <v>454</v>
      </c>
      <c r="F323" s="208" t="s">
        <v>455</v>
      </c>
      <c r="G323" s="209" t="s">
        <v>245</v>
      </c>
      <c r="H323" s="210">
        <v>6</v>
      </c>
      <c r="I323" s="211"/>
      <c r="J323" s="212">
        <f>ROUND(I323*H323,2)</f>
        <v>0</v>
      </c>
      <c r="K323" s="208" t="s">
        <v>135</v>
      </c>
      <c r="L323" s="46"/>
      <c r="M323" s="213" t="s">
        <v>19</v>
      </c>
      <c r="N323" s="214" t="s">
        <v>46</v>
      </c>
      <c r="O323" s="86"/>
      <c r="P323" s="215">
        <f>O323*H323</f>
        <v>0</v>
      </c>
      <c r="Q323" s="215">
        <v>0</v>
      </c>
      <c r="R323" s="215">
        <f>Q323*H323</f>
        <v>0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242</v>
      </c>
      <c r="AT323" s="217" t="s">
        <v>131</v>
      </c>
      <c r="AU323" s="217" t="s">
        <v>85</v>
      </c>
      <c r="AY323" s="19" t="s">
        <v>128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83</v>
      </c>
      <c r="BK323" s="218">
        <f>ROUND(I323*H323,2)</f>
        <v>0</v>
      </c>
      <c r="BL323" s="19" t="s">
        <v>242</v>
      </c>
      <c r="BM323" s="217" t="s">
        <v>456</v>
      </c>
    </row>
    <row r="324" s="2" customFormat="1">
      <c r="A324" s="40"/>
      <c r="B324" s="41"/>
      <c r="C324" s="42"/>
      <c r="D324" s="219" t="s">
        <v>138</v>
      </c>
      <c r="E324" s="42"/>
      <c r="F324" s="220" t="s">
        <v>457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138</v>
      </c>
      <c r="AU324" s="19" t="s">
        <v>85</v>
      </c>
    </row>
    <row r="325" s="13" customFormat="1">
      <c r="A325" s="13"/>
      <c r="B325" s="224"/>
      <c r="C325" s="225"/>
      <c r="D325" s="226" t="s">
        <v>140</v>
      </c>
      <c r="E325" s="227" t="s">
        <v>19</v>
      </c>
      <c r="F325" s="228" t="s">
        <v>437</v>
      </c>
      <c r="G325" s="225"/>
      <c r="H325" s="227" t="s">
        <v>19</v>
      </c>
      <c r="I325" s="229"/>
      <c r="J325" s="225"/>
      <c r="K325" s="225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140</v>
      </c>
      <c r="AU325" s="234" t="s">
        <v>85</v>
      </c>
      <c r="AV325" s="13" t="s">
        <v>83</v>
      </c>
      <c r="AW325" s="13" t="s">
        <v>37</v>
      </c>
      <c r="AX325" s="13" t="s">
        <v>75</v>
      </c>
      <c r="AY325" s="234" t="s">
        <v>128</v>
      </c>
    </row>
    <row r="326" s="14" customFormat="1">
      <c r="A326" s="14"/>
      <c r="B326" s="235"/>
      <c r="C326" s="236"/>
      <c r="D326" s="226" t="s">
        <v>140</v>
      </c>
      <c r="E326" s="237" t="s">
        <v>19</v>
      </c>
      <c r="F326" s="238" t="s">
        <v>129</v>
      </c>
      <c r="G326" s="236"/>
      <c r="H326" s="239">
        <v>6</v>
      </c>
      <c r="I326" s="240"/>
      <c r="J326" s="236"/>
      <c r="K326" s="236"/>
      <c r="L326" s="241"/>
      <c r="M326" s="242"/>
      <c r="N326" s="243"/>
      <c r="O326" s="243"/>
      <c r="P326" s="243"/>
      <c r="Q326" s="243"/>
      <c r="R326" s="243"/>
      <c r="S326" s="243"/>
      <c r="T326" s="24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5" t="s">
        <v>140</v>
      </c>
      <c r="AU326" s="245" t="s">
        <v>85</v>
      </c>
      <c r="AV326" s="14" t="s">
        <v>85</v>
      </c>
      <c r="AW326" s="14" t="s">
        <v>37</v>
      </c>
      <c r="AX326" s="14" t="s">
        <v>83</v>
      </c>
      <c r="AY326" s="245" t="s">
        <v>128</v>
      </c>
    </row>
    <row r="327" s="2" customFormat="1" ht="24.15" customHeight="1">
      <c r="A327" s="40"/>
      <c r="B327" s="41"/>
      <c r="C327" s="206" t="s">
        <v>458</v>
      </c>
      <c r="D327" s="206" t="s">
        <v>131</v>
      </c>
      <c r="E327" s="207" t="s">
        <v>459</v>
      </c>
      <c r="F327" s="208" t="s">
        <v>460</v>
      </c>
      <c r="G327" s="209" t="s">
        <v>165</v>
      </c>
      <c r="H327" s="210">
        <v>20.399999999999999</v>
      </c>
      <c r="I327" s="211"/>
      <c r="J327" s="212">
        <f>ROUND(I327*H327,2)</f>
        <v>0</v>
      </c>
      <c r="K327" s="208" t="s">
        <v>135</v>
      </c>
      <c r="L327" s="46"/>
      <c r="M327" s="213" t="s">
        <v>19</v>
      </c>
      <c r="N327" s="214" t="s">
        <v>46</v>
      </c>
      <c r="O327" s="86"/>
      <c r="P327" s="215">
        <f>O327*H327</f>
        <v>0</v>
      </c>
      <c r="Q327" s="215">
        <v>9.0000000000000006E-05</v>
      </c>
      <c r="R327" s="215">
        <f>Q327*H327</f>
        <v>0.001836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242</v>
      </c>
      <c r="AT327" s="217" t="s">
        <v>131</v>
      </c>
      <c r="AU327" s="217" t="s">
        <v>85</v>
      </c>
      <c r="AY327" s="19" t="s">
        <v>128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83</v>
      </c>
      <c r="BK327" s="218">
        <f>ROUND(I327*H327,2)</f>
        <v>0</v>
      </c>
      <c r="BL327" s="19" t="s">
        <v>242</v>
      </c>
      <c r="BM327" s="217" t="s">
        <v>461</v>
      </c>
    </row>
    <row r="328" s="2" customFormat="1">
      <c r="A328" s="40"/>
      <c r="B328" s="41"/>
      <c r="C328" s="42"/>
      <c r="D328" s="219" t="s">
        <v>138</v>
      </c>
      <c r="E328" s="42"/>
      <c r="F328" s="220" t="s">
        <v>462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138</v>
      </c>
      <c r="AU328" s="19" t="s">
        <v>85</v>
      </c>
    </row>
    <row r="329" s="13" customFormat="1">
      <c r="A329" s="13"/>
      <c r="B329" s="224"/>
      <c r="C329" s="225"/>
      <c r="D329" s="226" t="s">
        <v>140</v>
      </c>
      <c r="E329" s="227" t="s">
        <v>19</v>
      </c>
      <c r="F329" s="228" t="s">
        <v>277</v>
      </c>
      <c r="G329" s="225"/>
      <c r="H329" s="227" t="s">
        <v>19</v>
      </c>
      <c r="I329" s="229"/>
      <c r="J329" s="225"/>
      <c r="K329" s="225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140</v>
      </c>
      <c r="AU329" s="234" t="s">
        <v>85</v>
      </c>
      <c r="AV329" s="13" t="s">
        <v>83</v>
      </c>
      <c r="AW329" s="13" t="s">
        <v>37</v>
      </c>
      <c r="AX329" s="13" t="s">
        <v>75</v>
      </c>
      <c r="AY329" s="234" t="s">
        <v>128</v>
      </c>
    </row>
    <row r="330" s="13" customFormat="1">
      <c r="A330" s="13"/>
      <c r="B330" s="224"/>
      <c r="C330" s="225"/>
      <c r="D330" s="226" t="s">
        <v>140</v>
      </c>
      <c r="E330" s="227" t="s">
        <v>19</v>
      </c>
      <c r="F330" s="228" t="s">
        <v>429</v>
      </c>
      <c r="G330" s="225"/>
      <c r="H330" s="227" t="s">
        <v>19</v>
      </c>
      <c r="I330" s="229"/>
      <c r="J330" s="225"/>
      <c r="K330" s="225"/>
      <c r="L330" s="230"/>
      <c r="M330" s="231"/>
      <c r="N330" s="232"/>
      <c r="O330" s="232"/>
      <c r="P330" s="232"/>
      <c r="Q330" s="232"/>
      <c r="R330" s="232"/>
      <c r="S330" s="232"/>
      <c r="T330" s="23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4" t="s">
        <v>140</v>
      </c>
      <c r="AU330" s="234" t="s">
        <v>85</v>
      </c>
      <c r="AV330" s="13" t="s">
        <v>83</v>
      </c>
      <c r="AW330" s="13" t="s">
        <v>37</v>
      </c>
      <c r="AX330" s="13" t="s">
        <v>75</v>
      </c>
      <c r="AY330" s="234" t="s">
        <v>128</v>
      </c>
    </row>
    <row r="331" s="14" customFormat="1">
      <c r="A331" s="14"/>
      <c r="B331" s="235"/>
      <c r="C331" s="236"/>
      <c r="D331" s="226" t="s">
        <v>140</v>
      </c>
      <c r="E331" s="237" t="s">
        <v>19</v>
      </c>
      <c r="F331" s="238" t="s">
        <v>430</v>
      </c>
      <c r="G331" s="236"/>
      <c r="H331" s="239">
        <v>1.8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5" t="s">
        <v>140</v>
      </c>
      <c r="AU331" s="245" t="s">
        <v>85</v>
      </c>
      <c r="AV331" s="14" t="s">
        <v>85</v>
      </c>
      <c r="AW331" s="14" t="s">
        <v>37</v>
      </c>
      <c r="AX331" s="14" t="s">
        <v>75</v>
      </c>
      <c r="AY331" s="245" t="s">
        <v>128</v>
      </c>
    </row>
    <row r="332" s="13" customFormat="1">
      <c r="A332" s="13"/>
      <c r="B332" s="224"/>
      <c r="C332" s="225"/>
      <c r="D332" s="226" t="s">
        <v>140</v>
      </c>
      <c r="E332" s="227" t="s">
        <v>19</v>
      </c>
      <c r="F332" s="228" t="s">
        <v>279</v>
      </c>
      <c r="G332" s="225"/>
      <c r="H332" s="227" t="s">
        <v>19</v>
      </c>
      <c r="I332" s="229"/>
      <c r="J332" s="225"/>
      <c r="K332" s="225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140</v>
      </c>
      <c r="AU332" s="234" t="s">
        <v>85</v>
      </c>
      <c r="AV332" s="13" t="s">
        <v>83</v>
      </c>
      <c r="AW332" s="13" t="s">
        <v>37</v>
      </c>
      <c r="AX332" s="13" t="s">
        <v>75</v>
      </c>
      <c r="AY332" s="234" t="s">
        <v>128</v>
      </c>
    </row>
    <row r="333" s="13" customFormat="1">
      <c r="A333" s="13"/>
      <c r="B333" s="224"/>
      <c r="C333" s="225"/>
      <c r="D333" s="226" t="s">
        <v>140</v>
      </c>
      <c r="E333" s="227" t="s">
        <v>19</v>
      </c>
      <c r="F333" s="228" t="s">
        <v>429</v>
      </c>
      <c r="G333" s="225"/>
      <c r="H333" s="227" t="s">
        <v>19</v>
      </c>
      <c r="I333" s="229"/>
      <c r="J333" s="225"/>
      <c r="K333" s="225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140</v>
      </c>
      <c r="AU333" s="234" t="s">
        <v>85</v>
      </c>
      <c r="AV333" s="13" t="s">
        <v>83</v>
      </c>
      <c r="AW333" s="13" t="s">
        <v>37</v>
      </c>
      <c r="AX333" s="13" t="s">
        <v>75</v>
      </c>
      <c r="AY333" s="234" t="s">
        <v>128</v>
      </c>
    </row>
    <row r="334" s="14" customFormat="1">
      <c r="A334" s="14"/>
      <c r="B334" s="235"/>
      <c r="C334" s="236"/>
      <c r="D334" s="226" t="s">
        <v>140</v>
      </c>
      <c r="E334" s="237" t="s">
        <v>19</v>
      </c>
      <c r="F334" s="238" t="s">
        <v>431</v>
      </c>
      <c r="G334" s="236"/>
      <c r="H334" s="239">
        <v>9.8000000000000007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5" t="s">
        <v>140</v>
      </c>
      <c r="AU334" s="245" t="s">
        <v>85</v>
      </c>
      <c r="AV334" s="14" t="s">
        <v>85</v>
      </c>
      <c r="AW334" s="14" t="s">
        <v>37</v>
      </c>
      <c r="AX334" s="14" t="s">
        <v>75</v>
      </c>
      <c r="AY334" s="245" t="s">
        <v>128</v>
      </c>
    </row>
    <row r="335" s="13" customFormat="1">
      <c r="A335" s="13"/>
      <c r="B335" s="224"/>
      <c r="C335" s="225"/>
      <c r="D335" s="226" t="s">
        <v>140</v>
      </c>
      <c r="E335" s="227" t="s">
        <v>19</v>
      </c>
      <c r="F335" s="228" t="s">
        <v>422</v>
      </c>
      <c r="G335" s="225"/>
      <c r="H335" s="227" t="s">
        <v>19</v>
      </c>
      <c r="I335" s="229"/>
      <c r="J335" s="225"/>
      <c r="K335" s="225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140</v>
      </c>
      <c r="AU335" s="234" t="s">
        <v>85</v>
      </c>
      <c r="AV335" s="13" t="s">
        <v>83</v>
      </c>
      <c r="AW335" s="13" t="s">
        <v>37</v>
      </c>
      <c r="AX335" s="13" t="s">
        <v>75</v>
      </c>
      <c r="AY335" s="234" t="s">
        <v>128</v>
      </c>
    </row>
    <row r="336" s="14" customFormat="1">
      <c r="A336" s="14"/>
      <c r="B336" s="235"/>
      <c r="C336" s="236"/>
      <c r="D336" s="226" t="s">
        <v>140</v>
      </c>
      <c r="E336" s="237" t="s">
        <v>19</v>
      </c>
      <c r="F336" s="238" t="s">
        <v>423</v>
      </c>
      <c r="G336" s="236"/>
      <c r="H336" s="239">
        <v>8.8000000000000007</v>
      </c>
      <c r="I336" s="240"/>
      <c r="J336" s="236"/>
      <c r="K336" s="236"/>
      <c r="L336" s="241"/>
      <c r="M336" s="242"/>
      <c r="N336" s="243"/>
      <c r="O336" s="243"/>
      <c r="P336" s="243"/>
      <c r="Q336" s="243"/>
      <c r="R336" s="243"/>
      <c r="S336" s="243"/>
      <c r="T336" s="24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5" t="s">
        <v>140</v>
      </c>
      <c r="AU336" s="245" t="s">
        <v>85</v>
      </c>
      <c r="AV336" s="14" t="s">
        <v>85</v>
      </c>
      <c r="AW336" s="14" t="s">
        <v>37</v>
      </c>
      <c r="AX336" s="14" t="s">
        <v>75</v>
      </c>
      <c r="AY336" s="245" t="s">
        <v>128</v>
      </c>
    </row>
    <row r="337" s="15" customFormat="1">
      <c r="A337" s="15"/>
      <c r="B337" s="246"/>
      <c r="C337" s="247"/>
      <c r="D337" s="226" t="s">
        <v>140</v>
      </c>
      <c r="E337" s="248" t="s">
        <v>19</v>
      </c>
      <c r="F337" s="249" t="s">
        <v>173</v>
      </c>
      <c r="G337" s="247"/>
      <c r="H337" s="250">
        <v>20.399999999999999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6" t="s">
        <v>140</v>
      </c>
      <c r="AU337" s="256" t="s">
        <v>85</v>
      </c>
      <c r="AV337" s="15" t="s">
        <v>136</v>
      </c>
      <c r="AW337" s="15" t="s">
        <v>37</v>
      </c>
      <c r="AX337" s="15" t="s">
        <v>83</v>
      </c>
      <c r="AY337" s="256" t="s">
        <v>128</v>
      </c>
    </row>
    <row r="338" s="2" customFormat="1" ht="24.15" customHeight="1">
      <c r="A338" s="40"/>
      <c r="B338" s="41"/>
      <c r="C338" s="206" t="s">
        <v>463</v>
      </c>
      <c r="D338" s="206" t="s">
        <v>131</v>
      </c>
      <c r="E338" s="207" t="s">
        <v>464</v>
      </c>
      <c r="F338" s="208" t="s">
        <v>465</v>
      </c>
      <c r="G338" s="209" t="s">
        <v>134</v>
      </c>
      <c r="H338" s="210">
        <v>22.879999999999999</v>
      </c>
      <c r="I338" s="211"/>
      <c r="J338" s="212">
        <f>ROUND(I338*H338,2)</f>
        <v>0</v>
      </c>
      <c r="K338" s="208" t="s">
        <v>135</v>
      </c>
      <c r="L338" s="46"/>
      <c r="M338" s="213" t="s">
        <v>19</v>
      </c>
      <c r="N338" s="214" t="s">
        <v>46</v>
      </c>
      <c r="O338" s="86"/>
      <c r="P338" s="215">
        <f>O338*H338</f>
        <v>0</v>
      </c>
      <c r="Q338" s="215">
        <v>5.0000000000000002E-05</v>
      </c>
      <c r="R338" s="215">
        <f>Q338*H338</f>
        <v>0.0011440000000000001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242</v>
      </c>
      <c r="AT338" s="217" t="s">
        <v>131</v>
      </c>
      <c r="AU338" s="217" t="s">
        <v>85</v>
      </c>
      <c r="AY338" s="19" t="s">
        <v>128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83</v>
      </c>
      <c r="BK338" s="218">
        <f>ROUND(I338*H338,2)</f>
        <v>0</v>
      </c>
      <c r="BL338" s="19" t="s">
        <v>242</v>
      </c>
      <c r="BM338" s="217" t="s">
        <v>466</v>
      </c>
    </row>
    <row r="339" s="2" customFormat="1">
      <c r="A339" s="40"/>
      <c r="B339" s="41"/>
      <c r="C339" s="42"/>
      <c r="D339" s="219" t="s">
        <v>138</v>
      </c>
      <c r="E339" s="42"/>
      <c r="F339" s="220" t="s">
        <v>467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138</v>
      </c>
      <c r="AU339" s="19" t="s">
        <v>85</v>
      </c>
    </row>
    <row r="340" s="2" customFormat="1" ht="49.05" customHeight="1">
      <c r="A340" s="40"/>
      <c r="B340" s="41"/>
      <c r="C340" s="206" t="s">
        <v>468</v>
      </c>
      <c r="D340" s="206" t="s">
        <v>131</v>
      </c>
      <c r="E340" s="207" t="s">
        <v>469</v>
      </c>
      <c r="F340" s="208" t="s">
        <v>470</v>
      </c>
      <c r="G340" s="209" t="s">
        <v>211</v>
      </c>
      <c r="H340" s="210">
        <v>0.58499999999999996</v>
      </c>
      <c r="I340" s="211"/>
      <c r="J340" s="212">
        <f>ROUND(I340*H340,2)</f>
        <v>0</v>
      </c>
      <c r="K340" s="208" t="s">
        <v>135</v>
      </c>
      <c r="L340" s="46"/>
      <c r="M340" s="213" t="s">
        <v>19</v>
      </c>
      <c r="N340" s="214" t="s">
        <v>46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242</v>
      </c>
      <c r="AT340" s="217" t="s">
        <v>131</v>
      </c>
      <c r="AU340" s="217" t="s">
        <v>85</v>
      </c>
      <c r="AY340" s="19" t="s">
        <v>128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83</v>
      </c>
      <c r="BK340" s="218">
        <f>ROUND(I340*H340,2)</f>
        <v>0</v>
      </c>
      <c r="BL340" s="19" t="s">
        <v>242</v>
      </c>
      <c r="BM340" s="217" t="s">
        <v>471</v>
      </c>
    </row>
    <row r="341" s="2" customFormat="1">
      <c r="A341" s="40"/>
      <c r="B341" s="41"/>
      <c r="C341" s="42"/>
      <c r="D341" s="219" t="s">
        <v>138</v>
      </c>
      <c r="E341" s="42"/>
      <c r="F341" s="220" t="s">
        <v>472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138</v>
      </c>
      <c r="AU341" s="19" t="s">
        <v>85</v>
      </c>
    </row>
    <row r="342" s="12" customFormat="1" ht="22.8" customHeight="1">
      <c r="A342" s="12"/>
      <c r="B342" s="190"/>
      <c r="C342" s="191"/>
      <c r="D342" s="192" t="s">
        <v>74</v>
      </c>
      <c r="E342" s="204" t="s">
        <v>473</v>
      </c>
      <c r="F342" s="204" t="s">
        <v>474</v>
      </c>
      <c r="G342" s="191"/>
      <c r="H342" s="191"/>
      <c r="I342" s="194"/>
      <c r="J342" s="205">
        <f>BK342</f>
        <v>0</v>
      </c>
      <c r="K342" s="191"/>
      <c r="L342" s="196"/>
      <c r="M342" s="197"/>
      <c r="N342" s="198"/>
      <c r="O342" s="198"/>
      <c r="P342" s="199">
        <f>SUM(P343:P352)</f>
        <v>0</v>
      </c>
      <c r="Q342" s="198"/>
      <c r="R342" s="199">
        <f>SUM(R343:R352)</f>
        <v>0.020203030000000004</v>
      </c>
      <c r="S342" s="198"/>
      <c r="T342" s="200">
        <f>SUM(T343:T352)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1" t="s">
        <v>85</v>
      </c>
      <c r="AT342" s="202" t="s">
        <v>74</v>
      </c>
      <c r="AU342" s="202" t="s">
        <v>83</v>
      </c>
      <c r="AY342" s="201" t="s">
        <v>128</v>
      </c>
      <c r="BK342" s="203">
        <f>SUM(BK343:BK352)</f>
        <v>0</v>
      </c>
    </row>
    <row r="343" s="2" customFormat="1" ht="37.8" customHeight="1">
      <c r="A343" s="40"/>
      <c r="B343" s="41"/>
      <c r="C343" s="206" t="s">
        <v>475</v>
      </c>
      <c r="D343" s="206" t="s">
        <v>131</v>
      </c>
      <c r="E343" s="207" t="s">
        <v>476</v>
      </c>
      <c r="F343" s="208" t="s">
        <v>477</v>
      </c>
      <c r="G343" s="209" t="s">
        <v>134</v>
      </c>
      <c r="H343" s="210">
        <v>24.341000000000001</v>
      </c>
      <c r="I343" s="211"/>
      <c r="J343" s="212">
        <f>ROUND(I343*H343,2)</f>
        <v>0</v>
      </c>
      <c r="K343" s="208" t="s">
        <v>135</v>
      </c>
      <c r="L343" s="46"/>
      <c r="M343" s="213" t="s">
        <v>19</v>
      </c>
      <c r="N343" s="214" t="s">
        <v>46</v>
      </c>
      <c r="O343" s="86"/>
      <c r="P343" s="215">
        <f>O343*H343</f>
        <v>0</v>
      </c>
      <c r="Q343" s="215">
        <v>0.00011</v>
      </c>
      <c r="R343" s="215">
        <f>Q343*H343</f>
        <v>0.0026775100000000001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242</v>
      </c>
      <c r="AT343" s="217" t="s">
        <v>131</v>
      </c>
      <c r="AU343" s="217" t="s">
        <v>85</v>
      </c>
      <c r="AY343" s="19" t="s">
        <v>128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83</v>
      </c>
      <c r="BK343" s="218">
        <f>ROUND(I343*H343,2)</f>
        <v>0</v>
      </c>
      <c r="BL343" s="19" t="s">
        <v>242</v>
      </c>
      <c r="BM343" s="217" t="s">
        <v>478</v>
      </c>
    </row>
    <row r="344" s="2" customFormat="1">
      <c r="A344" s="40"/>
      <c r="B344" s="41"/>
      <c r="C344" s="42"/>
      <c r="D344" s="219" t="s">
        <v>138</v>
      </c>
      <c r="E344" s="42"/>
      <c r="F344" s="220" t="s">
        <v>479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138</v>
      </c>
      <c r="AU344" s="19" t="s">
        <v>85</v>
      </c>
    </row>
    <row r="345" s="13" customFormat="1">
      <c r="A345" s="13"/>
      <c r="B345" s="224"/>
      <c r="C345" s="225"/>
      <c r="D345" s="226" t="s">
        <v>140</v>
      </c>
      <c r="E345" s="227" t="s">
        <v>19</v>
      </c>
      <c r="F345" s="228" t="s">
        <v>141</v>
      </c>
      <c r="G345" s="225"/>
      <c r="H345" s="227" t="s">
        <v>19</v>
      </c>
      <c r="I345" s="229"/>
      <c r="J345" s="225"/>
      <c r="K345" s="225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140</v>
      </c>
      <c r="AU345" s="234" t="s">
        <v>85</v>
      </c>
      <c r="AV345" s="13" t="s">
        <v>83</v>
      </c>
      <c r="AW345" s="13" t="s">
        <v>37</v>
      </c>
      <c r="AX345" s="13" t="s">
        <v>75</v>
      </c>
      <c r="AY345" s="234" t="s">
        <v>128</v>
      </c>
    </row>
    <row r="346" s="13" customFormat="1">
      <c r="A346" s="13"/>
      <c r="B346" s="224"/>
      <c r="C346" s="225"/>
      <c r="D346" s="226" t="s">
        <v>140</v>
      </c>
      <c r="E346" s="227" t="s">
        <v>19</v>
      </c>
      <c r="F346" s="228" t="s">
        <v>480</v>
      </c>
      <c r="G346" s="225"/>
      <c r="H346" s="227" t="s">
        <v>19</v>
      </c>
      <c r="I346" s="229"/>
      <c r="J346" s="225"/>
      <c r="K346" s="225"/>
      <c r="L346" s="230"/>
      <c r="M346" s="231"/>
      <c r="N346" s="232"/>
      <c r="O346" s="232"/>
      <c r="P346" s="232"/>
      <c r="Q346" s="232"/>
      <c r="R346" s="232"/>
      <c r="S346" s="232"/>
      <c r="T346" s="23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4" t="s">
        <v>140</v>
      </c>
      <c r="AU346" s="234" t="s">
        <v>85</v>
      </c>
      <c r="AV346" s="13" t="s">
        <v>83</v>
      </c>
      <c r="AW346" s="13" t="s">
        <v>37</v>
      </c>
      <c r="AX346" s="13" t="s">
        <v>75</v>
      </c>
      <c r="AY346" s="234" t="s">
        <v>128</v>
      </c>
    </row>
    <row r="347" s="14" customFormat="1">
      <c r="A347" s="14"/>
      <c r="B347" s="235"/>
      <c r="C347" s="236"/>
      <c r="D347" s="226" t="s">
        <v>140</v>
      </c>
      <c r="E347" s="237" t="s">
        <v>19</v>
      </c>
      <c r="F347" s="238" t="s">
        <v>481</v>
      </c>
      <c r="G347" s="236"/>
      <c r="H347" s="239">
        <v>24.341000000000001</v>
      </c>
      <c r="I347" s="240"/>
      <c r="J347" s="236"/>
      <c r="K347" s="236"/>
      <c r="L347" s="241"/>
      <c r="M347" s="242"/>
      <c r="N347" s="243"/>
      <c r="O347" s="243"/>
      <c r="P347" s="243"/>
      <c r="Q347" s="243"/>
      <c r="R347" s="243"/>
      <c r="S347" s="243"/>
      <c r="T347" s="24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5" t="s">
        <v>140</v>
      </c>
      <c r="AU347" s="245" t="s">
        <v>85</v>
      </c>
      <c r="AV347" s="14" t="s">
        <v>85</v>
      </c>
      <c r="AW347" s="14" t="s">
        <v>37</v>
      </c>
      <c r="AX347" s="14" t="s">
        <v>83</v>
      </c>
      <c r="AY347" s="245" t="s">
        <v>128</v>
      </c>
    </row>
    <row r="348" s="2" customFormat="1" ht="37.8" customHeight="1">
      <c r="A348" s="40"/>
      <c r="B348" s="41"/>
      <c r="C348" s="206" t="s">
        <v>482</v>
      </c>
      <c r="D348" s="206" t="s">
        <v>131</v>
      </c>
      <c r="E348" s="207" t="s">
        <v>483</v>
      </c>
      <c r="F348" s="208" t="s">
        <v>484</v>
      </c>
      <c r="G348" s="209" t="s">
        <v>134</v>
      </c>
      <c r="H348" s="210">
        <v>24.341000000000001</v>
      </c>
      <c r="I348" s="211"/>
      <c r="J348" s="212">
        <f>ROUND(I348*H348,2)</f>
        <v>0</v>
      </c>
      <c r="K348" s="208" t="s">
        <v>135</v>
      </c>
      <c r="L348" s="46"/>
      <c r="M348" s="213" t="s">
        <v>19</v>
      </c>
      <c r="N348" s="214" t="s">
        <v>46</v>
      </c>
      <c r="O348" s="86"/>
      <c r="P348" s="215">
        <f>O348*H348</f>
        <v>0</v>
      </c>
      <c r="Q348" s="215">
        <v>0.00072000000000000005</v>
      </c>
      <c r="R348" s="215">
        <f>Q348*H348</f>
        <v>0.017525520000000003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242</v>
      </c>
      <c r="AT348" s="217" t="s">
        <v>131</v>
      </c>
      <c r="AU348" s="217" t="s">
        <v>85</v>
      </c>
      <c r="AY348" s="19" t="s">
        <v>128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83</v>
      </c>
      <c r="BK348" s="218">
        <f>ROUND(I348*H348,2)</f>
        <v>0</v>
      </c>
      <c r="BL348" s="19" t="s">
        <v>242</v>
      </c>
      <c r="BM348" s="217" t="s">
        <v>485</v>
      </c>
    </row>
    <row r="349" s="2" customFormat="1">
      <c r="A349" s="40"/>
      <c r="B349" s="41"/>
      <c r="C349" s="42"/>
      <c r="D349" s="219" t="s">
        <v>138</v>
      </c>
      <c r="E349" s="42"/>
      <c r="F349" s="220" t="s">
        <v>486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138</v>
      </c>
      <c r="AU349" s="19" t="s">
        <v>85</v>
      </c>
    </row>
    <row r="350" s="13" customFormat="1">
      <c r="A350" s="13"/>
      <c r="B350" s="224"/>
      <c r="C350" s="225"/>
      <c r="D350" s="226" t="s">
        <v>140</v>
      </c>
      <c r="E350" s="227" t="s">
        <v>19</v>
      </c>
      <c r="F350" s="228" t="s">
        <v>141</v>
      </c>
      <c r="G350" s="225"/>
      <c r="H350" s="227" t="s">
        <v>19</v>
      </c>
      <c r="I350" s="229"/>
      <c r="J350" s="225"/>
      <c r="K350" s="225"/>
      <c r="L350" s="230"/>
      <c r="M350" s="231"/>
      <c r="N350" s="232"/>
      <c r="O350" s="232"/>
      <c r="P350" s="232"/>
      <c r="Q350" s="232"/>
      <c r="R350" s="232"/>
      <c r="S350" s="232"/>
      <c r="T350" s="23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4" t="s">
        <v>140</v>
      </c>
      <c r="AU350" s="234" t="s">
        <v>85</v>
      </c>
      <c r="AV350" s="13" t="s">
        <v>83</v>
      </c>
      <c r="AW350" s="13" t="s">
        <v>37</v>
      </c>
      <c r="AX350" s="13" t="s">
        <v>75</v>
      </c>
      <c r="AY350" s="234" t="s">
        <v>128</v>
      </c>
    </row>
    <row r="351" s="13" customFormat="1">
      <c r="A351" s="13"/>
      <c r="B351" s="224"/>
      <c r="C351" s="225"/>
      <c r="D351" s="226" t="s">
        <v>140</v>
      </c>
      <c r="E351" s="227" t="s">
        <v>19</v>
      </c>
      <c r="F351" s="228" t="s">
        <v>480</v>
      </c>
      <c r="G351" s="225"/>
      <c r="H351" s="227" t="s">
        <v>19</v>
      </c>
      <c r="I351" s="229"/>
      <c r="J351" s="225"/>
      <c r="K351" s="225"/>
      <c r="L351" s="230"/>
      <c r="M351" s="231"/>
      <c r="N351" s="232"/>
      <c r="O351" s="232"/>
      <c r="P351" s="232"/>
      <c r="Q351" s="232"/>
      <c r="R351" s="232"/>
      <c r="S351" s="232"/>
      <c r="T351" s="23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4" t="s">
        <v>140</v>
      </c>
      <c r="AU351" s="234" t="s">
        <v>85</v>
      </c>
      <c r="AV351" s="13" t="s">
        <v>83</v>
      </c>
      <c r="AW351" s="13" t="s">
        <v>37</v>
      </c>
      <c r="AX351" s="13" t="s">
        <v>75</v>
      </c>
      <c r="AY351" s="234" t="s">
        <v>128</v>
      </c>
    </row>
    <row r="352" s="14" customFormat="1">
      <c r="A352" s="14"/>
      <c r="B352" s="235"/>
      <c r="C352" s="236"/>
      <c r="D352" s="226" t="s">
        <v>140</v>
      </c>
      <c r="E352" s="237" t="s">
        <v>19</v>
      </c>
      <c r="F352" s="238" t="s">
        <v>481</v>
      </c>
      <c r="G352" s="236"/>
      <c r="H352" s="239">
        <v>24.341000000000001</v>
      </c>
      <c r="I352" s="240"/>
      <c r="J352" s="236"/>
      <c r="K352" s="236"/>
      <c r="L352" s="241"/>
      <c r="M352" s="242"/>
      <c r="N352" s="243"/>
      <c r="O352" s="243"/>
      <c r="P352" s="243"/>
      <c r="Q352" s="243"/>
      <c r="R352" s="243"/>
      <c r="S352" s="243"/>
      <c r="T352" s="24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5" t="s">
        <v>140</v>
      </c>
      <c r="AU352" s="245" t="s">
        <v>85</v>
      </c>
      <c r="AV352" s="14" t="s">
        <v>85</v>
      </c>
      <c r="AW352" s="14" t="s">
        <v>37</v>
      </c>
      <c r="AX352" s="14" t="s">
        <v>83</v>
      </c>
      <c r="AY352" s="245" t="s">
        <v>128</v>
      </c>
    </row>
    <row r="353" s="12" customFormat="1" ht="25.92" customHeight="1">
      <c r="A353" s="12"/>
      <c r="B353" s="190"/>
      <c r="C353" s="191"/>
      <c r="D353" s="192" t="s">
        <v>74</v>
      </c>
      <c r="E353" s="193" t="s">
        <v>487</v>
      </c>
      <c r="F353" s="193" t="s">
        <v>488</v>
      </c>
      <c r="G353" s="191"/>
      <c r="H353" s="191"/>
      <c r="I353" s="194"/>
      <c r="J353" s="195">
        <f>BK353</f>
        <v>0</v>
      </c>
      <c r="K353" s="191"/>
      <c r="L353" s="196"/>
      <c r="M353" s="197"/>
      <c r="N353" s="198"/>
      <c r="O353" s="198"/>
      <c r="P353" s="199">
        <f>P354+P357</f>
        <v>0</v>
      </c>
      <c r="Q353" s="198"/>
      <c r="R353" s="199">
        <f>R354+R357</f>
        <v>0</v>
      </c>
      <c r="S353" s="198"/>
      <c r="T353" s="200">
        <f>T354+T357</f>
        <v>0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01" t="s">
        <v>156</v>
      </c>
      <c r="AT353" s="202" t="s">
        <v>74</v>
      </c>
      <c r="AU353" s="202" t="s">
        <v>75</v>
      </c>
      <c r="AY353" s="201" t="s">
        <v>128</v>
      </c>
      <c r="BK353" s="203">
        <f>BK354+BK357</f>
        <v>0</v>
      </c>
    </row>
    <row r="354" s="12" customFormat="1" ht="22.8" customHeight="1">
      <c r="A354" s="12"/>
      <c r="B354" s="190"/>
      <c r="C354" s="191"/>
      <c r="D354" s="192" t="s">
        <v>74</v>
      </c>
      <c r="E354" s="204" t="s">
        <v>489</v>
      </c>
      <c r="F354" s="204" t="s">
        <v>490</v>
      </c>
      <c r="G354" s="191"/>
      <c r="H354" s="191"/>
      <c r="I354" s="194"/>
      <c r="J354" s="205">
        <f>BK354</f>
        <v>0</v>
      </c>
      <c r="K354" s="191"/>
      <c r="L354" s="196"/>
      <c r="M354" s="197"/>
      <c r="N354" s="198"/>
      <c r="O354" s="198"/>
      <c r="P354" s="199">
        <f>SUM(P355:P356)</f>
        <v>0</v>
      </c>
      <c r="Q354" s="198"/>
      <c r="R354" s="199">
        <f>SUM(R355:R356)</f>
        <v>0</v>
      </c>
      <c r="S354" s="198"/>
      <c r="T354" s="200">
        <f>SUM(T355:T356)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01" t="s">
        <v>156</v>
      </c>
      <c r="AT354" s="202" t="s">
        <v>74</v>
      </c>
      <c r="AU354" s="202" t="s">
        <v>83</v>
      </c>
      <c r="AY354" s="201" t="s">
        <v>128</v>
      </c>
      <c r="BK354" s="203">
        <f>SUM(BK355:BK356)</f>
        <v>0</v>
      </c>
    </row>
    <row r="355" s="2" customFormat="1" ht="16.5" customHeight="1">
      <c r="A355" s="40"/>
      <c r="B355" s="41"/>
      <c r="C355" s="206" t="s">
        <v>491</v>
      </c>
      <c r="D355" s="206" t="s">
        <v>131</v>
      </c>
      <c r="E355" s="207" t="s">
        <v>492</v>
      </c>
      <c r="F355" s="208" t="s">
        <v>490</v>
      </c>
      <c r="G355" s="209" t="s">
        <v>493</v>
      </c>
      <c r="H355" s="210">
        <v>1</v>
      </c>
      <c r="I355" s="211"/>
      <c r="J355" s="212">
        <f>ROUND(I355*H355,2)</f>
        <v>0</v>
      </c>
      <c r="K355" s="208" t="s">
        <v>135</v>
      </c>
      <c r="L355" s="46"/>
      <c r="M355" s="213" t="s">
        <v>19</v>
      </c>
      <c r="N355" s="214" t="s">
        <v>46</v>
      </c>
      <c r="O355" s="86"/>
      <c r="P355" s="215">
        <f>O355*H355</f>
        <v>0</v>
      </c>
      <c r="Q355" s="215">
        <v>0</v>
      </c>
      <c r="R355" s="215">
        <f>Q355*H355</f>
        <v>0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494</v>
      </c>
      <c r="AT355" s="217" t="s">
        <v>131</v>
      </c>
      <c r="AU355" s="217" t="s">
        <v>85</v>
      </c>
      <c r="AY355" s="19" t="s">
        <v>128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83</v>
      </c>
      <c r="BK355" s="218">
        <f>ROUND(I355*H355,2)</f>
        <v>0</v>
      </c>
      <c r="BL355" s="19" t="s">
        <v>494</v>
      </c>
      <c r="BM355" s="217" t="s">
        <v>495</v>
      </c>
    </row>
    <row r="356" s="2" customFormat="1">
      <c r="A356" s="40"/>
      <c r="B356" s="41"/>
      <c r="C356" s="42"/>
      <c r="D356" s="219" t="s">
        <v>138</v>
      </c>
      <c r="E356" s="42"/>
      <c r="F356" s="220" t="s">
        <v>496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138</v>
      </c>
      <c r="AU356" s="19" t="s">
        <v>85</v>
      </c>
    </row>
    <row r="357" s="12" customFormat="1" ht="22.8" customHeight="1">
      <c r="A357" s="12"/>
      <c r="B357" s="190"/>
      <c r="C357" s="191"/>
      <c r="D357" s="192" t="s">
        <v>74</v>
      </c>
      <c r="E357" s="204" t="s">
        <v>497</v>
      </c>
      <c r="F357" s="204" t="s">
        <v>498</v>
      </c>
      <c r="G357" s="191"/>
      <c r="H357" s="191"/>
      <c r="I357" s="194"/>
      <c r="J357" s="205">
        <f>BK357</f>
        <v>0</v>
      </c>
      <c r="K357" s="191"/>
      <c r="L357" s="196"/>
      <c r="M357" s="197"/>
      <c r="N357" s="198"/>
      <c r="O357" s="198"/>
      <c r="P357" s="199">
        <f>SUM(P358:P360)</f>
        <v>0</v>
      </c>
      <c r="Q357" s="198"/>
      <c r="R357" s="199">
        <f>SUM(R358:R360)</f>
        <v>0</v>
      </c>
      <c r="S357" s="198"/>
      <c r="T357" s="200">
        <f>SUM(T358:T360)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1" t="s">
        <v>156</v>
      </c>
      <c r="AT357" s="202" t="s">
        <v>74</v>
      </c>
      <c r="AU357" s="202" t="s">
        <v>83</v>
      </c>
      <c r="AY357" s="201" t="s">
        <v>128</v>
      </c>
      <c r="BK357" s="203">
        <f>SUM(BK358:BK360)</f>
        <v>0</v>
      </c>
    </row>
    <row r="358" s="2" customFormat="1" ht="21.75" customHeight="1">
      <c r="A358" s="40"/>
      <c r="B358" s="41"/>
      <c r="C358" s="206" t="s">
        <v>499</v>
      </c>
      <c r="D358" s="206" t="s">
        <v>131</v>
      </c>
      <c r="E358" s="207" t="s">
        <v>500</v>
      </c>
      <c r="F358" s="208" t="s">
        <v>501</v>
      </c>
      <c r="G358" s="209" t="s">
        <v>493</v>
      </c>
      <c r="H358" s="210">
        <v>1</v>
      </c>
      <c r="I358" s="211"/>
      <c r="J358" s="212">
        <f>ROUND(I358*H358,2)</f>
        <v>0</v>
      </c>
      <c r="K358" s="208" t="s">
        <v>135</v>
      </c>
      <c r="L358" s="46"/>
      <c r="M358" s="213" t="s">
        <v>19</v>
      </c>
      <c r="N358" s="214" t="s">
        <v>46</v>
      </c>
      <c r="O358" s="86"/>
      <c r="P358" s="215">
        <f>O358*H358</f>
        <v>0</v>
      </c>
      <c r="Q358" s="215">
        <v>0</v>
      </c>
      <c r="R358" s="215">
        <f>Q358*H358</f>
        <v>0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494</v>
      </c>
      <c r="AT358" s="217" t="s">
        <v>131</v>
      </c>
      <c r="AU358" s="217" t="s">
        <v>85</v>
      </c>
      <c r="AY358" s="19" t="s">
        <v>128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83</v>
      </c>
      <c r="BK358" s="218">
        <f>ROUND(I358*H358,2)</f>
        <v>0</v>
      </c>
      <c r="BL358" s="19" t="s">
        <v>494</v>
      </c>
      <c r="BM358" s="217" t="s">
        <v>502</v>
      </c>
    </row>
    <row r="359" s="2" customFormat="1">
      <c r="A359" s="40"/>
      <c r="B359" s="41"/>
      <c r="C359" s="42"/>
      <c r="D359" s="219" t="s">
        <v>138</v>
      </c>
      <c r="E359" s="42"/>
      <c r="F359" s="220" t="s">
        <v>503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138</v>
      </c>
      <c r="AU359" s="19" t="s">
        <v>85</v>
      </c>
    </row>
    <row r="360" s="2" customFormat="1">
      <c r="A360" s="40"/>
      <c r="B360" s="41"/>
      <c r="C360" s="42"/>
      <c r="D360" s="226" t="s">
        <v>223</v>
      </c>
      <c r="E360" s="42"/>
      <c r="F360" s="257" t="s">
        <v>504</v>
      </c>
      <c r="G360" s="42"/>
      <c r="H360" s="42"/>
      <c r="I360" s="221"/>
      <c r="J360" s="42"/>
      <c r="K360" s="42"/>
      <c r="L360" s="46"/>
      <c r="M360" s="268"/>
      <c r="N360" s="269"/>
      <c r="O360" s="270"/>
      <c r="P360" s="270"/>
      <c r="Q360" s="270"/>
      <c r="R360" s="270"/>
      <c r="S360" s="270"/>
      <c r="T360" s="271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223</v>
      </c>
      <c r="AU360" s="19" t="s">
        <v>85</v>
      </c>
    </row>
    <row r="361" s="2" customFormat="1" ht="6.96" customHeight="1">
      <c r="A361" s="40"/>
      <c r="B361" s="61"/>
      <c r="C361" s="62"/>
      <c r="D361" s="62"/>
      <c r="E361" s="62"/>
      <c r="F361" s="62"/>
      <c r="G361" s="62"/>
      <c r="H361" s="62"/>
      <c r="I361" s="62"/>
      <c r="J361" s="62"/>
      <c r="K361" s="62"/>
      <c r="L361" s="46"/>
      <c r="M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</row>
  </sheetData>
  <sheetProtection sheet="1" autoFilter="0" formatColumns="0" formatRows="0" objects="1" scenarios="1" spinCount="100000" saltValue="0sn0NikdS2TwiVJRcF4EdNkvJFBybJmVfPHEJ2Ml5vMSf5bmOnvWZbXu+OWHGaP5boPd2gfYZ8R88jC1TvpBuA==" hashValue="oijPicBzNWCdh2lpe9iYK7zmNzbhXIgJaVpuT+0Zwmls/eaMWU+GXzDobhkHJpmOylsJiIrPfgqRWxiQG1Bjgg==" algorithmName="SHA-512" password="DE8E"/>
  <autoFilter ref="C92:K360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4_02/612131151"/>
    <hyperlink ref="F101" r:id="rId2" display="https://podminky.urs.cz/item/CS_URS_2024_02/612325131"/>
    <hyperlink ref="F105" r:id="rId3" display="https://podminky.urs.cz/item/CS_URS_2024_02/612325191"/>
    <hyperlink ref="F109" r:id="rId4" display="https://podminky.urs.cz/item/CS_URS_2024_02/612328131"/>
    <hyperlink ref="F113" r:id="rId5" display="https://podminky.urs.cz/item/CS_URS_2024_02/619991001"/>
    <hyperlink ref="F117" r:id="rId6" display="https://podminky.urs.cz/item/CS_URS_2024_02/619991021"/>
    <hyperlink ref="F125" r:id="rId7" display="https://podminky.urs.cz/item/CS_URS_2024_02/612135002"/>
    <hyperlink ref="F129" r:id="rId8" display="https://podminky.urs.cz/item/CS_URS_2024_02/632450131"/>
    <hyperlink ref="F134" r:id="rId9" display="https://podminky.urs.cz/item/CS_URS_2024_02/962032181"/>
    <hyperlink ref="F143" r:id="rId10" display="https://podminky.urs.cz/item/CS_URS_2024_02/978013191"/>
    <hyperlink ref="F148" r:id="rId11" display="https://podminky.urs.cz/item/CS_URS_2024_02/997013211"/>
    <hyperlink ref="F150" r:id="rId12" display="https://podminky.urs.cz/item/CS_URS_2024_02/997013501"/>
    <hyperlink ref="F152" r:id="rId13" display="https://podminky.urs.cz/item/CS_URS_2024_02/997013509"/>
    <hyperlink ref="F156" r:id="rId14" display="https://podminky.urs.cz/item/CS_URS_2024_02/997013631"/>
    <hyperlink ref="F159" r:id="rId15" display="https://podminky.urs.cz/item/CS_URS_2024_02/998018001"/>
    <hyperlink ref="F163" r:id="rId16" display="https://podminky.urs.cz/item/CS_URS_2024_02/721210818"/>
    <hyperlink ref="F167" r:id="rId17" display="https://podminky.urs.cz/item/CS_URS_2024_02/721211422"/>
    <hyperlink ref="F171" r:id="rId18" display="https://podminky.urs.cz/item/CS_URS_2024_02/877260310"/>
    <hyperlink ref="F176" r:id="rId19" display="https://podminky.urs.cz/item/CS_URS_2024_02/998721121"/>
    <hyperlink ref="F179" r:id="rId20" display="https://podminky.urs.cz/item/CS_URS_2024_02/725820801"/>
    <hyperlink ref="F188" r:id="rId21" display="https://podminky.urs.cz/item/CS_URS_2024_02/725813111"/>
    <hyperlink ref="F193" r:id="rId22" display="https://podminky.urs.cz/item/CS_URS_2024_02/725839101"/>
    <hyperlink ref="F198" r:id="rId23" display="https://podminky.urs.cz/item/CS_URS_2024_02/998725121"/>
    <hyperlink ref="F201" r:id="rId24" display="https://podminky.urs.cz/item/CS_URS_2024_02/771573810"/>
    <hyperlink ref="F208" r:id="rId25" display="https://podminky.urs.cz/item/CS_URS_2024_02/771111011"/>
    <hyperlink ref="F210" r:id="rId26" display="https://podminky.urs.cz/item/CS_URS_2024_02/771121011"/>
    <hyperlink ref="F212" r:id="rId27" display="https://podminky.urs.cz/item/CS_URS_2024_02/771591112"/>
    <hyperlink ref="F214" r:id="rId28" display="https://podminky.urs.cz/item/CS_URS_2024_02/771591251"/>
    <hyperlink ref="F218" r:id="rId29" display="https://podminky.urs.cz/item/CS_URS_2024_02/771574419"/>
    <hyperlink ref="F227" r:id="rId30" display="https://podminky.urs.cz/item/CS_URS_2024_02/771577211"/>
    <hyperlink ref="F231" r:id="rId31" display="https://podminky.urs.cz/item/CS_URS_2024_02/771574909"/>
    <hyperlink ref="F250" r:id="rId32" display="https://podminky.urs.cz/item/CS_URS_2024_02/771577911"/>
    <hyperlink ref="F252" r:id="rId33" display="https://podminky.urs.cz/item/CS_URS_2024_02/771591115"/>
    <hyperlink ref="F270" r:id="rId34" display="https://podminky.urs.cz/item/CS_URS_2024_02/771592011"/>
    <hyperlink ref="F272" r:id="rId35" display="https://podminky.urs.cz/item/CS_URS_2024_02/998771121"/>
    <hyperlink ref="F275" r:id="rId36" display="https://podminky.urs.cz/item/CS_URS_2024_02/781473810"/>
    <hyperlink ref="F282" r:id="rId37" display="https://podminky.urs.cz/item/CS_URS_2024_02/781111011"/>
    <hyperlink ref="F284" r:id="rId38" display="https://podminky.urs.cz/item/CS_URS_2024_02/781121011"/>
    <hyperlink ref="F286" r:id="rId39" display="https://podminky.urs.cz/item/CS_URS_2024_02/781131112"/>
    <hyperlink ref="F293" r:id="rId40" display="https://podminky.urs.cz/item/CS_URS_2024_02/781131232"/>
    <hyperlink ref="F298" r:id="rId41" display="https://podminky.urs.cz/item/CS_URS_2024_02/781131264"/>
    <hyperlink ref="F307" r:id="rId42" display="https://podminky.urs.cz/item/CS_URS_2024_02/781131251"/>
    <hyperlink ref="F311" r:id="rId43" display="https://podminky.urs.cz/item/CS_URS_2024_02/781472219"/>
    <hyperlink ref="F320" r:id="rId44" display="https://podminky.urs.cz/item/CS_URS_2024_02/781472291"/>
    <hyperlink ref="F324" r:id="rId45" display="https://podminky.urs.cz/item/CS_URS_2024_02/781495141"/>
    <hyperlink ref="F328" r:id="rId46" display="https://podminky.urs.cz/item/CS_URS_2024_02/781495115"/>
    <hyperlink ref="F339" r:id="rId47" display="https://podminky.urs.cz/item/CS_URS_2024_02/781495211"/>
    <hyperlink ref="F341" r:id="rId48" display="https://podminky.urs.cz/item/CS_URS_2024_02/998781121"/>
    <hyperlink ref="F344" r:id="rId49" display="https://podminky.urs.cz/item/CS_URS_2024_02/783823133"/>
    <hyperlink ref="F349" r:id="rId50" display="https://podminky.urs.cz/item/CS_URS_2024_02/783827423"/>
    <hyperlink ref="F356" r:id="rId51" display="https://podminky.urs.cz/item/CS_URS_2024_02/030001000"/>
    <hyperlink ref="F359" r:id="rId52" display="https://podminky.urs.cz/item/CS_URS_2024_02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Opravy poruch objektu FK Viagem Ústí nad Labem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505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ROUND(J96,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ROUND((SUM(BE96:BE465)),  2)</f>
        <v>0</v>
      </c>
      <c r="G33" s="40"/>
      <c r="H33" s="40"/>
      <c r="I33" s="150">
        <v>0.20999999999999999</v>
      </c>
      <c r="J33" s="149">
        <f>ROUND(((SUM(BE96:BE465))*I33),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ROUND((SUM(BF96:BF465)),  2)</f>
        <v>0</v>
      </c>
      <c r="G34" s="40"/>
      <c r="H34" s="40"/>
      <c r="I34" s="150">
        <v>0.12</v>
      </c>
      <c r="J34" s="149">
        <f>ROUND(((SUM(BF96:BF465))*I34),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ROUND((SUM(BG96:BG465)),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ROUND((SUM(BH96:BH465)),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ROUND((SUM(BI96:BI465)),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Opravy poruch objektu FK Viagem Ústí nad Labem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SO-02 - Oprava střechy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Masarykova 1091/228a</v>
      </c>
      <c r="G52" s="42"/>
      <c r="H52" s="42"/>
      <c r="I52" s="34" t="s">
        <v>23</v>
      </c>
      <c r="J52" s="74" t="str">
        <f>IF(J12="","",J12)</f>
        <v>2. 10. 2024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Ústí nad Labem</v>
      </c>
      <c r="G54" s="42"/>
      <c r="H54" s="42"/>
      <c r="I54" s="34" t="s">
        <v>33</v>
      </c>
      <c r="J54" s="38" t="str">
        <f>E21</f>
        <v>DEKPROJEKT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DEKPROJEKT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J96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J103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J108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J119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104</v>
      </c>
      <c r="E65" s="170"/>
      <c r="F65" s="170"/>
      <c r="G65" s="170"/>
      <c r="H65" s="170"/>
      <c r="I65" s="170"/>
      <c r="J65" s="171">
        <f>J122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506</v>
      </c>
      <c r="E66" s="176"/>
      <c r="F66" s="176"/>
      <c r="G66" s="176"/>
      <c r="H66" s="176"/>
      <c r="I66" s="176"/>
      <c r="J66" s="177">
        <f>J123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507</v>
      </c>
      <c r="E67" s="176"/>
      <c r="F67" s="176"/>
      <c r="G67" s="176"/>
      <c r="H67" s="176"/>
      <c r="I67" s="176"/>
      <c r="J67" s="177">
        <f>J138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508</v>
      </c>
      <c r="E68" s="176"/>
      <c r="F68" s="176"/>
      <c r="G68" s="176"/>
      <c r="H68" s="176"/>
      <c r="I68" s="176"/>
      <c r="J68" s="177">
        <f>J297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105</v>
      </c>
      <c r="E69" s="176"/>
      <c r="F69" s="176"/>
      <c r="G69" s="176"/>
      <c r="H69" s="176"/>
      <c r="I69" s="176"/>
      <c r="J69" s="177">
        <f>J310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509</v>
      </c>
      <c r="E70" s="176"/>
      <c r="F70" s="176"/>
      <c r="G70" s="176"/>
      <c r="H70" s="176"/>
      <c r="I70" s="176"/>
      <c r="J70" s="177">
        <f>J333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3"/>
      <c r="C71" s="174"/>
      <c r="D71" s="175" t="s">
        <v>510</v>
      </c>
      <c r="E71" s="176"/>
      <c r="F71" s="176"/>
      <c r="G71" s="176"/>
      <c r="H71" s="176"/>
      <c r="I71" s="176"/>
      <c r="J71" s="177">
        <f>J357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3"/>
      <c r="C72" s="174"/>
      <c r="D72" s="175" t="s">
        <v>511</v>
      </c>
      <c r="E72" s="176"/>
      <c r="F72" s="176"/>
      <c r="G72" s="176"/>
      <c r="H72" s="176"/>
      <c r="I72" s="176"/>
      <c r="J72" s="177">
        <f>J388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3"/>
      <c r="C73" s="174"/>
      <c r="D73" s="175" t="s">
        <v>512</v>
      </c>
      <c r="E73" s="176"/>
      <c r="F73" s="176"/>
      <c r="G73" s="176"/>
      <c r="H73" s="176"/>
      <c r="I73" s="176"/>
      <c r="J73" s="177">
        <f>J431</f>
        <v>0</v>
      </c>
      <c r="K73" s="174"/>
      <c r="L73" s="17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67"/>
      <c r="C74" s="168"/>
      <c r="D74" s="169" t="s">
        <v>110</v>
      </c>
      <c r="E74" s="170"/>
      <c r="F74" s="170"/>
      <c r="G74" s="170"/>
      <c r="H74" s="170"/>
      <c r="I74" s="170"/>
      <c r="J74" s="171">
        <f>J458</f>
        <v>0</v>
      </c>
      <c r="K74" s="168"/>
      <c r="L74" s="17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73"/>
      <c r="C75" s="174"/>
      <c r="D75" s="175" t="s">
        <v>111</v>
      </c>
      <c r="E75" s="176"/>
      <c r="F75" s="176"/>
      <c r="G75" s="176"/>
      <c r="H75" s="176"/>
      <c r="I75" s="176"/>
      <c r="J75" s="177">
        <f>J459</f>
        <v>0</v>
      </c>
      <c r="K75" s="174"/>
      <c r="L75" s="17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3"/>
      <c r="C76" s="174"/>
      <c r="D76" s="175" t="s">
        <v>112</v>
      </c>
      <c r="E76" s="176"/>
      <c r="F76" s="176"/>
      <c r="G76" s="176"/>
      <c r="H76" s="176"/>
      <c r="I76" s="176"/>
      <c r="J76" s="177">
        <f>J462</f>
        <v>0</v>
      </c>
      <c r="K76" s="174"/>
      <c r="L76" s="17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82" s="2" customFormat="1" ht="6.96" customHeight="1">
      <c r="A82" s="40"/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4.96" customHeight="1">
      <c r="A83" s="40"/>
      <c r="B83" s="41"/>
      <c r="C83" s="25" t="s">
        <v>113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16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162" t="str">
        <f>E7</f>
        <v>Opravy poruch objektu FK Viagem Ústí nad Labem</v>
      </c>
      <c r="F86" s="34"/>
      <c r="G86" s="34"/>
      <c r="H86" s="34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93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E9</f>
        <v>SO-02 - Oprava střechy</v>
      </c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F12</f>
        <v>Masarykova 1091/228a</v>
      </c>
      <c r="G90" s="42"/>
      <c r="H90" s="42"/>
      <c r="I90" s="34" t="s">
        <v>23</v>
      </c>
      <c r="J90" s="74" t="str">
        <f>IF(J12="","",J12)</f>
        <v>2. 10. 2024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25</v>
      </c>
      <c r="D92" s="42"/>
      <c r="E92" s="42"/>
      <c r="F92" s="29" t="str">
        <f>E15</f>
        <v>Statutární město Ústí nad Labem</v>
      </c>
      <c r="G92" s="42"/>
      <c r="H92" s="42"/>
      <c r="I92" s="34" t="s">
        <v>33</v>
      </c>
      <c r="J92" s="38" t="str">
        <f>E21</f>
        <v>DEKPROJEKT s.r.o.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31</v>
      </c>
      <c r="D93" s="42"/>
      <c r="E93" s="42"/>
      <c r="F93" s="29" t="str">
        <f>IF(E18="","",E18)</f>
        <v>Vyplň údaj</v>
      </c>
      <c r="G93" s="42"/>
      <c r="H93" s="42"/>
      <c r="I93" s="34" t="s">
        <v>38</v>
      </c>
      <c r="J93" s="38" t="str">
        <f>E24</f>
        <v>DEKPROJEKT s.r.o.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79"/>
      <c r="B95" s="180"/>
      <c r="C95" s="181" t="s">
        <v>114</v>
      </c>
      <c r="D95" s="182" t="s">
        <v>60</v>
      </c>
      <c r="E95" s="182" t="s">
        <v>56</v>
      </c>
      <c r="F95" s="182" t="s">
        <v>57</v>
      </c>
      <c r="G95" s="182" t="s">
        <v>115</v>
      </c>
      <c r="H95" s="182" t="s">
        <v>116</v>
      </c>
      <c r="I95" s="182" t="s">
        <v>117</v>
      </c>
      <c r="J95" s="182" t="s">
        <v>97</v>
      </c>
      <c r="K95" s="183" t="s">
        <v>118</v>
      </c>
      <c r="L95" s="184"/>
      <c r="M95" s="94" t="s">
        <v>19</v>
      </c>
      <c r="N95" s="95" t="s">
        <v>45</v>
      </c>
      <c r="O95" s="95" t="s">
        <v>119</v>
      </c>
      <c r="P95" s="95" t="s">
        <v>120</v>
      </c>
      <c r="Q95" s="95" t="s">
        <v>121</v>
      </c>
      <c r="R95" s="95" t="s">
        <v>122</v>
      </c>
      <c r="S95" s="95" t="s">
        <v>123</v>
      </c>
      <c r="T95" s="96" t="s">
        <v>124</v>
      </c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</row>
    <row r="96" s="2" customFormat="1" ht="22.8" customHeight="1">
      <c r="A96" s="40"/>
      <c r="B96" s="41"/>
      <c r="C96" s="101" t="s">
        <v>125</v>
      </c>
      <c r="D96" s="42"/>
      <c r="E96" s="42"/>
      <c r="F96" s="42"/>
      <c r="G96" s="42"/>
      <c r="H96" s="42"/>
      <c r="I96" s="42"/>
      <c r="J96" s="185">
        <f>BK96</f>
        <v>0</v>
      </c>
      <c r="K96" s="42"/>
      <c r="L96" s="46"/>
      <c r="M96" s="97"/>
      <c r="N96" s="186"/>
      <c r="O96" s="98"/>
      <c r="P96" s="187">
        <f>P97+P122+P458</f>
        <v>0</v>
      </c>
      <c r="Q96" s="98"/>
      <c r="R96" s="187">
        <f>R97+R122+R458</f>
        <v>2.5705368099999997</v>
      </c>
      <c r="S96" s="98"/>
      <c r="T96" s="188">
        <f>T97+T122+T458</f>
        <v>6.8409367800000007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74</v>
      </c>
      <c r="AU96" s="19" t="s">
        <v>98</v>
      </c>
      <c r="BK96" s="189">
        <f>BK97+BK122+BK458</f>
        <v>0</v>
      </c>
    </row>
    <row r="97" s="12" customFormat="1" ht="25.92" customHeight="1">
      <c r="A97" s="12"/>
      <c r="B97" s="190"/>
      <c r="C97" s="191"/>
      <c r="D97" s="192" t="s">
        <v>74</v>
      </c>
      <c r="E97" s="193" t="s">
        <v>126</v>
      </c>
      <c r="F97" s="193" t="s">
        <v>127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P98+P103+P108+P119</f>
        <v>0</v>
      </c>
      <c r="Q97" s="198"/>
      <c r="R97" s="199">
        <f>R98+R103+R108+R119</f>
        <v>0.053999999999999999</v>
      </c>
      <c r="S97" s="198"/>
      <c r="T97" s="200">
        <f>T98+T103+T108+T119</f>
        <v>0.0027000000000000001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83</v>
      </c>
      <c r="AT97" s="202" t="s">
        <v>74</v>
      </c>
      <c r="AU97" s="202" t="s">
        <v>75</v>
      </c>
      <c r="AY97" s="201" t="s">
        <v>128</v>
      </c>
      <c r="BK97" s="203">
        <f>BK98+BK103+BK108+BK119</f>
        <v>0</v>
      </c>
    </row>
    <row r="98" s="12" customFormat="1" ht="22.8" customHeight="1">
      <c r="A98" s="12"/>
      <c r="B98" s="190"/>
      <c r="C98" s="191"/>
      <c r="D98" s="192" t="s">
        <v>74</v>
      </c>
      <c r="E98" s="204" t="s">
        <v>129</v>
      </c>
      <c r="F98" s="204" t="s">
        <v>130</v>
      </c>
      <c r="G98" s="191"/>
      <c r="H98" s="191"/>
      <c r="I98" s="194"/>
      <c r="J98" s="205">
        <f>BK98</f>
        <v>0</v>
      </c>
      <c r="K98" s="191"/>
      <c r="L98" s="196"/>
      <c r="M98" s="197"/>
      <c r="N98" s="198"/>
      <c r="O98" s="198"/>
      <c r="P98" s="199">
        <f>SUM(P99:P102)</f>
        <v>0</v>
      </c>
      <c r="Q98" s="198"/>
      <c r="R98" s="199">
        <f>SUM(R99:R102)</f>
        <v>0.044549999999999999</v>
      </c>
      <c r="S98" s="198"/>
      <c r="T98" s="200">
        <f>SUM(T99:T102)</f>
        <v>0.0027000000000000001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1" t="s">
        <v>83</v>
      </c>
      <c r="AT98" s="202" t="s">
        <v>74</v>
      </c>
      <c r="AU98" s="202" t="s">
        <v>83</v>
      </c>
      <c r="AY98" s="201" t="s">
        <v>128</v>
      </c>
      <c r="BK98" s="203">
        <f>SUM(BK99:BK102)</f>
        <v>0</v>
      </c>
    </row>
    <row r="99" s="2" customFormat="1" ht="24.15" customHeight="1">
      <c r="A99" s="40"/>
      <c r="B99" s="41"/>
      <c r="C99" s="206" t="s">
        <v>83</v>
      </c>
      <c r="D99" s="206" t="s">
        <v>131</v>
      </c>
      <c r="E99" s="207" t="s">
        <v>157</v>
      </c>
      <c r="F99" s="208" t="s">
        <v>158</v>
      </c>
      <c r="G99" s="209" t="s">
        <v>134</v>
      </c>
      <c r="H99" s="210">
        <v>45</v>
      </c>
      <c r="I99" s="211"/>
      <c r="J99" s="212">
        <f>ROUND(I99*H99,2)</f>
        <v>0</v>
      </c>
      <c r="K99" s="208" t="s">
        <v>135</v>
      </c>
      <c r="L99" s="46"/>
      <c r="M99" s="213" t="s">
        <v>19</v>
      </c>
      <c r="N99" s="214" t="s">
        <v>46</v>
      </c>
      <c r="O99" s="86"/>
      <c r="P99" s="215">
        <f>O99*H99</f>
        <v>0</v>
      </c>
      <c r="Q99" s="215">
        <v>0.00098999999999999999</v>
      </c>
      <c r="R99" s="215">
        <f>Q99*H99</f>
        <v>0.044549999999999999</v>
      </c>
      <c r="S99" s="215">
        <v>6.0000000000000002E-05</v>
      </c>
      <c r="T99" s="216">
        <f>S99*H99</f>
        <v>0.0027000000000000001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136</v>
      </c>
      <c r="AT99" s="217" t="s">
        <v>131</v>
      </c>
      <c r="AU99" s="217" t="s">
        <v>85</v>
      </c>
      <c r="AY99" s="19" t="s">
        <v>128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83</v>
      </c>
      <c r="BK99" s="218">
        <f>ROUND(I99*H99,2)</f>
        <v>0</v>
      </c>
      <c r="BL99" s="19" t="s">
        <v>136</v>
      </c>
      <c r="BM99" s="217" t="s">
        <v>513</v>
      </c>
    </row>
    <row r="100" s="2" customFormat="1">
      <c r="A100" s="40"/>
      <c r="B100" s="41"/>
      <c r="C100" s="42"/>
      <c r="D100" s="219" t="s">
        <v>138</v>
      </c>
      <c r="E100" s="42"/>
      <c r="F100" s="220" t="s">
        <v>160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138</v>
      </c>
      <c r="AU100" s="19" t="s">
        <v>85</v>
      </c>
    </row>
    <row r="101" s="13" customFormat="1">
      <c r="A101" s="13"/>
      <c r="B101" s="224"/>
      <c r="C101" s="225"/>
      <c r="D101" s="226" t="s">
        <v>140</v>
      </c>
      <c r="E101" s="227" t="s">
        <v>19</v>
      </c>
      <c r="F101" s="228" t="s">
        <v>514</v>
      </c>
      <c r="G101" s="225"/>
      <c r="H101" s="227" t="s">
        <v>19</v>
      </c>
      <c r="I101" s="229"/>
      <c r="J101" s="225"/>
      <c r="K101" s="225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140</v>
      </c>
      <c r="AU101" s="234" t="s">
        <v>85</v>
      </c>
      <c r="AV101" s="13" t="s">
        <v>83</v>
      </c>
      <c r="AW101" s="13" t="s">
        <v>37</v>
      </c>
      <c r="AX101" s="13" t="s">
        <v>75</v>
      </c>
      <c r="AY101" s="234" t="s">
        <v>128</v>
      </c>
    </row>
    <row r="102" s="14" customFormat="1">
      <c r="A102" s="14"/>
      <c r="B102" s="235"/>
      <c r="C102" s="236"/>
      <c r="D102" s="226" t="s">
        <v>140</v>
      </c>
      <c r="E102" s="237" t="s">
        <v>19</v>
      </c>
      <c r="F102" s="238" t="s">
        <v>438</v>
      </c>
      <c r="G102" s="236"/>
      <c r="H102" s="239">
        <v>45</v>
      </c>
      <c r="I102" s="240"/>
      <c r="J102" s="236"/>
      <c r="K102" s="236"/>
      <c r="L102" s="241"/>
      <c r="M102" s="242"/>
      <c r="N102" s="243"/>
      <c r="O102" s="243"/>
      <c r="P102" s="243"/>
      <c r="Q102" s="243"/>
      <c r="R102" s="243"/>
      <c r="S102" s="243"/>
      <c r="T102" s="24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5" t="s">
        <v>140</v>
      </c>
      <c r="AU102" s="245" t="s">
        <v>85</v>
      </c>
      <c r="AV102" s="14" t="s">
        <v>85</v>
      </c>
      <c r="AW102" s="14" t="s">
        <v>37</v>
      </c>
      <c r="AX102" s="14" t="s">
        <v>83</v>
      </c>
      <c r="AY102" s="245" t="s">
        <v>128</v>
      </c>
    </row>
    <row r="103" s="12" customFormat="1" ht="22.8" customHeight="1">
      <c r="A103" s="12"/>
      <c r="B103" s="190"/>
      <c r="C103" s="191"/>
      <c r="D103" s="192" t="s">
        <v>74</v>
      </c>
      <c r="E103" s="204" t="s">
        <v>172</v>
      </c>
      <c r="F103" s="204" t="s">
        <v>188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SUM(P104:P107)</f>
        <v>0</v>
      </c>
      <c r="Q103" s="198"/>
      <c r="R103" s="199">
        <f>SUM(R104:R107)</f>
        <v>0.0094500000000000001</v>
      </c>
      <c r="S103" s="198"/>
      <c r="T103" s="200">
        <f>SUM(T104:T107)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83</v>
      </c>
      <c r="AT103" s="202" t="s">
        <v>74</v>
      </c>
      <c r="AU103" s="202" t="s">
        <v>83</v>
      </c>
      <c r="AY103" s="201" t="s">
        <v>128</v>
      </c>
      <c r="BK103" s="203">
        <f>SUM(BK104:BK107)</f>
        <v>0</v>
      </c>
    </row>
    <row r="104" s="2" customFormat="1" ht="37.8" customHeight="1">
      <c r="A104" s="40"/>
      <c r="B104" s="41"/>
      <c r="C104" s="206" t="s">
        <v>85</v>
      </c>
      <c r="D104" s="206" t="s">
        <v>131</v>
      </c>
      <c r="E104" s="207" t="s">
        <v>515</v>
      </c>
      <c r="F104" s="208" t="s">
        <v>516</v>
      </c>
      <c r="G104" s="209" t="s">
        <v>134</v>
      </c>
      <c r="H104" s="210">
        <v>45</v>
      </c>
      <c r="I104" s="211"/>
      <c r="J104" s="212">
        <f>ROUND(I104*H104,2)</f>
        <v>0</v>
      </c>
      <c r="K104" s="208" t="s">
        <v>135</v>
      </c>
      <c r="L104" s="46"/>
      <c r="M104" s="213" t="s">
        <v>19</v>
      </c>
      <c r="N104" s="214" t="s">
        <v>46</v>
      </c>
      <c r="O104" s="86"/>
      <c r="P104" s="215">
        <f>O104*H104</f>
        <v>0</v>
      </c>
      <c r="Q104" s="215">
        <v>0.00021000000000000001</v>
      </c>
      <c r="R104" s="215">
        <f>Q104*H104</f>
        <v>0.0094500000000000001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136</v>
      </c>
      <c r="AT104" s="217" t="s">
        <v>131</v>
      </c>
      <c r="AU104" s="217" t="s">
        <v>85</v>
      </c>
      <c r="AY104" s="19" t="s">
        <v>128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83</v>
      </c>
      <c r="BK104" s="218">
        <f>ROUND(I104*H104,2)</f>
        <v>0</v>
      </c>
      <c r="BL104" s="19" t="s">
        <v>136</v>
      </c>
      <c r="BM104" s="217" t="s">
        <v>517</v>
      </c>
    </row>
    <row r="105" s="2" customFormat="1">
      <c r="A105" s="40"/>
      <c r="B105" s="41"/>
      <c r="C105" s="42"/>
      <c r="D105" s="219" t="s">
        <v>138</v>
      </c>
      <c r="E105" s="42"/>
      <c r="F105" s="220" t="s">
        <v>518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138</v>
      </c>
      <c r="AU105" s="19" t="s">
        <v>85</v>
      </c>
    </row>
    <row r="106" s="13" customFormat="1">
      <c r="A106" s="13"/>
      <c r="B106" s="224"/>
      <c r="C106" s="225"/>
      <c r="D106" s="226" t="s">
        <v>140</v>
      </c>
      <c r="E106" s="227" t="s">
        <v>19</v>
      </c>
      <c r="F106" s="228" t="s">
        <v>514</v>
      </c>
      <c r="G106" s="225"/>
      <c r="H106" s="227" t="s">
        <v>19</v>
      </c>
      <c r="I106" s="229"/>
      <c r="J106" s="225"/>
      <c r="K106" s="225"/>
      <c r="L106" s="230"/>
      <c r="M106" s="231"/>
      <c r="N106" s="232"/>
      <c r="O106" s="232"/>
      <c r="P106" s="232"/>
      <c r="Q106" s="232"/>
      <c r="R106" s="232"/>
      <c r="S106" s="232"/>
      <c r="T106" s="23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4" t="s">
        <v>140</v>
      </c>
      <c r="AU106" s="234" t="s">
        <v>85</v>
      </c>
      <c r="AV106" s="13" t="s">
        <v>83</v>
      </c>
      <c r="AW106" s="13" t="s">
        <v>37</v>
      </c>
      <c r="AX106" s="13" t="s">
        <v>75</v>
      </c>
      <c r="AY106" s="234" t="s">
        <v>128</v>
      </c>
    </row>
    <row r="107" s="14" customFormat="1">
      <c r="A107" s="14"/>
      <c r="B107" s="235"/>
      <c r="C107" s="236"/>
      <c r="D107" s="226" t="s">
        <v>140</v>
      </c>
      <c r="E107" s="237" t="s">
        <v>19</v>
      </c>
      <c r="F107" s="238" t="s">
        <v>438</v>
      </c>
      <c r="G107" s="236"/>
      <c r="H107" s="239">
        <v>45</v>
      </c>
      <c r="I107" s="240"/>
      <c r="J107" s="236"/>
      <c r="K107" s="236"/>
      <c r="L107" s="241"/>
      <c r="M107" s="242"/>
      <c r="N107" s="243"/>
      <c r="O107" s="243"/>
      <c r="P107" s="243"/>
      <c r="Q107" s="243"/>
      <c r="R107" s="243"/>
      <c r="S107" s="243"/>
      <c r="T107" s="24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5" t="s">
        <v>140</v>
      </c>
      <c r="AU107" s="245" t="s">
        <v>85</v>
      </c>
      <c r="AV107" s="14" t="s">
        <v>85</v>
      </c>
      <c r="AW107" s="14" t="s">
        <v>37</v>
      </c>
      <c r="AX107" s="14" t="s">
        <v>83</v>
      </c>
      <c r="AY107" s="245" t="s">
        <v>128</v>
      </c>
    </row>
    <row r="108" s="12" customFormat="1" ht="22.8" customHeight="1">
      <c r="A108" s="12"/>
      <c r="B108" s="190"/>
      <c r="C108" s="191"/>
      <c r="D108" s="192" t="s">
        <v>74</v>
      </c>
      <c r="E108" s="204" t="s">
        <v>206</v>
      </c>
      <c r="F108" s="204" t="s">
        <v>207</v>
      </c>
      <c r="G108" s="191"/>
      <c r="H108" s="191"/>
      <c r="I108" s="194"/>
      <c r="J108" s="205">
        <f>BK108</f>
        <v>0</v>
      </c>
      <c r="K108" s="191"/>
      <c r="L108" s="196"/>
      <c r="M108" s="197"/>
      <c r="N108" s="198"/>
      <c r="O108" s="198"/>
      <c r="P108" s="199">
        <f>SUM(P109:P118)</f>
        <v>0</v>
      </c>
      <c r="Q108" s="198"/>
      <c r="R108" s="199">
        <f>SUM(R109:R118)</f>
        <v>0</v>
      </c>
      <c r="S108" s="198"/>
      <c r="T108" s="200">
        <f>SUM(T109:T118)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1" t="s">
        <v>83</v>
      </c>
      <c r="AT108" s="202" t="s">
        <v>74</v>
      </c>
      <c r="AU108" s="202" t="s">
        <v>83</v>
      </c>
      <c r="AY108" s="201" t="s">
        <v>128</v>
      </c>
      <c r="BK108" s="203">
        <f>SUM(BK109:BK118)</f>
        <v>0</v>
      </c>
    </row>
    <row r="109" s="2" customFormat="1" ht="44.25" customHeight="1">
      <c r="A109" s="40"/>
      <c r="B109" s="41"/>
      <c r="C109" s="206" t="s">
        <v>147</v>
      </c>
      <c r="D109" s="206" t="s">
        <v>131</v>
      </c>
      <c r="E109" s="207" t="s">
        <v>519</v>
      </c>
      <c r="F109" s="208" t="s">
        <v>520</v>
      </c>
      <c r="G109" s="209" t="s">
        <v>211</v>
      </c>
      <c r="H109" s="210">
        <v>6.8410000000000002</v>
      </c>
      <c r="I109" s="211"/>
      <c r="J109" s="212">
        <f>ROUND(I109*H109,2)</f>
        <v>0</v>
      </c>
      <c r="K109" s="208" t="s">
        <v>135</v>
      </c>
      <c r="L109" s="46"/>
      <c r="M109" s="213" t="s">
        <v>19</v>
      </c>
      <c r="N109" s="214" t="s">
        <v>46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136</v>
      </c>
      <c r="AT109" s="217" t="s">
        <v>131</v>
      </c>
      <c r="AU109" s="217" t="s">
        <v>85</v>
      </c>
      <c r="AY109" s="19" t="s">
        <v>128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83</v>
      </c>
      <c r="BK109" s="218">
        <f>ROUND(I109*H109,2)</f>
        <v>0</v>
      </c>
      <c r="BL109" s="19" t="s">
        <v>136</v>
      </c>
      <c r="BM109" s="217" t="s">
        <v>521</v>
      </c>
    </row>
    <row r="110" s="2" customFormat="1">
      <c r="A110" s="40"/>
      <c r="B110" s="41"/>
      <c r="C110" s="42"/>
      <c r="D110" s="219" t="s">
        <v>138</v>
      </c>
      <c r="E110" s="42"/>
      <c r="F110" s="220" t="s">
        <v>522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138</v>
      </c>
      <c r="AU110" s="19" t="s">
        <v>85</v>
      </c>
    </row>
    <row r="111" s="2" customFormat="1" ht="33" customHeight="1">
      <c r="A111" s="40"/>
      <c r="B111" s="41"/>
      <c r="C111" s="206" t="s">
        <v>136</v>
      </c>
      <c r="D111" s="206" t="s">
        <v>131</v>
      </c>
      <c r="E111" s="207" t="s">
        <v>214</v>
      </c>
      <c r="F111" s="208" t="s">
        <v>215</v>
      </c>
      <c r="G111" s="209" t="s">
        <v>211</v>
      </c>
      <c r="H111" s="210">
        <v>6.8410000000000002</v>
      </c>
      <c r="I111" s="211"/>
      <c r="J111" s="212">
        <f>ROUND(I111*H111,2)</f>
        <v>0</v>
      </c>
      <c r="K111" s="208" t="s">
        <v>135</v>
      </c>
      <c r="L111" s="46"/>
      <c r="M111" s="213" t="s">
        <v>19</v>
      </c>
      <c r="N111" s="214" t="s">
        <v>46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136</v>
      </c>
      <c r="AT111" s="217" t="s">
        <v>131</v>
      </c>
      <c r="AU111" s="217" t="s">
        <v>85</v>
      </c>
      <c r="AY111" s="19" t="s">
        <v>128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83</v>
      </c>
      <c r="BK111" s="218">
        <f>ROUND(I111*H111,2)</f>
        <v>0</v>
      </c>
      <c r="BL111" s="19" t="s">
        <v>136</v>
      </c>
      <c r="BM111" s="217" t="s">
        <v>523</v>
      </c>
    </row>
    <row r="112" s="2" customFormat="1">
      <c r="A112" s="40"/>
      <c r="B112" s="41"/>
      <c r="C112" s="42"/>
      <c r="D112" s="219" t="s">
        <v>138</v>
      </c>
      <c r="E112" s="42"/>
      <c r="F112" s="220" t="s">
        <v>217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138</v>
      </c>
      <c r="AU112" s="19" t="s">
        <v>85</v>
      </c>
    </row>
    <row r="113" s="2" customFormat="1" ht="44.25" customHeight="1">
      <c r="A113" s="40"/>
      <c r="B113" s="41"/>
      <c r="C113" s="206" t="s">
        <v>156</v>
      </c>
      <c r="D113" s="206" t="s">
        <v>131</v>
      </c>
      <c r="E113" s="207" t="s">
        <v>219</v>
      </c>
      <c r="F113" s="208" t="s">
        <v>220</v>
      </c>
      <c r="G113" s="209" t="s">
        <v>211</v>
      </c>
      <c r="H113" s="210">
        <v>129.97900000000001</v>
      </c>
      <c r="I113" s="211"/>
      <c r="J113" s="212">
        <f>ROUND(I113*H113,2)</f>
        <v>0</v>
      </c>
      <c r="K113" s="208" t="s">
        <v>135</v>
      </c>
      <c r="L113" s="46"/>
      <c r="M113" s="213" t="s">
        <v>19</v>
      </c>
      <c r="N113" s="214" t="s">
        <v>46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136</v>
      </c>
      <c r="AT113" s="217" t="s">
        <v>131</v>
      </c>
      <c r="AU113" s="217" t="s">
        <v>85</v>
      </c>
      <c r="AY113" s="19" t="s">
        <v>128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83</v>
      </c>
      <c r="BK113" s="218">
        <f>ROUND(I113*H113,2)</f>
        <v>0</v>
      </c>
      <c r="BL113" s="19" t="s">
        <v>136</v>
      </c>
      <c r="BM113" s="217" t="s">
        <v>524</v>
      </c>
    </row>
    <row r="114" s="2" customFormat="1">
      <c r="A114" s="40"/>
      <c r="B114" s="41"/>
      <c r="C114" s="42"/>
      <c r="D114" s="219" t="s">
        <v>138</v>
      </c>
      <c r="E114" s="42"/>
      <c r="F114" s="220" t="s">
        <v>222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138</v>
      </c>
      <c r="AU114" s="19" t="s">
        <v>85</v>
      </c>
    </row>
    <row r="115" s="2" customFormat="1">
      <c r="A115" s="40"/>
      <c r="B115" s="41"/>
      <c r="C115" s="42"/>
      <c r="D115" s="226" t="s">
        <v>223</v>
      </c>
      <c r="E115" s="42"/>
      <c r="F115" s="257" t="s">
        <v>224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223</v>
      </c>
      <c r="AU115" s="19" t="s">
        <v>85</v>
      </c>
    </row>
    <row r="116" s="14" customFormat="1">
      <c r="A116" s="14"/>
      <c r="B116" s="235"/>
      <c r="C116" s="236"/>
      <c r="D116" s="226" t="s">
        <v>140</v>
      </c>
      <c r="E116" s="236"/>
      <c r="F116" s="238" t="s">
        <v>525</v>
      </c>
      <c r="G116" s="236"/>
      <c r="H116" s="239">
        <v>129.97900000000001</v>
      </c>
      <c r="I116" s="240"/>
      <c r="J116" s="236"/>
      <c r="K116" s="236"/>
      <c r="L116" s="241"/>
      <c r="M116" s="242"/>
      <c r="N116" s="243"/>
      <c r="O116" s="243"/>
      <c r="P116" s="243"/>
      <c r="Q116" s="243"/>
      <c r="R116" s="243"/>
      <c r="S116" s="243"/>
      <c r="T116" s="24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5" t="s">
        <v>140</v>
      </c>
      <c r="AU116" s="245" t="s">
        <v>85</v>
      </c>
      <c r="AV116" s="14" t="s">
        <v>85</v>
      </c>
      <c r="AW116" s="14" t="s">
        <v>4</v>
      </c>
      <c r="AX116" s="14" t="s">
        <v>83</v>
      </c>
      <c r="AY116" s="245" t="s">
        <v>128</v>
      </c>
    </row>
    <row r="117" s="2" customFormat="1" ht="44.25" customHeight="1">
      <c r="A117" s="40"/>
      <c r="B117" s="41"/>
      <c r="C117" s="206" t="s">
        <v>129</v>
      </c>
      <c r="D117" s="206" t="s">
        <v>131</v>
      </c>
      <c r="E117" s="207" t="s">
        <v>227</v>
      </c>
      <c r="F117" s="208" t="s">
        <v>228</v>
      </c>
      <c r="G117" s="209" t="s">
        <v>211</v>
      </c>
      <c r="H117" s="210">
        <v>6.8410000000000002</v>
      </c>
      <c r="I117" s="211"/>
      <c r="J117" s="212">
        <f>ROUND(I117*H117,2)</f>
        <v>0</v>
      </c>
      <c r="K117" s="208" t="s">
        <v>135</v>
      </c>
      <c r="L117" s="46"/>
      <c r="M117" s="213" t="s">
        <v>19</v>
      </c>
      <c r="N117" s="214" t="s">
        <v>46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136</v>
      </c>
      <c r="AT117" s="217" t="s">
        <v>131</v>
      </c>
      <c r="AU117" s="217" t="s">
        <v>85</v>
      </c>
      <c r="AY117" s="19" t="s">
        <v>128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83</v>
      </c>
      <c r="BK117" s="218">
        <f>ROUND(I117*H117,2)</f>
        <v>0</v>
      </c>
      <c r="BL117" s="19" t="s">
        <v>136</v>
      </c>
      <c r="BM117" s="217" t="s">
        <v>526</v>
      </c>
    </row>
    <row r="118" s="2" customFormat="1">
      <c r="A118" s="40"/>
      <c r="B118" s="41"/>
      <c r="C118" s="42"/>
      <c r="D118" s="219" t="s">
        <v>138</v>
      </c>
      <c r="E118" s="42"/>
      <c r="F118" s="220" t="s">
        <v>230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138</v>
      </c>
      <c r="AU118" s="19" t="s">
        <v>85</v>
      </c>
    </row>
    <row r="119" s="12" customFormat="1" ht="22.8" customHeight="1">
      <c r="A119" s="12"/>
      <c r="B119" s="190"/>
      <c r="C119" s="191"/>
      <c r="D119" s="192" t="s">
        <v>74</v>
      </c>
      <c r="E119" s="204" t="s">
        <v>231</v>
      </c>
      <c r="F119" s="204" t="s">
        <v>232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SUM(P120:P121)</f>
        <v>0</v>
      </c>
      <c r="Q119" s="198"/>
      <c r="R119" s="199">
        <f>SUM(R120:R121)</f>
        <v>0</v>
      </c>
      <c r="S119" s="198"/>
      <c r="T119" s="200">
        <f>SUM(T120:T121)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83</v>
      </c>
      <c r="AT119" s="202" t="s">
        <v>74</v>
      </c>
      <c r="AU119" s="202" t="s">
        <v>83</v>
      </c>
      <c r="AY119" s="201" t="s">
        <v>128</v>
      </c>
      <c r="BK119" s="203">
        <f>SUM(BK120:BK121)</f>
        <v>0</v>
      </c>
    </row>
    <row r="120" s="2" customFormat="1" ht="66.75" customHeight="1">
      <c r="A120" s="40"/>
      <c r="B120" s="41"/>
      <c r="C120" s="206" t="s">
        <v>174</v>
      </c>
      <c r="D120" s="206" t="s">
        <v>131</v>
      </c>
      <c r="E120" s="207" t="s">
        <v>527</v>
      </c>
      <c r="F120" s="208" t="s">
        <v>528</v>
      </c>
      <c r="G120" s="209" t="s">
        <v>211</v>
      </c>
      <c r="H120" s="210">
        <v>0.053999999999999999</v>
      </c>
      <c r="I120" s="211"/>
      <c r="J120" s="212">
        <f>ROUND(I120*H120,2)</f>
        <v>0</v>
      </c>
      <c r="K120" s="208" t="s">
        <v>135</v>
      </c>
      <c r="L120" s="46"/>
      <c r="M120" s="213" t="s">
        <v>19</v>
      </c>
      <c r="N120" s="214" t="s">
        <v>46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136</v>
      </c>
      <c r="AT120" s="217" t="s">
        <v>131</v>
      </c>
      <c r="AU120" s="217" t="s">
        <v>85</v>
      </c>
      <c r="AY120" s="19" t="s">
        <v>128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83</v>
      </c>
      <c r="BK120" s="218">
        <f>ROUND(I120*H120,2)</f>
        <v>0</v>
      </c>
      <c r="BL120" s="19" t="s">
        <v>136</v>
      </c>
      <c r="BM120" s="217" t="s">
        <v>529</v>
      </c>
    </row>
    <row r="121" s="2" customFormat="1">
      <c r="A121" s="40"/>
      <c r="B121" s="41"/>
      <c r="C121" s="42"/>
      <c r="D121" s="219" t="s">
        <v>138</v>
      </c>
      <c r="E121" s="42"/>
      <c r="F121" s="220" t="s">
        <v>530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138</v>
      </c>
      <c r="AU121" s="19" t="s">
        <v>85</v>
      </c>
    </row>
    <row r="122" s="12" customFormat="1" ht="25.92" customHeight="1">
      <c r="A122" s="12"/>
      <c r="B122" s="190"/>
      <c r="C122" s="191"/>
      <c r="D122" s="192" t="s">
        <v>74</v>
      </c>
      <c r="E122" s="193" t="s">
        <v>238</v>
      </c>
      <c r="F122" s="193" t="s">
        <v>239</v>
      </c>
      <c r="G122" s="191"/>
      <c r="H122" s="191"/>
      <c r="I122" s="194"/>
      <c r="J122" s="195">
        <f>BK122</f>
        <v>0</v>
      </c>
      <c r="K122" s="191"/>
      <c r="L122" s="196"/>
      <c r="M122" s="197"/>
      <c r="N122" s="198"/>
      <c r="O122" s="198"/>
      <c r="P122" s="199">
        <f>P123+P138+P297+P310+P333+P357+P388+P431</f>
        <v>0</v>
      </c>
      <c r="Q122" s="198"/>
      <c r="R122" s="199">
        <f>R123+R138+R297+R310+R333+R357+R388+R431</f>
        <v>2.5165368099999998</v>
      </c>
      <c r="S122" s="198"/>
      <c r="T122" s="200">
        <f>T123+T138+T297+T310+T333+T357+T388+T431</f>
        <v>6.8382367800000008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1" t="s">
        <v>85</v>
      </c>
      <c r="AT122" s="202" t="s">
        <v>74</v>
      </c>
      <c r="AU122" s="202" t="s">
        <v>75</v>
      </c>
      <c r="AY122" s="201" t="s">
        <v>128</v>
      </c>
      <c r="BK122" s="203">
        <f>BK123+BK138+BK297+BK310+BK333+BK357+BK388+BK431</f>
        <v>0</v>
      </c>
    </row>
    <row r="123" s="12" customFormat="1" ht="22.8" customHeight="1">
      <c r="A123" s="12"/>
      <c r="B123" s="190"/>
      <c r="C123" s="191"/>
      <c r="D123" s="192" t="s">
        <v>74</v>
      </c>
      <c r="E123" s="204" t="s">
        <v>531</v>
      </c>
      <c r="F123" s="204" t="s">
        <v>532</v>
      </c>
      <c r="G123" s="191"/>
      <c r="H123" s="191"/>
      <c r="I123" s="194"/>
      <c r="J123" s="205">
        <f>BK123</f>
        <v>0</v>
      </c>
      <c r="K123" s="191"/>
      <c r="L123" s="196"/>
      <c r="M123" s="197"/>
      <c r="N123" s="198"/>
      <c r="O123" s="198"/>
      <c r="P123" s="199">
        <f>SUM(P124:P137)</f>
        <v>0</v>
      </c>
      <c r="Q123" s="198"/>
      <c r="R123" s="199">
        <f>SUM(R124:R137)</f>
        <v>0</v>
      </c>
      <c r="S123" s="198"/>
      <c r="T123" s="200">
        <f>SUM(T124:T137)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85</v>
      </c>
      <c r="AT123" s="202" t="s">
        <v>74</v>
      </c>
      <c r="AU123" s="202" t="s">
        <v>83</v>
      </c>
      <c r="AY123" s="201" t="s">
        <v>128</v>
      </c>
      <c r="BK123" s="203">
        <f>SUM(BK124:BK137)</f>
        <v>0</v>
      </c>
    </row>
    <row r="124" s="2" customFormat="1" ht="55.5" customHeight="1">
      <c r="A124" s="40"/>
      <c r="B124" s="41"/>
      <c r="C124" s="206" t="s">
        <v>181</v>
      </c>
      <c r="D124" s="206" t="s">
        <v>131</v>
      </c>
      <c r="E124" s="207" t="s">
        <v>533</v>
      </c>
      <c r="F124" s="208" t="s">
        <v>534</v>
      </c>
      <c r="G124" s="209" t="s">
        <v>245</v>
      </c>
      <c r="H124" s="210">
        <v>10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46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242</v>
      </c>
      <c r="AT124" s="217" t="s">
        <v>131</v>
      </c>
      <c r="AU124" s="217" t="s">
        <v>85</v>
      </c>
      <c r="AY124" s="19" t="s">
        <v>128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83</v>
      </c>
      <c r="BK124" s="218">
        <f>ROUND(I124*H124,2)</f>
        <v>0</v>
      </c>
      <c r="BL124" s="19" t="s">
        <v>242</v>
      </c>
      <c r="BM124" s="217" t="s">
        <v>535</v>
      </c>
    </row>
    <row r="125" s="2" customFormat="1" ht="49.05" customHeight="1">
      <c r="A125" s="40"/>
      <c r="B125" s="41"/>
      <c r="C125" s="206" t="s">
        <v>172</v>
      </c>
      <c r="D125" s="206" t="s">
        <v>131</v>
      </c>
      <c r="E125" s="207" t="s">
        <v>536</v>
      </c>
      <c r="F125" s="208" t="s">
        <v>537</v>
      </c>
      <c r="G125" s="209" t="s">
        <v>245</v>
      </c>
      <c r="H125" s="210">
        <v>1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46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242</v>
      </c>
      <c r="AT125" s="217" t="s">
        <v>131</v>
      </c>
      <c r="AU125" s="217" t="s">
        <v>85</v>
      </c>
      <c r="AY125" s="19" t="s">
        <v>128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83</v>
      </c>
      <c r="BK125" s="218">
        <f>ROUND(I125*H125,2)</f>
        <v>0</v>
      </c>
      <c r="BL125" s="19" t="s">
        <v>242</v>
      </c>
      <c r="BM125" s="217" t="s">
        <v>538</v>
      </c>
    </row>
    <row r="126" s="2" customFormat="1" ht="55.5" customHeight="1">
      <c r="A126" s="40"/>
      <c r="B126" s="41"/>
      <c r="C126" s="206" t="s">
        <v>200</v>
      </c>
      <c r="D126" s="206" t="s">
        <v>131</v>
      </c>
      <c r="E126" s="207" t="s">
        <v>539</v>
      </c>
      <c r="F126" s="208" t="s">
        <v>540</v>
      </c>
      <c r="G126" s="209" t="s">
        <v>245</v>
      </c>
      <c r="H126" s="210">
        <v>1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46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242</v>
      </c>
      <c r="AT126" s="217" t="s">
        <v>131</v>
      </c>
      <c r="AU126" s="217" t="s">
        <v>85</v>
      </c>
      <c r="AY126" s="19" t="s">
        <v>128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83</v>
      </c>
      <c r="BK126" s="218">
        <f>ROUND(I126*H126,2)</f>
        <v>0</v>
      </c>
      <c r="BL126" s="19" t="s">
        <v>242</v>
      </c>
      <c r="BM126" s="217" t="s">
        <v>541</v>
      </c>
    </row>
    <row r="127" s="2" customFormat="1" ht="55.5" customHeight="1">
      <c r="A127" s="40"/>
      <c r="B127" s="41"/>
      <c r="C127" s="206" t="s">
        <v>208</v>
      </c>
      <c r="D127" s="206" t="s">
        <v>131</v>
      </c>
      <c r="E127" s="207" t="s">
        <v>542</v>
      </c>
      <c r="F127" s="208" t="s">
        <v>543</v>
      </c>
      <c r="G127" s="209" t="s">
        <v>245</v>
      </c>
      <c r="H127" s="210">
        <v>1</v>
      </c>
      <c r="I127" s="211"/>
      <c r="J127" s="212">
        <f>ROUND(I127*H127,2)</f>
        <v>0</v>
      </c>
      <c r="K127" s="208" t="s">
        <v>19</v>
      </c>
      <c r="L127" s="46"/>
      <c r="M127" s="213" t="s">
        <v>19</v>
      </c>
      <c r="N127" s="214" t="s">
        <v>46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242</v>
      </c>
      <c r="AT127" s="217" t="s">
        <v>131</v>
      </c>
      <c r="AU127" s="217" t="s">
        <v>85</v>
      </c>
      <c r="AY127" s="19" t="s">
        <v>128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83</v>
      </c>
      <c r="BK127" s="218">
        <f>ROUND(I127*H127,2)</f>
        <v>0</v>
      </c>
      <c r="BL127" s="19" t="s">
        <v>242</v>
      </c>
      <c r="BM127" s="217" t="s">
        <v>544</v>
      </c>
    </row>
    <row r="128" s="2" customFormat="1" ht="49.05" customHeight="1">
      <c r="A128" s="40"/>
      <c r="B128" s="41"/>
      <c r="C128" s="206" t="s">
        <v>8</v>
      </c>
      <c r="D128" s="206" t="s">
        <v>131</v>
      </c>
      <c r="E128" s="207" t="s">
        <v>545</v>
      </c>
      <c r="F128" s="208" t="s">
        <v>546</v>
      </c>
      <c r="G128" s="209" t="s">
        <v>245</v>
      </c>
      <c r="H128" s="210">
        <v>12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46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242</v>
      </c>
      <c r="AT128" s="217" t="s">
        <v>131</v>
      </c>
      <c r="AU128" s="217" t="s">
        <v>85</v>
      </c>
      <c r="AY128" s="19" t="s">
        <v>128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83</v>
      </c>
      <c r="BK128" s="218">
        <f>ROUND(I128*H128,2)</f>
        <v>0</v>
      </c>
      <c r="BL128" s="19" t="s">
        <v>242</v>
      </c>
      <c r="BM128" s="217" t="s">
        <v>547</v>
      </c>
    </row>
    <row r="129" s="2" customFormat="1" ht="49.05" customHeight="1">
      <c r="A129" s="40"/>
      <c r="B129" s="41"/>
      <c r="C129" s="206" t="s">
        <v>218</v>
      </c>
      <c r="D129" s="206" t="s">
        <v>131</v>
      </c>
      <c r="E129" s="207" t="s">
        <v>548</v>
      </c>
      <c r="F129" s="208" t="s">
        <v>549</v>
      </c>
      <c r="G129" s="209" t="s">
        <v>245</v>
      </c>
      <c r="H129" s="210">
        <v>6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46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242</v>
      </c>
      <c r="AT129" s="217" t="s">
        <v>131</v>
      </c>
      <c r="AU129" s="217" t="s">
        <v>85</v>
      </c>
      <c r="AY129" s="19" t="s">
        <v>128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83</v>
      </c>
      <c r="BK129" s="218">
        <f>ROUND(I129*H129,2)</f>
        <v>0</v>
      </c>
      <c r="BL129" s="19" t="s">
        <v>242</v>
      </c>
      <c r="BM129" s="217" t="s">
        <v>550</v>
      </c>
    </row>
    <row r="130" s="2" customFormat="1" ht="55.5" customHeight="1">
      <c r="A130" s="40"/>
      <c r="B130" s="41"/>
      <c r="C130" s="206" t="s">
        <v>226</v>
      </c>
      <c r="D130" s="206" t="s">
        <v>131</v>
      </c>
      <c r="E130" s="207" t="s">
        <v>551</v>
      </c>
      <c r="F130" s="208" t="s">
        <v>552</v>
      </c>
      <c r="G130" s="209" t="s">
        <v>245</v>
      </c>
      <c r="H130" s="210">
        <v>12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46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242</v>
      </c>
      <c r="AT130" s="217" t="s">
        <v>131</v>
      </c>
      <c r="AU130" s="217" t="s">
        <v>85</v>
      </c>
      <c r="AY130" s="19" t="s">
        <v>128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83</v>
      </c>
      <c r="BK130" s="218">
        <f>ROUND(I130*H130,2)</f>
        <v>0</v>
      </c>
      <c r="BL130" s="19" t="s">
        <v>242</v>
      </c>
      <c r="BM130" s="217" t="s">
        <v>553</v>
      </c>
    </row>
    <row r="131" s="2" customFormat="1" ht="55.5" customHeight="1">
      <c r="A131" s="40"/>
      <c r="B131" s="41"/>
      <c r="C131" s="206" t="s">
        <v>233</v>
      </c>
      <c r="D131" s="206" t="s">
        <v>131</v>
      </c>
      <c r="E131" s="207" t="s">
        <v>554</v>
      </c>
      <c r="F131" s="208" t="s">
        <v>555</v>
      </c>
      <c r="G131" s="209" t="s">
        <v>245</v>
      </c>
      <c r="H131" s="210">
        <v>1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46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242</v>
      </c>
      <c r="AT131" s="217" t="s">
        <v>131</v>
      </c>
      <c r="AU131" s="217" t="s">
        <v>85</v>
      </c>
      <c r="AY131" s="19" t="s">
        <v>128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83</v>
      </c>
      <c r="BK131" s="218">
        <f>ROUND(I131*H131,2)</f>
        <v>0</v>
      </c>
      <c r="BL131" s="19" t="s">
        <v>242</v>
      </c>
      <c r="BM131" s="217" t="s">
        <v>556</v>
      </c>
    </row>
    <row r="132" s="2" customFormat="1" ht="49.05" customHeight="1">
      <c r="A132" s="40"/>
      <c r="B132" s="41"/>
      <c r="C132" s="206" t="s">
        <v>242</v>
      </c>
      <c r="D132" s="206" t="s">
        <v>131</v>
      </c>
      <c r="E132" s="207" t="s">
        <v>557</v>
      </c>
      <c r="F132" s="208" t="s">
        <v>558</v>
      </c>
      <c r="G132" s="209" t="s">
        <v>165</v>
      </c>
      <c r="H132" s="210">
        <v>39.68</v>
      </c>
      <c r="I132" s="211"/>
      <c r="J132" s="212">
        <f>ROUND(I132*H132,2)</f>
        <v>0</v>
      </c>
      <c r="K132" s="208" t="s">
        <v>19</v>
      </c>
      <c r="L132" s="46"/>
      <c r="M132" s="213" t="s">
        <v>19</v>
      </c>
      <c r="N132" s="214" t="s">
        <v>46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242</v>
      </c>
      <c r="AT132" s="217" t="s">
        <v>131</v>
      </c>
      <c r="AU132" s="217" t="s">
        <v>85</v>
      </c>
      <c r="AY132" s="19" t="s">
        <v>128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83</v>
      </c>
      <c r="BK132" s="218">
        <f>ROUND(I132*H132,2)</f>
        <v>0</v>
      </c>
      <c r="BL132" s="19" t="s">
        <v>242</v>
      </c>
      <c r="BM132" s="217" t="s">
        <v>559</v>
      </c>
    </row>
    <row r="133" s="2" customFormat="1" ht="49.05" customHeight="1">
      <c r="A133" s="40"/>
      <c r="B133" s="41"/>
      <c r="C133" s="206" t="s">
        <v>249</v>
      </c>
      <c r="D133" s="206" t="s">
        <v>131</v>
      </c>
      <c r="E133" s="207" t="s">
        <v>560</v>
      </c>
      <c r="F133" s="208" t="s">
        <v>561</v>
      </c>
      <c r="G133" s="209" t="s">
        <v>165</v>
      </c>
      <c r="H133" s="210">
        <v>39.280000000000001</v>
      </c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46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242</v>
      </c>
      <c r="AT133" s="217" t="s">
        <v>131</v>
      </c>
      <c r="AU133" s="217" t="s">
        <v>85</v>
      </c>
      <c r="AY133" s="19" t="s">
        <v>128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83</v>
      </c>
      <c r="BK133" s="218">
        <f>ROUND(I133*H133,2)</f>
        <v>0</v>
      </c>
      <c r="BL133" s="19" t="s">
        <v>242</v>
      </c>
      <c r="BM133" s="217" t="s">
        <v>562</v>
      </c>
    </row>
    <row r="134" s="2" customFormat="1" ht="55.5" customHeight="1">
      <c r="A134" s="40"/>
      <c r="B134" s="41"/>
      <c r="C134" s="206" t="s">
        <v>254</v>
      </c>
      <c r="D134" s="206" t="s">
        <v>131</v>
      </c>
      <c r="E134" s="207" t="s">
        <v>563</v>
      </c>
      <c r="F134" s="208" t="s">
        <v>564</v>
      </c>
      <c r="G134" s="209" t="s">
        <v>165</v>
      </c>
      <c r="H134" s="210">
        <v>39.960000000000001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46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242</v>
      </c>
      <c r="AT134" s="217" t="s">
        <v>131</v>
      </c>
      <c r="AU134" s="217" t="s">
        <v>85</v>
      </c>
      <c r="AY134" s="19" t="s">
        <v>128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83</v>
      </c>
      <c r="BK134" s="218">
        <f>ROUND(I134*H134,2)</f>
        <v>0</v>
      </c>
      <c r="BL134" s="19" t="s">
        <v>242</v>
      </c>
      <c r="BM134" s="217" t="s">
        <v>565</v>
      </c>
    </row>
    <row r="135" s="2" customFormat="1" ht="49.05" customHeight="1">
      <c r="A135" s="40"/>
      <c r="B135" s="41"/>
      <c r="C135" s="206" t="s">
        <v>260</v>
      </c>
      <c r="D135" s="206" t="s">
        <v>131</v>
      </c>
      <c r="E135" s="207" t="s">
        <v>566</v>
      </c>
      <c r="F135" s="208" t="s">
        <v>567</v>
      </c>
      <c r="G135" s="209" t="s">
        <v>165</v>
      </c>
      <c r="H135" s="210">
        <v>44.799999999999997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46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242</v>
      </c>
      <c r="AT135" s="217" t="s">
        <v>131</v>
      </c>
      <c r="AU135" s="217" t="s">
        <v>85</v>
      </c>
      <c r="AY135" s="19" t="s">
        <v>128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83</v>
      </c>
      <c r="BK135" s="218">
        <f>ROUND(I135*H135,2)</f>
        <v>0</v>
      </c>
      <c r="BL135" s="19" t="s">
        <v>242</v>
      </c>
      <c r="BM135" s="217" t="s">
        <v>568</v>
      </c>
    </row>
    <row r="136" s="2" customFormat="1" ht="55.5" customHeight="1">
      <c r="A136" s="40"/>
      <c r="B136" s="41"/>
      <c r="C136" s="206" t="s">
        <v>265</v>
      </c>
      <c r="D136" s="206" t="s">
        <v>131</v>
      </c>
      <c r="E136" s="207" t="s">
        <v>569</v>
      </c>
      <c r="F136" s="208" t="s">
        <v>570</v>
      </c>
      <c r="G136" s="209" t="s">
        <v>571</v>
      </c>
      <c r="H136" s="272"/>
      <c r="I136" s="211"/>
      <c r="J136" s="212">
        <f>ROUND(I136*H136,2)</f>
        <v>0</v>
      </c>
      <c r="K136" s="208" t="s">
        <v>135</v>
      </c>
      <c r="L136" s="46"/>
      <c r="M136" s="213" t="s">
        <v>19</v>
      </c>
      <c r="N136" s="214" t="s">
        <v>46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242</v>
      </c>
      <c r="AT136" s="217" t="s">
        <v>131</v>
      </c>
      <c r="AU136" s="217" t="s">
        <v>85</v>
      </c>
      <c r="AY136" s="19" t="s">
        <v>128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83</v>
      </c>
      <c r="BK136" s="218">
        <f>ROUND(I136*H136,2)</f>
        <v>0</v>
      </c>
      <c r="BL136" s="19" t="s">
        <v>242</v>
      </c>
      <c r="BM136" s="217" t="s">
        <v>572</v>
      </c>
    </row>
    <row r="137" s="2" customFormat="1">
      <c r="A137" s="40"/>
      <c r="B137" s="41"/>
      <c r="C137" s="42"/>
      <c r="D137" s="219" t="s">
        <v>138</v>
      </c>
      <c r="E137" s="42"/>
      <c r="F137" s="220" t="s">
        <v>573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138</v>
      </c>
      <c r="AU137" s="19" t="s">
        <v>85</v>
      </c>
    </row>
    <row r="138" s="12" customFormat="1" ht="22.8" customHeight="1">
      <c r="A138" s="12"/>
      <c r="B138" s="190"/>
      <c r="C138" s="191"/>
      <c r="D138" s="192" t="s">
        <v>74</v>
      </c>
      <c r="E138" s="204" t="s">
        <v>574</v>
      </c>
      <c r="F138" s="204" t="s">
        <v>575</v>
      </c>
      <c r="G138" s="191"/>
      <c r="H138" s="191"/>
      <c r="I138" s="194"/>
      <c r="J138" s="205">
        <f>BK138</f>
        <v>0</v>
      </c>
      <c r="K138" s="191"/>
      <c r="L138" s="196"/>
      <c r="M138" s="197"/>
      <c r="N138" s="198"/>
      <c r="O138" s="198"/>
      <c r="P138" s="199">
        <f>SUM(P139:P296)</f>
        <v>0</v>
      </c>
      <c r="Q138" s="198"/>
      <c r="R138" s="199">
        <f>SUM(R139:R296)</f>
        <v>0.43843600999999993</v>
      </c>
      <c r="S138" s="198"/>
      <c r="T138" s="200">
        <f>SUM(T139:T296)</f>
        <v>0.70541058000000001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1" t="s">
        <v>85</v>
      </c>
      <c r="AT138" s="202" t="s">
        <v>74</v>
      </c>
      <c r="AU138" s="202" t="s">
        <v>83</v>
      </c>
      <c r="AY138" s="201" t="s">
        <v>128</v>
      </c>
      <c r="BK138" s="203">
        <f>SUM(BK139:BK296)</f>
        <v>0</v>
      </c>
    </row>
    <row r="139" s="2" customFormat="1" ht="33" customHeight="1">
      <c r="A139" s="40"/>
      <c r="B139" s="41"/>
      <c r="C139" s="206" t="s">
        <v>7</v>
      </c>
      <c r="D139" s="206" t="s">
        <v>131</v>
      </c>
      <c r="E139" s="207" t="s">
        <v>576</v>
      </c>
      <c r="F139" s="208" t="s">
        <v>577</v>
      </c>
      <c r="G139" s="209" t="s">
        <v>134</v>
      </c>
      <c r="H139" s="210">
        <v>70.307000000000002</v>
      </c>
      <c r="I139" s="211"/>
      <c r="J139" s="212">
        <f>ROUND(I139*H139,2)</f>
        <v>0</v>
      </c>
      <c r="K139" s="208" t="s">
        <v>135</v>
      </c>
      <c r="L139" s="46"/>
      <c r="M139" s="213" t="s">
        <v>19</v>
      </c>
      <c r="N139" s="214" t="s">
        <v>46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0.0032000000000000002</v>
      </c>
      <c r="T139" s="216">
        <f>S139*H139</f>
        <v>0.22498240000000003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242</v>
      </c>
      <c r="AT139" s="217" t="s">
        <v>131</v>
      </c>
      <c r="AU139" s="217" t="s">
        <v>85</v>
      </c>
      <c r="AY139" s="19" t="s">
        <v>128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83</v>
      </c>
      <c r="BK139" s="218">
        <f>ROUND(I139*H139,2)</f>
        <v>0</v>
      </c>
      <c r="BL139" s="19" t="s">
        <v>242</v>
      </c>
      <c r="BM139" s="217" t="s">
        <v>578</v>
      </c>
    </row>
    <row r="140" s="2" customFormat="1">
      <c r="A140" s="40"/>
      <c r="B140" s="41"/>
      <c r="C140" s="42"/>
      <c r="D140" s="219" t="s">
        <v>138</v>
      </c>
      <c r="E140" s="42"/>
      <c r="F140" s="220" t="s">
        <v>579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138</v>
      </c>
      <c r="AU140" s="19" t="s">
        <v>85</v>
      </c>
    </row>
    <row r="141" s="13" customFormat="1">
      <c r="A141" s="13"/>
      <c r="B141" s="224"/>
      <c r="C141" s="225"/>
      <c r="D141" s="226" t="s">
        <v>140</v>
      </c>
      <c r="E141" s="227" t="s">
        <v>19</v>
      </c>
      <c r="F141" s="228" t="s">
        <v>580</v>
      </c>
      <c r="G141" s="225"/>
      <c r="H141" s="227" t="s">
        <v>19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140</v>
      </c>
      <c r="AU141" s="234" t="s">
        <v>85</v>
      </c>
      <c r="AV141" s="13" t="s">
        <v>83</v>
      </c>
      <c r="AW141" s="13" t="s">
        <v>37</v>
      </c>
      <c r="AX141" s="13" t="s">
        <v>75</v>
      </c>
      <c r="AY141" s="234" t="s">
        <v>128</v>
      </c>
    </row>
    <row r="142" s="14" customFormat="1">
      <c r="A142" s="14"/>
      <c r="B142" s="235"/>
      <c r="C142" s="236"/>
      <c r="D142" s="226" t="s">
        <v>140</v>
      </c>
      <c r="E142" s="237" t="s">
        <v>19</v>
      </c>
      <c r="F142" s="238" t="s">
        <v>581</v>
      </c>
      <c r="G142" s="236"/>
      <c r="H142" s="239">
        <v>37.962000000000003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5" t="s">
        <v>140</v>
      </c>
      <c r="AU142" s="245" t="s">
        <v>85</v>
      </c>
      <c r="AV142" s="14" t="s">
        <v>85</v>
      </c>
      <c r="AW142" s="14" t="s">
        <v>37</v>
      </c>
      <c r="AX142" s="14" t="s">
        <v>75</v>
      </c>
      <c r="AY142" s="245" t="s">
        <v>128</v>
      </c>
    </row>
    <row r="143" s="13" customFormat="1">
      <c r="A143" s="13"/>
      <c r="B143" s="224"/>
      <c r="C143" s="225"/>
      <c r="D143" s="226" t="s">
        <v>140</v>
      </c>
      <c r="E143" s="227" t="s">
        <v>19</v>
      </c>
      <c r="F143" s="228" t="s">
        <v>582</v>
      </c>
      <c r="G143" s="225"/>
      <c r="H143" s="227" t="s">
        <v>19</v>
      </c>
      <c r="I143" s="229"/>
      <c r="J143" s="225"/>
      <c r="K143" s="225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140</v>
      </c>
      <c r="AU143" s="234" t="s">
        <v>85</v>
      </c>
      <c r="AV143" s="13" t="s">
        <v>83</v>
      </c>
      <c r="AW143" s="13" t="s">
        <v>37</v>
      </c>
      <c r="AX143" s="13" t="s">
        <v>75</v>
      </c>
      <c r="AY143" s="234" t="s">
        <v>128</v>
      </c>
    </row>
    <row r="144" s="13" customFormat="1">
      <c r="A144" s="13"/>
      <c r="B144" s="224"/>
      <c r="C144" s="225"/>
      <c r="D144" s="226" t="s">
        <v>140</v>
      </c>
      <c r="E144" s="227" t="s">
        <v>19</v>
      </c>
      <c r="F144" s="228" t="s">
        <v>583</v>
      </c>
      <c r="G144" s="225"/>
      <c r="H144" s="227" t="s">
        <v>19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140</v>
      </c>
      <c r="AU144" s="234" t="s">
        <v>85</v>
      </c>
      <c r="AV144" s="13" t="s">
        <v>83</v>
      </c>
      <c r="AW144" s="13" t="s">
        <v>37</v>
      </c>
      <c r="AX144" s="13" t="s">
        <v>75</v>
      </c>
      <c r="AY144" s="234" t="s">
        <v>128</v>
      </c>
    </row>
    <row r="145" s="14" customFormat="1">
      <c r="A145" s="14"/>
      <c r="B145" s="235"/>
      <c r="C145" s="236"/>
      <c r="D145" s="226" t="s">
        <v>140</v>
      </c>
      <c r="E145" s="237" t="s">
        <v>19</v>
      </c>
      <c r="F145" s="238" t="s">
        <v>584</v>
      </c>
      <c r="G145" s="236"/>
      <c r="H145" s="239">
        <v>22.053000000000001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5" t="s">
        <v>140</v>
      </c>
      <c r="AU145" s="245" t="s">
        <v>85</v>
      </c>
      <c r="AV145" s="14" t="s">
        <v>85</v>
      </c>
      <c r="AW145" s="14" t="s">
        <v>37</v>
      </c>
      <c r="AX145" s="14" t="s">
        <v>75</v>
      </c>
      <c r="AY145" s="245" t="s">
        <v>128</v>
      </c>
    </row>
    <row r="146" s="13" customFormat="1">
      <c r="A146" s="13"/>
      <c r="B146" s="224"/>
      <c r="C146" s="225"/>
      <c r="D146" s="226" t="s">
        <v>140</v>
      </c>
      <c r="E146" s="227" t="s">
        <v>19</v>
      </c>
      <c r="F146" s="228" t="s">
        <v>585</v>
      </c>
      <c r="G146" s="225"/>
      <c r="H146" s="227" t="s">
        <v>19</v>
      </c>
      <c r="I146" s="229"/>
      <c r="J146" s="225"/>
      <c r="K146" s="225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140</v>
      </c>
      <c r="AU146" s="234" t="s">
        <v>85</v>
      </c>
      <c r="AV146" s="13" t="s">
        <v>83</v>
      </c>
      <c r="AW146" s="13" t="s">
        <v>37</v>
      </c>
      <c r="AX146" s="13" t="s">
        <v>75</v>
      </c>
      <c r="AY146" s="234" t="s">
        <v>128</v>
      </c>
    </row>
    <row r="147" s="14" customFormat="1">
      <c r="A147" s="14"/>
      <c r="B147" s="235"/>
      <c r="C147" s="236"/>
      <c r="D147" s="226" t="s">
        <v>140</v>
      </c>
      <c r="E147" s="237" t="s">
        <v>19</v>
      </c>
      <c r="F147" s="238" t="s">
        <v>586</v>
      </c>
      <c r="G147" s="236"/>
      <c r="H147" s="239">
        <v>2.52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140</v>
      </c>
      <c r="AU147" s="245" t="s">
        <v>85</v>
      </c>
      <c r="AV147" s="14" t="s">
        <v>85</v>
      </c>
      <c r="AW147" s="14" t="s">
        <v>37</v>
      </c>
      <c r="AX147" s="14" t="s">
        <v>75</v>
      </c>
      <c r="AY147" s="245" t="s">
        <v>128</v>
      </c>
    </row>
    <row r="148" s="13" customFormat="1">
      <c r="A148" s="13"/>
      <c r="B148" s="224"/>
      <c r="C148" s="225"/>
      <c r="D148" s="226" t="s">
        <v>140</v>
      </c>
      <c r="E148" s="227" t="s">
        <v>19</v>
      </c>
      <c r="F148" s="228" t="s">
        <v>587</v>
      </c>
      <c r="G148" s="225"/>
      <c r="H148" s="227" t="s">
        <v>19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140</v>
      </c>
      <c r="AU148" s="234" t="s">
        <v>85</v>
      </c>
      <c r="AV148" s="13" t="s">
        <v>83</v>
      </c>
      <c r="AW148" s="13" t="s">
        <v>37</v>
      </c>
      <c r="AX148" s="13" t="s">
        <v>75</v>
      </c>
      <c r="AY148" s="234" t="s">
        <v>128</v>
      </c>
    </row>
    <row r="149" s="14" customFormat="1">
      <c r="A149" s="14"/>
      <c r="B149" s="235"/>
      <c r="C149" s="236"/>
      <c r="D149" s="226" t="s">
        <v>140</v>
      </c>
      <c r="E149" s="237" t="s">
        <v>19</v>
      </c>
      <c r="F149" s="238" t="s">
        <v>588</v>
      </c>
      <c r="G149" s="236"/>
      <c r="H149" s="239">
        <v>6.9770000000000003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5" t="s">
        <v>140</v>
      </c>
      <c r="AU149" s="245" t="s">
        <v>85</v>
      </c>
      <c r="AV149" s="14" t="s">
        <v>85</v>
      </c>
      <c r="AW149" s="14" t="s">
        <v>37</v>
      </c>
      <c r="AX149" s="14" t="s">
        <v>75</v>
      </c>
      <c r="AY149" s="245" t="s">
        <v>128</v>
      </c>
    </row>
    <row r="150" s="13" customFormat="1">
      <c r="A150" s="13"/>
      <c r="B150" s="224"/>
      <c r="C150" s="225"/>
      <c r="D150" s="226" t="s">
        <v>140</v>
      </c>
      <c r="E150" s="227" t="s">
        <v>19</v>
      </c>
      <c r="F150" s="228" t="s">
        <v>583</v>
      </c>
      <c r="G150" s="225"/>
      <c r="H150" s="227" t="s">
        <v>19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140</v>
      </c>
      <c r="AU150" s="234" t="s">
        <v>85</v>
      </c>
      <c r="AV150" s="13" t="s">
        <v>83</v>
      </c>
      <c r="AW150" s="13" t="s">
        <v>37</v>
      </c>
      <c r="AX150" s="13" t="s">
        <v>75</v>
      </c>
      <c r="AY150" s="234" t="s">
        <v>128</v>
      </c>
    </row>
    <row r="151" s="14" customFormat="1">
      <c r="A151" s="14"/>
      <c r="B151" s="235"/>
      <c r="C151" s="236"/>
      <c r="D151" s="226" t="s">
        <v>140</v>
      </c>
      <c r="E151" s="237" t="s">
        <v>19</v>
      </c>
      <c r="F151" s="238" t="s">
        <v>589</v>
      </c>
      <c r="G151" s="236"/>
      <c r="H151" s="239">
        <v>0.79500000000000004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140</v>
      </c>
      <c r="AU151" s="245" t="s">
        <v>85</v>
      </c>
      <c r="AV151" s="14" t="s">
        <v>85</v>
      </c>
      <c r="AW151" s="14" t="s">
        <v>37</v>
      </c>
      <c r="AX151" s="14" t="s">
        <v>75</v>
      </c>
      <c r="AY151" s="245" t="s">
        <v>128</v>
      </c>
    </row>
    <row r="152" s="15" customFormat="1">
      <c r="A152" s="15"/>
      <c r="B152" s="246"/>
      <c r="C152" s="247"/>
      <c r="D152" s="226" t="s">
        <v>140</v>
      </c>
      <c r="E152" s="248" t="s">
        <v>19</v>
      </c>
      <c r="F152" s="249" t="s">
        <v>173</v>
      </c>
      <c r="G152" s="247"/>
      <c r="H152" s="250">
        <v>70.307000000000002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6" t="s">
        <v>140</v>
      </c>
      <c r="AU152" s="256" t="s">
        <v>85</v>
      </c>
      <c r="AV152" s="15" t="s">
        <v>136</v>
      </c>
      <c r="AW152" s="15" t="s">
        <v>37</v>
      </c>
      <c r="AX152" s="15" t="s">
        <v>83</v>
      </c>
      <c r="AY152" s="256" t="s">
        <v>128</v>
      </c>
    </row>
    <row r="153" s="2" customFormat="1" ht="24.15" customHeight="1">
      <c r="A153" s="40"/>
      <c r="B153" s="41"/>
      <c r="C153" s="206" t="s">
        <v>281</v>
      </c>
      <c r="D153" s="206" t="s">
        <v>131</v>
      </c>
      <c r="E153" s="207" t="s">
        <v>590</v>
      </c>
      <c r="F153" s="208" t="s">
        <v>591</v>
      </c>
      <c r="G153" s="209" t="s">
        <v>134</v>
      </c>
      <c r="H153" s="210">
        <v>70.307000000000002</v>
      </c>
      <c r="I153" s="211"/>
      <c r="J153" s="212">
        <f>ROUND(I153*H153,2)</f>
        <v>0</v>
      </c>
      <c r="K153" s="208" t="s">
        <v>135</v>
      </c>
      <c r="L153" s="46"/>
      <c r="M153" s="213" t="s">
        <v>19</v>
      </c>
      <c r="N153" s="214" t="s">
        <v>46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0.00066</v>
      </c>
      <c r="T153" s="216">
        <f>S153*H153</f>
        <v>0.046402619999999999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242</v>
      </c>
      <c r="AT153" s="217" t="s">
        <v>131</v>
      </c>
      <c r="AU153" s="217" t="s">
        <v>85</v>
      </c>
      <c r="AY153" s="19" t="s">
        <v>128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83</v>
      </c>
      <c r="BK153" s="218">
        <f>ROUND(I153*H153,2)</f>
        <v>0</v>
      </c>
      <c r="BL153" s="19" t="s">
        <v>242</v>
      </c>
      <c r="BM153" s="217" t="s">
        <v>592</v>
      </c>
    </row>
    <row r="154" s="2" customFormat="1">
      <c r="A154" s="40"/>
      <c r="B154" s="41"/>
      <c r="C154" s="42"/>
      <c r="D154" s="219" t="s">
        <v>138</v>
      </c>
      <c r="E154" s="42"/>
      <c r="F154" s="220" t="s">
        <v>593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138</v>
      </c>
      <c r="AU154" s="19" t="s">
        <v>85</v>
      </c>
    </row>
    <row r="155" s="2" customFormat="1" ht="44.25" customHeight="1">
      <c r="A155" s="40"/>
      <c r="B155" s="41"/>
      <c r="C155" s="206" t="s">
        <v>287</v>
      </c>
      <c r="D155" s="206" t="s">
        <v>131</v>
      </c>
      <c r="E155" s="207" t="s">
        <v>594</v>
      </c>
      <c r="F155" s="208" t="s">
        <v>595</v>
      </c>
      <c r="G155" s="209" t="s">
        <v>134</v>
      </c>
      <c r="H155" s="210">
        <v>34.845999999999997</v>
      </c>
      <c r="I155" s="211"/>
      <c r="J155" s="212">
        <f>ROUND(I155*H155,2)</f>
        <v>0</v>
      </c>
      <c r="K155" s="208" t="s">
        <v>135</v>
      </c>
      <c r="L155" s="46"/>
      <c r="M155" s="213" t="s">
        <v>19</v>
      </c>
      <c r="N155" s="214" t="s">
        <v>46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0.0032000000000000002</v>
      </c>
      <c r="T155" s="216">
        <f>S155*H155</f>
        <v>0.1115072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242</v>
      </c>
      <c r="AT155" s="217" t="s">
        <v>131</v>
      </c>
      <c r="AU155" s="217" t="s">
        <v>85</v>
      </c>
      <c r="AY155" s="19" t="s">
        <v>128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83</v>
      </c>
      <c r="BK155" s="218">
        <f>ROUND(I155*H155,2)</f>
        <v>0</v>
      </c>
      <c r="BL155" s="19" t="s">
        <v>242</v>
      </c>
      <c r="BM155" s="217" t="s">
        <v>596</v>
      </c>
    </row>
    <row r="156" s="2" customFormat="1">
      <c r="A156" s="40"/>
      <c r="B156" s="41"/>
      <c r="C156" s="42"/>
      <c r="D156" s="219" t="s">
        <v>138</v>
      </c>
      <c r="E156" s="42"/>
      <c r="F156" s="220" t="s">
        <v>597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138</v>
      </c>
      <c r="AU156" s="19" t="s">
        <v>85</v>
      </c>
    </row>
    <row r="157" s="13" customFormat="1">
      <c r="A157" s="13"/>
      <c r="B157" s="224"/>
      <c r="C157" s="225"/>
      <c r="D157" s="226" t="s">
        <v>140</v>
      </c>
      <c r="E157" s="227" t="s">
        <v>19</v>
      </c>
      <c r="F157" s="228" t="s">
        <v>580</v>
      </c>
      <c r="G157" s="225"/>
      <c r="H157" s="227" t="s">
        <v>19</v>
      </c>
      <c r="I157" s="229"/>
      <c r="J157" s="225"/>
      <c r="K157" s="225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140</v>
      </c>
      <c r="AU157" s="234" t="s">
        <v>85</v>
      </c>
      <c r="AV157" s="13" t="s">
        <v>83</v>
      </c>
      <c r="AW157" s="13" t="s">
        <v>37</v>
      </c>
      <c r="AX157" s="13" t="s">
        <v>75</v>
      </c>
      <c r="AY157" s="234" t="s">
        <v>128</v>
      </c>
    </row>
    <row r="158" s="13" customFormat="1">
      <c r="A158" s="13"/>
      <c r="B158" s="224"/>
      <c r="C158" s="225"/>
      <c r="D158" s="226" t="s">
        <v>140</v>
      </c>
      <c r="E158" s="227" t="s">
        <v>19</v>
      </c>
      <c r="F158" s="228" t="s">
        <v>598</v>
      </c>
      <c r="G158" s="225"/>
      <c r="H158" s="227" t="s">
        <v>19</v>
      </c>
      <c r="I158" s="229"/>
      <c r="J158" s="225"/>
      <c r="K158" s="225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140</v>
      </c>
      <c r="AU158" s="234" t="s">
        <v>85</v>
      </c>
      <c r="AV158" s="13" t="s">
        <v>83</v>
      </c>
      <c r="AW158" s="13" t="s">
        <v>37</v>
      </c>
      <c r="AX158" s="13" t="s">
        <v>75</v>
      </c>
      <c r="AY158" s="234" t="s">
        <v>128</v>
      </c>
    </row>
    <row r="159" s="14" customFormat="1">
      <c r="A159" s="14"/>
      <c r="B159" s="235"/>
      <c r="C159" s="236"/>
      <c r="D159" s="226" t="s">
        <v>140</v>
      </c>
      <c r="E159" s="237" t="s">
        <v>19</v>
      </c>
      <c r="F159" s="238" t="s">
        <v>599</v>
      </c>
      <c r="G159" s="236"/>
      <c r="H159" s="239">
        <v>13.999000000000001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5" t="s">
        <v>140</v>
      </c>
      <c r="AU159" s="245" t="s">
        <v>85</v>
      </c>
      <c r="AV159" s="14" t="s">
        <v>85</v>
      </c>
      <c r="AW159" s="14" t="s">
        <v>37</v>
      </c>
      <c r="AX159" s="14" t="s">
        <v>75</v>
      </c>
      <c r="AY159" s="245" t="s">
        <v>128</v>
      </c>
    </row>
    <row r="160" s="13" customFormat="1">
      <c r="A160" s="13"/>
      <c r="B160" s="224"/>
      <c r="C160" s="225"/>
      <c r="D160" s="226" t="s">
        <v>140</v>
      </c>
      <c r="E160" s="227" t="s">
        <v>19</v>
      </c>
      <c r="F160" s="228" t="s">
        <v>600</v>
      </c>
      <c r="G160" s="225"/>
      <c r="H160" s="227" t="s">
        <v>19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140</v>
      </c>
      <c r="AU160" s="234" t="s">
        <v>85</v>
      </c>
      <c r="AV160" s="13" t="s">
        <v>83</v>
      </c>
      <c r="AW160" s="13" t="s">
        <v>37</v>
      </c>
      <c r="AX160" s="13" t="s">
        <v>75</v>
      </c>
      <c r="AY160" s="234" t="s">
        <v>128</v>
      </c>
    </row>
    <row r="161" s="14" customFormat="1">
      <c r="A161" s="14"/>
      <c r="B161" s="235"/>
      <c r="C161" s="236"/>
      <c r="D161" s="226" t="s">
        <v>140</v>
      </c>
      <c r="E161" s="237" t="s">
        <v>19</v>
      </c>
      <c r="F161" s="238" t="s">
        <v>601</v>
      </c>
      <c r="G161" s="236"/>
      <c r="H161" s="239">
        <v>9.4290000000000003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5" t="s">
        <v>140</v>
      </c>
      <c r="AU161" s="245" t="s">
        <v>85</v>
      </c>
      <c r="AV161" s="14" t="s">
        <v>85</v>
      </c>
      <c r="AW161" s="14" t="s">
        <v>37</v>
      </c>
      <c r="AX161" s="14" t="s">
        <v>75</v>
      </c>
      <c r="AY161" s="245" t="s">
        <v>128</v>
      </c>
    </row>
    <row r="162" s="13" customFormat="1">
      <c r="A162" s="13"/>
      <c r="B162" s="224"/>
      <c r="C162" s="225"/>
      <c r="D162" s="226" t="s">
        <v>140</v>
      </c>
      <c r="E162" s="227" t="s">
        <v>19</v>
      </c>
      <c r="F162" s="228" t="s">
        <v>602</v>
      </c>
      <c r="G162" s="225"/>
      <c r="H162" s="227" t="s">
        <v>19</v>
      </c>
      <c r="I162" s="229"/>
      <c r="J162" s="225"/>
      <c r="K162" s="225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140</v>
      </c>
      <c r="AU162" s="234" t="s">
        <v>85</v>
      </c>
      <c r="AV162" s="13" t="s">
        <v>83</v>
      </c>
      <c r="AW162" s="13" t="s">
        <v>37</v>
      </c>
      <c r="AX162" s="13" t="s">
        <v>75</v>
      </c>
      <c r="AY162" s="234" t="s">
        <v>128</v>
      </c>
    </row>
    <row r="163" s="14" customFormat="1">
      <c r="A163" s="14"/>
      <c r="B163" s="235"/>
      <c r="C163" s="236"/>
      <c r="D163" s="226" t="s">
        <v>140</v>
      </c>
      <c r="E163" s="237" t="s">
        <v>19</v>
      </c>
      <c r="F163" s="238" t="s">
        <v>603</v>
      </c>
      <c r="G163" s="236"/>
      <c r="H163" s="239">
        <v>6.6239999999999997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5" t="s">
        <v>140</v>
      </c>
      <c r="AU163" s="245" t="s">
        <v>85</v>
      </c>
      <c r="AV163" s="14" t="s">
        <v>85</v>
      </c>
      <c r="AW163" s="14" t="s">
        <v>37</v>
      </c>
      <c r="AX163" s="14" t="s">
        <v>75</v>
      </c>
      <c r="AY163" s="245" t="s">
        <v>128</v>
      </c>
    </row>
    <row r="164" s="14" customFormat="1">
      <c r="A164" s="14"/>
      <c r="B164" s="235"/>
      <c r="C164" s="236"/>
      <c r="D164" s="226" t="s">
        <v>140</v>
      </c>
      <c r="E164" s="237" t="s">
        <v>19</v>
      </c>
      <c r="F164" s="238" t="s">
        <v>604</v>
      </c>
      <c r="G164" s="236"/>
      <c r="H164" s="239">
        <v>0.35999999999999999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5" t="s">
        <v>140</v>
      </c>
      <c r="AU164" s="245" t="s">
        <v>85</v>
      </c>
      <c r="AV164" s="14" t="s">
        <v>85</v>
      </c>
      <c r="AW164" s="14" t="s">
        <v>37</v>
      </c>
      <c r="AX164" s="14" t="s">
        <v>75</v>
      </c>
      <c r="AY164" s="245" t="s">
        <v>128</v>
      </c>
    </row>
    <row r="165" s="13" customFormat="1">
      <c r="A165" s="13"/>
      <c r="B165" s="224"/>
      <c r="C165" s="225"/>
      <c r="D165" s="226" t="s">
        <v>140</v>
      </c>
      <c r="E165" s="227" t="s">
        <v>19</v>
      </c>
      <c r="F165" s="228" t="s">
        <v>605</v>
      </c>
      <c r="G165" s="225"/>
      <c r="H165" s="227" t="s">
        <v>19</v>
      </c>
      <c r="I165" s="229"/>
      <c r="J165" s="225"/>
      <c r="K165" s="225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140</v>
      </c>
      <c r="AU165" s="234" t="s">
        <v>85</v>
      </c>
      <c r="AV165" s="13" t="s">
        <v>83</v>
      </c>
      <c r="AW165" s="13" t="s">
        <v>37</v>
      </c>
      <c r="AX165" s="13" t="s">
        <v>75</v>
      </c>
      <c r="AY165" s="234" t="s">
        <v>128</v>
      </c>
    </row>
    <row r="166" s="14" customFormat="1">
      <c r="A166" s="14"/>
      <c r="B166" s="235"/>
      <c r="C166" s="236"/>
      <c r="D166" s="226" t="s">
        <v>140</v>
      </c>
      <c r="E166" s="237" t="s">
        <v>19</v>
      </c>
      <c r="F166" s="238" t="s">
        <v>606</v>
      </c>
      <c r="G166" s="236"/>
      <c r="H166" s="239">
        <v>0.83999999999999997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5" t="s">
        <v>140</v>
      </c>
      <c r="AU166" s="245" t="s">
        <v>85</v>
      </c>
      <c r="AV166" s="14" t="s">
        <v>85</v>
      </c>
      <c r="AW166" s="14" t="s">
        <v>37</v>
      </c>
      <c r="AX166" s="14" t="s">
        <v>75</v>
      </c>
      <c r="AY166" s="245" t="s">
        <v>128</v>
      </c>
    </row>
    <row r="167" s="13" customFormat="1">
      <c r="A167" s="13"/>
      <c r="B167" s="224"/>
      <c r="C167" s="225"/>
      <c r="D167" s="226" t="s">
        <v>140</v>
      </c>
      <c r="E167" s="227" t="s">
        <v>19</v>
      </c>
      <c r="F167" s="228" t="s">
        <v>607</v>
      </c>
      <c r="G167" s="225"/>
      <c r="H167" s="227" t="s">
        <v>19</v>
      </c>
      <c r="I167" s="229"/>
      <c r="J167" s="225"/>
      <c r="K167" s="225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140</v>
      </c>
      <c r="AU167" s="234" t="s">
        <v>85</v>
      </c>
      <c r="AV167" s="13" t="s">
        <v>83</v>
      </c>
      <c r="AW167" s="13" t="s">
        <v>37</v>
      </c>
      <c r="AX167" s="13" t="s">
        <v>75</v>
      </c>
      <c r="AY167" s="234" t="s">
        <v>128</v>
      </c>
    </row>
    <row r="168" s="14" customFormat="1">
      <c r="A168" s="14"/>
      <c r="B168" s="235"/>
      <c r="C168" s="236"/>
      <c r="D168" s="226" t="s">
        <v>140</v>
      </c>
      <c r="E168" s="237" t="s">
        <v>19</v>
      </c>
      <c r="F168" s="238" t="s">
        <v>608</v>
      </c>
      <c r="G168" s="236"/>
      <c r="H168" s="239">
        <v>1.9199999999999999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5" t="s">
        <v>140</v>
      </c>
      <c r="AU168" s="245" t="s">
        <v>85</v>
      </c>
      <c r="AV168" s="14" t="s">
        <v>85</v>
      </c>
      <c r="AW168" s="14" t="s">
        <v>37</v>
      </c>
      <c r="AX168" s="14" t="s">
        <v>75</v>
      </c>
      <c r="AY168" s="245" t="s">
        <v>128</v>
      </c>
    </row>
    <row r="169" s="13" customFormat="1">
      <c r="A169" s="13"/>
      <c r="B169" s="224"/>
      <c r="C169" s="225"/>
      <c r="D169" s="226" t="s">
        <v>140</v>
      </c>
      <c r="E169" s="227" t="s">
        <v>19</v>
      </c>
      <c r="F169" s="228" t="s">
        <v>609</v>
      </c>
      <c r="G169" s="225"/>
      <c r="H169" s="227" t="s">
        <v>19</v>
      </c>
      <c r="I169" s="229"/>
      <c r="J169" s="225"/>
      <c r="K169" s="225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140</v>
      </c>
      <c r="AU169" s="234" t="s">
        <v>85</v>
      </c>
      <c r="AV169" s="13" t="s">
        <v>83</v>
      </c>
      <c r="AW169" s="13" t="s">
        <v>37</v>
      </c>
      <c r="AX169" s="13" t="s">
        <v>75</v>
      </c>
      <c r="AY169" s="234" t="s">
        <v>128</v>
      </c>
    </row>
    <row r="170" s="14" customFormat="1">
      <c r="A170" s="14"/>
      <c r="B170" s="235"/>
      <c r="C170" s="236"/>
      <c r="D170" s="226" t="s">
        <v>140</v>
      </c>
      <c r="E170" s="237" t="s">
        <v>19</v>
      </c>
      <c r="F170" s="238" t="s">
        <v>610</v>
      </c>
      <c r="G170" s="236"/>
      <c r="H170" s="239">
        <v>0.59399999999999997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5" t="s">
        <v>140</v>
      </c>
      <c r="AU170" s="245" t="s">
        <v>85</v>
      </c>
      <c r="AV170" s="14" t="s">
        <v>85</v>
      </c>
      <c r="AW170" s="14" t="s">
        <v>37</v>
      </c>
      <c r="AX170" s="14" t="s">
        <v>75</v>
      </c>
      <c r="AY170" s="245" t="s">
        <v>128</v>
      </c>
    </row>
    <row r="171" s="14" customFormat="1">
      <c r="A171" s="14"/>
      <c r="B171" s="235"/>
      <c r="C171" s="236"/>
      <c r="D171" s="226" t="s">
        <v>140</v>
      </c>
      <c r="E171" s="237" t="s">
        <v>19</v>
      </c>
      <c r="F171" s="238" t="s">
        <v>611</v>
      </c>
      <c r="G171" s="236"/>
      <c r="H171" s="239">
        <v>1.0800000000000001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5" t="s">
        <v>140</v>
      </c>
      <c r="AU171" s="245" t="s">
        <v>85</v>
      </c>
      <c r="AV171" s="14" t="s">
        <v>85</v>
      </c>
      <c r="AW171" s="14" t="s">
        <v>37</v>
      </c>
      <c r="AX171" s="14" t="s">
        <v>75</v>
      </c>
      <c r="AY171" s="245" t="s">
        <v>128</v>
      </c>
    </row>
    <row r="172" s="15" customFormat="1">
      <c r="A172" s="15"/>
      <c r="B172" s="246"/>
      <c r="C172" s="247"/>
      <c r="D172" s="226" t="s">
        <v>140</v>
      </c>
      <c r="E172" s="248" t="s">
        <v>19</v>
      </c>
      <c r="F172" s="249" t="s">
        <v>173</v>
      </c>
      <c r="G172" s="247"/>
      <c r="H172" s="250">
        <v>34.845999999999997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6" t="s">
        <v>140</v>
      </c>
      <c r="AU172" s="256" t="s">
        <v>85</v>
      </c>
      <c r="AV172" s="15" t="s">
        <v>136</v>
      </c>
      <c r="AW172" s="15" t="s">
        <v>37</v>
      </c>
      <c r="AX172" s="15" t="s">
        <v>83</v>
      </c>
      <c r="AY172" s="256" t="s">
        <v>128</v>
      </c>
    </row>
    <row r="173" s="2" customFormat="1" ht="37.8" customHeight="1">
      <c r="A173" s="40"/>
      <c r="B173" s="41"/>
      <c r="C173" s="206" t="s">
        <v>293</v>
      </c>
      <c r="D173" s="206" t="s">
        <v>131</v>
      </c>
      <c r="E173" s="207" t="s">
        <v>612</v>
      </c>
      <c r="F173" s="208" t="s">
        <v>613</v>
      </c>
      <c r="G173" s="209" t="s">
        <v>134</v>
      </c>
      <c r="H173" s="210">
        <v>34.845999999999997</v>
      </c>
      <c r="I173" s="211"/>
      <c r="J173" s="212">
        <f>ROUND(I173*H173,2)</f>
        <v>0</v>
      </c>
      <c r="K173" s="208" t="s">
        <v>135</v>
      </c>
      <c r="L173" s="46"/>
      <c r="M173" s="213" t="s">
        <v>19</v>
      </c>
      <c r="N173" s="214" t="s">
        <v>46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0.00066</v>
      </c>
      <c r="T173" s="216">
        <f>S173*H173</f>
        <v>0.022998359999999999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242</v>
      </c>
      <c r="AT173" s="217" t="s">
        <v>131</v>
      </c>
      <c r="AU173" s="217" t="s">
        <v>85</v>
      </c>
      <c r="AY173" s="19" t="s">
        <v>128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83</v>
      </c>
      <c r="BK173" s="218">
        <f>ROUND(I173*H173,2)</f>
        <v>0</v>
      </c>
      <c r="BL173" s="19" t="s">
        <v>242</v>
      </c>
      <c r="BM173" s="217" t="s">
        <v>614</v>
      </c>
    </row>
    <row r="174" s="2" customFormat="1">
      <c r="A174" s="40"/>
      <c r="B174" s="41"/>
      <c r="C174" s="42"/>
      <c r="D174" s="219" t="s">
        <v>138</v>
      </c>
      <c r="E174" s="42"/>
      <c r="F174" s="220" t="s">
        <v>615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138</v>
      </c>
      <c r="AU174" s="19" t="s">
        <v>85</v>
      </c>
    </row>
    <row r="175" s="2" customFormat="1" ht="24.15" customHeight="1">
      <c r="A175" s="40"/>
      <c r="B175" s="41"/>
      <c r="C175" s="206" t="s">
        <v>300</v>
      </c>
      <c r="D175" s="206" t="s">
        <v>131</v>
      </c>
      <c r="E175" s="207" t="s">
        <v>616</v>
      </c>
      <c r="F175" s="208" t="s">
        <v>617</v>
      </c>
      <c r="G175" s="209" t="s">
        <v>165</v>
      </c>
      <c r="H175" s="210">
        <v>198.28</v>
      </c>
      <c r="I175" s="211"/>
      <c r="J175" s="212">
        <f>ROUND(I175*H175,2)</f>
        <v>0</v>
      </c>
      <c r="K175" s="208" t="s">
        <v>135</v>
      </c>
      <c r="L175" s="46"/>
      <c r="M175" s="213" t="s">
        <v>19</v>
      </c>
      <c r="N175" s="214" t="s">
        <v>46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0.0015</v>
      </c>
      <c r="T175" s="216">
        <f>S175*H175</f>
        <v>0.29742000000000002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242</v>
      </c>
      <c r="AT175" s="217" t="s">
        <v>131</v>
      </c>
      <c r="AU175" s="217" t="s">
        <v>85</v>
      </c>
      <c r="AY175" s="19" t="s">
        <v>128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83</v>
      </c>
      <c r="BK175" s="218">
        <f>ROUND(I175*H175,2)</f>
        <v>0</v>
      </c>
      <c r="BL175" s="19" t="s">
        <v>242</v>
      </c>
      <c r="BM175" s="217" t="s">
        <v>618</v>
      </c>
    </row>
    <row r="176" s="2" customFormat="1">
      <c r="A176" s="40"/>
      <c r="B176" s="41"/>
      <c r="C176" s="42"/>
      <c r="D176" s="219" t="s">
        <v>138</v>
      </c>
      <c r="E176" s="42"/>
      <c r="F176" s="220" t="s">
        <v>619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138</v>
      </c>
      <c r="AU176" s="19" t="s">
        <v>85</v>
      </c>
    </row>
    <row r="177" s="13" customFormat="1">
      <c r="A177" s="13"/>
      <c r="B177" s="224"/>
      <c r="C177" s="225"/>
      <c r="D177" s="226" t="s">
        <v>140</v>
      </c>
      <c r="E177" s="227" t="s">
        <v>19</v>
      </c>
      <c r="F177" s="228" t="s">
        <v>620</v>
      </c>
      <c r="G177" s="225"/>
      <c r="H177" s="227" t="s">
        <v>19</v>
      </c>
      <c r="I177" s="229"/>
      <c r="J177" s="225"/>
      <c r="K177" s="225"/>
      <c r="L177" s="230"/>
      <c r="M177" s="231"/>
      <c r="N177" s="232"/>
      <c r="O177" s="232"/>
      <c r="P177" s="232"/>
      <c r="Q177" s="232"/>
      <c r="R177" s="232"/>
      <c r="S177" s="232"/>
      <c r="T177" s="23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4" t="s">
        <v>140</v>
      </c>
      <c r="AU177" s="234" t="s">
        <v>85</v>
      </c>
      <c r="AV177" s="13" t="s">
        <v>83</v>
      </c>
      <c r="AW177" s="13" t="s">
        <v>37</v>
      </c>
      <c r="AX177" s="13" t="s">
        <v>75</v>
      </c>
      <c r="AY177" s="234" t="s">
        <v>128</v>
      </c>
    </row>
    <row r="178" s="13" customFormat="1">
      <c r="A178" s="13"/>
      <c r="B178" s="224"/>
      <c r="C178" s="225"/>
      <c r="D178" s="226" t="s">
        <v>140</v>
      </c>
      <c r="E178" s="227" t="s">
        <v>19</v>
      </c>
      <c r="F178" s="228" t="s">
        <v>621</v>
      </c>
      <c r="G178" s="225"/>
      <c r="H178" s="227" t="s">
        <v>19</v>
      </c>
      <c r="I178" s="229"/>
      <c r="J178" s="225"/>
      <c r="K178" s="225"/>
      <c r="L178" s="230"/>
      <c r="M178" s="231"/>
      <c r="N178" s="232"/>
      <c r="O178" s="232"/>
      <c r="P178" s="232"/>
      <c r="Q178" s="232"/>
      <c r="R178" s="232"/>
      <c r="S178" s="232"/>
      <c r="T178" s="23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4" t="s">
        <v>140</v>
      </c>
      <c r="AU178" s="234" t="s">
        <v>85</v>
      </c>
      <c r="AV178" s="13" t="s">
        <v>83</v>
      </c>
      <c r="AW178" s="13" t="s">
        <v>37</v>
      </c>
      <c r="AX178" s="13" t="s">
        <v>75</v>
      </c>
      <c r="AY178" s="234" t="s">
        <v>128</v>
      </c>
    </row>
    <row r="179" s="14" customFormat="1">
      <c r="A179" s="14"/>
      <c r="B179" s="235"/>
      <c r="C179" s="236"/>
      <c r="D179" s="226" t="s">
        <v>140</v>
      </c>
      <c r="E179" s="237" t="s">
        <v>19</v>
      </c>
      <c r="F179" s="238" t="s">
        <v>622</v>
      </c>
      <c r="G179" s="236"/>
      <c r="H179" s="239">
        <v>43.299999999999997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5" t="s">
        <v>140</v>
      </c>
      <c r="AU179" s="245" t="s">
        <v>85</v>
      </c>
      <c r="AV179" s="14" t="s">
        <v>85</v>
      </c>
      <c r="AW179" s="14" t="s">
        <v>37</v>
      </c>
      <c r="AX179" s="14" t="s">
        <v>75</v>
      </c>
      <c r="AY179" s="245" t="s">
        <v>128</v>
      </c>
    </row>
    <row r="180" s="13" customFormat="1">
      <c r="A180" s="13"/>
      <c r="B180" s="224"/>
      <c r="C180" s="225"/>
      <c r="D180" s="226" t="s">
        <v>140</v>
      </c>
      <c r="E180" s="227" t="s">
        <v>19</v>
      </c>
      <c r="F180" s="228" t="s">
        <v>623</v>
      </c>
      <c r="G180" s="225"/>
      <c r="H180" s="227" t="s">
        <v>19</v>
      </c>
      <c r="I180" s="229"/>
      <c r="J180" s="225"/>
      <c r="K180" s="225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140</v>
      </c>
      <c r="AU180" s="234" t="s">
        <v>85</v>
      </c>
      <c r="AV180" s="13" t="s">
        <v>83</v>
      </c>
      <c r="AW180" s="13" t="s">
        <v>37</v>
      </c>
      <c r="AX180" s="13" t="s">
        <v>75</v>
      </c>
      <c r="AY180" s="234" t="s">
        <v>128</v>
      </c>
    </row>
    <row r="181" s="14" customFormat="1">
      <c r="A181" s="14"/>
      <c r="B181" s="235"/>
      <c r="C181" s="236"/>
      <c r="D181" s="226" t="s">
        <v>140</v>
      </c>
      <c r="E181" s="237" t="s">
        <v>19</v>
      </c>
      <c r="F181" s="238" t="s">
        <v>624</v>
      </c>
      <c r="G181" s="236"/>
      <c r="H181" s="239">
        <v>42.420000000000002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5" t="s">
        <v>140</v>
      </c>
      <c r="AU181" s="245" t="s">
        <v>85</v>
      </c>
      <c r="AV181" s="14" t="s">
        <v>85</v>
      </c>
      <c r="AW181" s="14" t="s">
        <v>37</v>
      </c>
      <c r="AX181" s="14" t="s">
        <v>75</v>
      </c>
      <c r="AY181" s="245" t="s">
        <v>128</v>
      </c>
    </row>
    <row r="182" s="13" customFormat="1">
      <c r="A182" s="13"/>
      <c r="B182" s="224"/>
      <c r="C182" s="225"/>
      <c r="D182" s="226" t="s">
        <v>140</v>
      </c>
      <c r="E182" s="227" t="s">
        <v>19</v>
      </c>
      <c r="F182" s="228" t="s">
        <v>625</v>
      </c>
      <c r="G182" s="225"/>
      <c r="H182" s="227" t="s">
        <v>19</v>
      </c>
      <c r="I182" s="229"/>
      <c r="J182" s="225"/>
      <c r="K182" s="225"/>
      <c r="L182" s="230"/>
      <c r="M182" s="231"/>
      <c r="N182" s="232"/>
      <c r="O182" s="232"/>
      <c r="P182" s="232"/>
      <c r="Q182" s="232"/>
      <c r="R182" s="232"/>
      <c r="S182" s="232"/>
      <c r="T182" s="23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4" t="s">
        <v>140</v>
      </c>
      <c r="AU182" s="234" t="s">
        <v>85</v>
      </c>
      <c r="AV182" s="13" t="s">
        <v>83</v>
      </c>
      <c r="AW182" s="13" t="s">
        <v>37</v>
      </c>
      <c r="AX182" s="13" t="s">
        <v>75</v>
      </c>
      <c r="AY182" s="234" t="s">
        <v>128</v>
      </c>
    </row>
    <row r="183" s="14" customFormat="1">
      <c r="A183" s="14"/>
      <c r="B183" s="235"/>
      <c r="C183" s="236"/>
      <c r="D183" s="226" t="s">
        <v>140</v>
      </c>
      <c r="E183" s="237" t="s">
        <v>19</v>
      </c>
      <c r="F183" s="238" t="s">
        <v>626</v>
      </c>
      <c r="G183" s="236"/>
      <c r="H183" s="239">
        <v>40.399999999999999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5" t="s">
        <v>140</v>
      </c>
      <c r="AU183" s="245" t="s">
        <v>85</v>
      </c>
      <c r="AV183" s="14" t="s">
        <v>85</v>
      </c>
      <c r="AW183" s="14" t="s">
        <v>37</v>
      </c>
      <c r="AX183" s="14" t="s">
        <v>75</v>
      </c>
      <c r="AY183" s="245" t="s">
        <v>128</v>
      </c>
    </row>
    <row r="184" s="13" customFormat="1">
      <c r="A184" s="13"/>
      <c r="B184" s="224"/>
      <c r="C184" s="225"/>
      <c r="D184" s="226" t="s">
        <v>140</v>
      </c>
      <c r="E184" s="227" t="s">
        <v>19</v>
      </c>
      <c r="F184" s="228" t="s">
        <v>627</v>
      </c>
      <c r="G184" s="225"/>
      <c r="H184" s="227" t="s">
        <v>19</v>
      </c>
      <c r="I184" s="229"/>
      <c r="J184" s="225"/>
      <c r="K184" s="225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140</v>
      </c>
      <c r="AU184" s="234" t="s">
        <v>85</v>
      </c>
      <c r="AV184" s="13" t="s">
        <v>83</v>
      </c>
      <c r="AW184" s="13" t="s">
        <v>37</v>
      </c>
      <c r="AX184" s="13" t="s">
        <v>75</v>
      </c>
      <c r="AY184" s="234" t="s">
        <v>128</v>
      </c>
    </row>
    <row r="185" s="13" customFormat="1">
      <c r="A185" s="13"/>
      <c r="B185" s="224"/>
      <c r="C185" s="225"/>
      <c r="D185" s="226" t="s">
        <v>140</v>
      </c>
      <c r="E185" s="227" t="s">
        <v>19</v>
      </c>
      <c r="F185" s="228" t="s">
        <v>602</v>
      </c>
      <c r="G185" s="225"/>
      <c r="H185" s="227" t="s">
        <v>19</v>
      </c>
      <c r="I185" s="229"/>
      <c r="J185" s="225"/>
      <c r="K185" s="225"/>
      <c r="L185" s="230"/>
      <c r="M185" s="231"/>
      <c r="N185" s="232"/>
      <c r="O185" s="232"/>
      <c r="P185" s="232"/>
      <c r="Q185" s="232"/>
      <c r="R185" s="232"/>
      <c r="S185" s="232"/>
      <c r="T185" s="23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4" t="s">
        <v>140</v>
      </c>
      <c r="AU185" s="234" t="s">
        <v>85</v>
      </c>
      <c r="AV185" s="13" t="s">
        <v>83</v>
      </c>
      <c r="AW185" s="13" t="s">
        <v>37</v>
      </c>
      <c r="AX185" s="13" t="s">
        <v>75</v>
      </c>
      <c r="AY185" s="234" t="s">
        <v>128</v>
      </c>
    </row>
    <row r="186" s="14" customFormat="1">
      <c r="A186" s="14"/>
      <c r="B186" s="235"/>
      <c r="C186" s="236"/>
      <c r="D186" s="226" t="s">
        <v>140</v>
      </c>
      <c r="E186" s="237" t="s">
        <v>19</v>
      </c>
      <c r="F186" s="238" t="s">
        <v>628</v>
      </c>
      <c r="G186" s="236"/>
      <c r="H186" s="239">
        <v>44.159999999999997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5" t="s">
        <v>140</v>
      </c>
      <c r="AU186" s="245" t="s">
        <v>85</v>
      </c>
      <c r="AV186" s="14" t="s">
        <v>85</v>
      </c>
      <c r="AW186" s="14" t="s">
        <v>37</v>
      </c>
      <c r="AX186" s="14" t="s">
        <v>75</v>
      </c>
      <c r="AY186" s="245" t="s">
        <v>128</v>
      </c>
    </row>
    <row r="187" s="14" customFormat="1">
      <c r="A187" s="14"/>
      <c r="B187" s="235"/>
      <c r="C187" s="236"/>
      <c r="D187" s="226" t="s">
        <v>140</v>
      </c>
      <c r="E187" s="237" t="s">
        <v>19</v>
      </c>
      <c r="F187" s="238" t="s">
        <v>629</v>
      </c>
      <c r="G187" s="236"/>
      <c r="H187" s="239">
        <v>2.3999999999999999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5" t="s">
        <v>140</v>
      </c>
      <c r="AU187" s="245" t="s">
        <v>85</v>
      </c>
      <c r="AV187" s="14" t="s">
        <v>85</v>
      </c>
      <c r="AW187" s="14" t="s">
        <v>37</v>
      </c>
      <c r="AX187" s="14" t="s">
        <v>75</v>
      </c>
      <c r="AY187" s="245" t="s">
        <v>128</v>
      </c>
    </row>
    <row r="188" s="13" customFormat="1">
      <c r="A188" s="13"/>
      <c r="B188" s="224"/>
      <c r="C188" s="225"/>
      <c r="D188" s="226" t="s">
        <v>140</v>
      </c>
      <c r="E188" s="227" t="s">
        <v>19</v>
      </c>
      <c r="F188" s="228" t="s">
        <v>605</v>
      </c>
      <c r="G188" s="225"/>
      <c r="H188" s="227" t="s">
        <v>19</v>
      </c>
      <c r="I188" s="229"/>
      <c r="J188" s="225"/>
      <c r="K188" s="225"/>
      <c r="L188" s="230"/>
      <c r="M188" s="231"/>
      <c r="N188" s="232"/>
      <c r="O188" s="232"/>
      <c r="P188" s="232"/>
      <c r="Q188" s="232"/>
      <c r="R188" s="232"/>
      <c r="S188" s="232"/>
      <c r="T188" s="23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4" t="s">
        <v>140</v>
      </c>
      <c r="AU188" s="234" t="s">
        <v>85</v>
      </c>
      <c r="AV188" s="13" t="s">
        <v>83</v>
      </c>
      <c r="AW188" s="13" t="s">
        <v>37</v>
      </c>
      <c r="AX188" s="13" t="s">
        <v>75</v>
      </c>
      <c r="AY188" s="234" t="s">
        <v>128</v>
      </c>
    </row>
    <row r="189" s="14" customFormat="1">
      <c r="A189" s="14"/>
      <c r="B189" s="235"/>
      <c r="C189" s="236"/>
      <c r="D189" s="226" t="s">
        <v>140</v>
      </c>
      <c r="E189" s="237" t="s">
        <v>19</v>
      </c>
      <c r="F189" s="238" t="s">
        <v>630</v>
      </c>
      <c r="G189" s="236"/>
      <c r="H189" s="239">
        <v>5.5999999999999996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5" t="s">
        <v>140</v>
      </c>
      <c r="AU189" s="245" t="s">
        <v>85</v>
      </c>
      <c r="AV189" s="14" t="s">
        <v>85</v>
      </c>
      <c r="AW189" s="14" t="s">
        <v>37</v>
      </c>
      <c r="AX189" s="14" t="s">
        <v>75</v>
      </c>
      <c r="AY189" s="245" t="s">
        <v>128</v>
      </c>
    </row>
    <row r="190" s="13" customFormat="1">
      <c r="A190" s="13"/>
      <c r="B190" s="224"/>
      <c r="C190" s="225"/>
      <c r="D190" s="226" t="s">
        <v>140</v>
      </c>
      <c r="E190" s="227" t="s">
        <v>19</v>
      </c>
      <c r="F190" s="228" t="s">
        <v>607</v>
      </c>
      <c r="G190" s="225"/>
      <c r="H190" s="227" t="s">
        <v>19</v>
      </c>
      <c r="I190" s="229"/>
      <c r="J190" s="225"/>
      <c r="K190" s="225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140</v>
      </c>
      <c r="AU190" s="234" t="s">
        <v>85</v>
      </c>
      <c r="AV190" s="13" t="s">
        <v>83</v>
      </c>
      <c r="AW190" s="13" t="s">
        <v>37</v>
      </c>
      <c r="AX190" s="13" t="s">
        <v>75</v>
      </c>
      <c r="AY190" s="234" t="s">
        <v>128</v>
      </c>
    </row>
    <row r="191" s="14" customFormat="1">
      <c r="A191" s="14"/>
      <c r="B191" s="235"/>
      <c r="C191" s="236"/>
      <c r="D191" s="226" t="s">
        <v>140</v>
      </c>
      <c r="E191" s="237" t="s">
        <v>19</v>
      </c>
      <c r="F191" s="238" t="s">
        <v>631</v>
      </c>
      <c r="G191" s="236"/>
      <c r="H191" s="239">
        <v>12.800000000000001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5" t="s">
        <v>140</v>
      </c>
      <c r="AU191" s="245" t="s">
        <v>85</v>
      </c>
      <c r="AV191" s="14" t="s">
        <v>85</v>
      </c>
      <c r="AW191" s="14" t="s">
        <v>37</v>
      </c>
      <c r="AX191" s="14" t="s">
        <v>75</v>
      </c>
      <c r="AY191" s="245" t="s">
        <v>128</v>
      </c>
    </row>
    <row r="192" s="13" customFormat="1">
      <c r="A192" s="13"/>
      <c r="B192" s="224"/>
      <c r="C192" s="225"/>
      <c r="D192" s="226" t="s">
        <v>140</v>
      </c>
      <c r="E192" s="227" t="s">
        <v>19</v>
      </c>
      <c r="F192" s="228" t="s">
        <v>609</v>
      </c>
      <c r="G192" s="225"/>
      <c r="H192" s="227" t="s">
        <v>19</v>
      </c>
      <c r="I192" s="229"/>
      <c r="J192" s="225"/>
      <c r="K192" s="225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140</v>
      </c>
      <c r="AU192" s="234" t="s">
        <v>85</v>
      </c>
      <c r="AV192" s="13" t="s">
        <v>83</v>
      </c>
      <c r="AW192" s="13" t="s">
        <v>37</v>
      </c>
      <c r="AX192" s="13" t="s">
        <v>75</v>
      </c>
      <c r="AY192" s="234" t="s">
        <v>128</v>
      </c>
    </row>
    <row r="193" s="14" customFormat="1">
      <c r="A193" s="14"/>
      <c r="B193" s="235"/>
      <c r="C193" s="236"/>
      <c r="D193" s="226" t="s">
        <v>140</v>
      </c>
      <c r="E193" s="237" t="s">
        <v>19</v>
      </c>
      <c r="F193" s="238" t="s">
        <v>632</v>
      </c>
      <c r="G193" s="236"/>
      <c r="H193" s="239">
        <v>7.2000000000000002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5" t="s">
        <v>140</v>
      </c>
      <c r="AU193" s="245" t="s">
        <v>85</v>
      </c>
      <c r="AV193" s="14" t="s">
        <v>85</v>
      </c>
      <c r="AW193" s="14" t="s">
        <v>37</v>
      </c>
      <c r="AX193" s="14" t="s">
        <v>75</v>
      </c>
      <c r="AY193" s="245" t="s">
        <v>128</v>
      </c>
    </row>
    <row r="194" s="15" customFormat="1">
      <c r="A194" s="15"/>
      <c r="B194" s="246"/>
      <c r="C194" s="247"/>
      <c r="D194" s="226" t="s">
        <v>140</v>
      </c>
      <c r="E194" s="248" t="s">
        <v>19</v>
      </c>
      <c r="F194" s="249" t="s">
        <v>173</v>
      </c>
      <c r="G194" s="247"/>
      <c r="H194" s="250">
        <v>198.28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6" t="s">
        <v>140</v>
      </c>
      <c r="AU194" s="256" t="s">
        <v>85</v>
      </c>
      <c r="AV194" s="15" t="s">
        <v>136</v>
      </c>
      <c r="AW194" s="15" t="s">
        <v>37</v>
      </c>
      <c r="AX194" s="15" t="s">
        <v>83</v>
      </c>
      <c r="AY194" s="256" t="s">
        <v>128</v>
      </c>
    </row>
    <row r="195" s="2" customFormat="1" ht="24.15" customHeight="1">
      <c r="A195" s="40"/>
      <c r="B195" s="41"/>
      <c r="C195" s="206" t="s">
        <v>307</v>
      </c>
      <c r="D195" s="206" t="s">
        <v>131</v>
      </c>
      <c r="E195" s="207" t="s">
        <v>633</v>
      </c>
      <c r="F195" s="208" t="s">
        <v>634</v>
      </c>
      <c r="G195" s="209" t="s">
        <v>245</v>
      </c>
      <c r="H195" s="210">
        <v>7</v>
      </c>
      <c r="I195" s="211"/>
      <c r="J195" s="212">
        <f>ROUND(I195*H195,2)</f>
        <v>0</v>
      </c>
      <c r="K195" s="208" t="s">
        <v>135</v>
      </c>
      <c r="L195" s="46"/>
      <c r="M195" s="213" t="s">
        <v>19</v>
      </c>
      <c r="N195" s="214" t="s">
        <v>46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0.00029999999999999997</v>
      </c>
      <c r="T195" s="216">
        <f>S195*H195</f>
        <v>0.0020999999999999999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242</v>
      </c>
      <c r="AT195" s="217" t="s">
        <v>131</v>
      </c>
      <c r="AU195" s="217" t="s">
        <v>85</v>
      </c>
      <c r="AY195" s="19" t="s">
        <v>128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83</v>
      </c>
      <c r="BK195" s="218">
        <f>ROUND(I195*H195,2)</f>
        <v>0</v>
      </c>
      <c r="BL195" s="19" t="s">
        <v>242</v>
      </c>
      <c r="BM195" s="217" t="s">
        <v>635</v>
      </c>
    </row>
    <row r="196" s="2" customFormat="1">
      <c r="A196" s="40"/>
      <c r="B196" s="41"/>
      <c r="C196" s="42"/>
      <c r="D196" s="219" t="s">
        <v>138</v>
      </c>
      <c r="E196" s="42"/>
      <c r="F196" s="220" t="s">
        <v>636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138</v>
      </c>
      <c r="AU196" s="19" t="s">
        <v>85</v>
      </c>
    </row>
    <row r="197" s="13" customFormat="1">
      <c r="A197" s="13"/>
      <c r="B197" s="224"/>
      <c r="C197" s="225"/>
      <c r="D197" s="226" t="s">
        <v>140</v>
      </c>
      <c r="E197" s="227" t="s">
        <v>19</v>
      </c>
      <c r="F197" s="228" t="s">
        <v>637</v>
      </c>
      <c r="G197" s="225"/>
      <c r="H197" s="227" t="s">
        <v>19</v>
      </c>
      <c r="I197" s="229"/>
      <c r="J197" s="225"/>
      <c r="K197" s="225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140</v>
      </c>
      <c r="AU197" s="234" t="s">
        <v>85</v>
      </c>
      <c r="AV197" s="13" t="s">
        <v>83</v>
      </c>
      <c r="AW197" s="13" t="s">
        <v>37</v>
      </c>
      <c r="AX197" s="13" t="s">
        <v>75</v>
      </c>
      <c r="AY197" s="234" t="s">
        <v>128</v>
      </c>
    </row>
    <row r="198" s="13" customFormat="1">
      <c r="A198" s="13"/>
      <c r="B198" s="224"/>
      <c r="C198" s="225"/>
      <c r="D198" s="226" t="s">
        <v>140</v>
      </c>
      <c r="E198" s="227" t="s">
        <v>19</v>
      </c>
      <c r="F198" s="228" t="s">
        <v>638</v>
      </c>
      <c r="G198" s="225"/>
      <c r="H198" s="227" t="s">
        <v>19</v>
      </c>
      <c r="I198" s="229"/>
      <c r="J198" s="225"/>
      <c r="K198" s="225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140</v>
      </c>
      <c r="AU198" s="234" t="s">
        <v>85</v>
      </c>
      <c r="AV198" s="13" t="s">
        <v>83</v>
      </c>
      <c r="AW198" s="13" t="s">
        <v>37</v>
      </c>
      <c r="AX198" s="13" t="s">
        <v>75</v>
      </c>
      <c r="AY198" s="234" t="s">
        <v>128</v>
      </c>
    </row>
    <row r="199" s="14" customFormat="1">
      <c r="A199" s="14"/>
      <c r="B199" s="235"/>
      <c r="C199" s="236"/>
      <c r="D199" s="226" t="s">
        <v>140</v>
      </c>
      <c r="E199" s="237" t="s">
        <v>19</v>
      </c>
      <c r="F199" s="238" t="s">
        <v>136</v>
      </c>
      <c r="G199" s="236"/>
      <c r="H199" s="239">
        <v>4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5" t="s">
        <v>140</v>
      </c>
      <c r="AU199" s="245" t="s">
        <v>85</v>
      </c>
      <c r="AV199" s="14" t="s">
        <v>85</v>
      </c>
      <c r="AW199" s="14" t="s">
        <v>37</v>
      </c>
      <c r="AX199" s="14" t="s">
        <v>75</v>
      </c>
      <c r="AY199" s="245" t="s">
        <v>128</v>
      </c>
    </row>
    <row r="200" s="13" customFormat="1">
      <c r="A200" s="13"/>
      <c r="B200" s="224"/>
      <c r="C200" s="225"/>
      <c r="D200" s="226" t="s">
        <v>140</v>
      </c>
      <c r="E200" s="227" t="s">
        <v>19</v>
      </c>
      <c r="F200" s="228" t="s">
        <v>639</v>
      </c>
      <c r="G200" s="225"/>
      <c r="H200" s="227" t="s">
        <v>19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140</v>
      </c>
      <c r="AU200" s="234" t="s">
        <v>85</v>
      </c>
      <c r="AV200" s="13" t="s">
        <v>83</v>
      </c>
      <c r="AW200" s="13" t="s">
        <v>37</v>
      </c>
      <c r="AX200" s="13" t="s">
        <v>75</v>
      </c>
      <c r="AY200" s="234" t="s">
        <v>128</v>
      </c>
    </row>
    <row r="201" s="14" customFormat="1">
      <c r="A201" s="14"/>
      <c r="B201" s="235"/>
      <c r="C201" s="236"/>
      <c r="D201" s="226" t="s">
        <v>140</v>
      </c>
      <c r="E201" s="237" t="s">
        <v>19</v>
      </c>
      <c r="F201" s="238" t="s">
        <v>85</v>
      </c>
      <c r="G201" s="236"/>
      <c r="H201" s="239">
        <v>2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5" t="s">
        <v>140</v>
      </c>
      <c r="AU201" s="245" t="s">
        <v>85</v>
      </c>
      <c r="AV201" s="14" t="s">
        <v>85</v>
      </c>
      <c r="AW201" s="14" t="s">
        <v>37</v>
      </c>
      <c r="AX201" s="14" t="s">
        <v>75</v>
      </c>
      <c r="AY201" s="245" t="s">
        <v>128</v>
      </c>
    </row>
    <row r="202" s="13" customFormat="1">
      <c r="A202" s="13"/>
      <c r="B202" s="224"/>
      <c r="C202" s="225"/>
      <c r="D202" s="226" t="s">
        <v>140</v>
      </c>
      <c r="E202" s="227" t="s">
        <v>19</v>
      </c>
      <c r="F202" s="228" t="s">
        <v>640</v>
      </c>
      <c r="G202" s="225"/>
      <c r="H202" s="227" t="s">
        <v>19</v>
      </c>
      <c r="I202" s="229"/>
      <c r="J202" s="225"/>
      <c r="K202" s="225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140</v>
      </c>
      <c r="AU202" s="234" t="s">
        <v>85</v>
      </c>
      <c r="AV202" s="13" t="s">
        <v>83</v>
      </c>
      <c r="AW202" s="13" t="s">
        <v>37</v>
      </c>
      <c r="AX202" s="13" t="s">
        <v>75</v>
      </c>
      <c r="AY202" s="234" t="s">
        <v>128</v>
      </c>
    </row>
    <row r="203" s="14" customFormat="1">
      <c r="A203" s="14"/>
      <c r="B203" s="235"/>
      <c r="C203" s="236"/>
      <c r="D203" s="226" t="s">
        <v>140</v>
      </c>
      <c r="E203" s="237" t="s">
        <v>19</v>
      </c>
      <c r="F203" s="238" t="s">
        <v>83</v>
      </c>
      <c r="G203" s="236"/>
      <c r="H203" s="239">
        <v>1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5" t="s">
        <v>140</v>
      </c>
      <c r="AU203" s="245" t="s">
        <v>85</v>
      </c>
      <c r="AV203" s="14" t="s">
        <v>85</v>
      </c>
      <c r="AW203" s="14" t="s">
        <v>37</v>
      </c>
      <c r="AX203" s="14" t="s">
        <v>75</v>
      </c>
      <c r="AY203" s="245" t="s">
        <v>128</v>
      </c>
    </row>
    <row r="204" s="15" customFormat="1">
      <c r="A204" s="15"/>
      <c r="B204" s="246"/>
      <c r="C204" s="247"/>
      <c r="D204" s="226" t="s">
        <v>140</v>
      </c>
      <c r="E204" s="248" t="s">
        <v>19</v>
      </c>
      <c r="F204" s="249" t="s">
        <v>173</v>
      </c>
      <c r="G204" s="247"/>
      <c r="H204" s="250">
        <v>7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6" t="s">
        <v>140</v>
      </c>
      <c r="AU204" s="256" t="s">
        <v>85</v>
      </c>
      <c r="AV204" s="15" t="s">
        <v>136</v>
      </c>
      <c r="AW204" s="15" t="s">
        <v>37</v>
      </c>
      <c r="AX204" s="15" t="s">
        <v>83</v>
      </c>
      <c r="AY204" s="256" t="s">
        <v>128</v>
      </c>
    </row>
    <row r="205" s="2" customFormat="1" ht="16.5" customHeight="1">
      <c r="A205" s="40"/>
      <c r="B205" s="41"/>
      <c r="C205" s="206" t="s">
        <v>312</v>
      </c>
      <c r="D205" s="206" t="s">
        <v>131</v>
      </c>
      <c r="E205" s="207" t="s">
        <v>641</v>
      </c>
      <c r="F205" s="208" t="s">
        <v>642</v>
      </c>
      <c r="G205" s="209" t="s">
        <v>165</v>
      </c>
      <c r="H205" s="210">
        <v>186.58000000000001</v>
      </c>
      <c r="I205" s="211"/>
      <c r="J205" s="212">
        <f>ROUND(I205*H205,2)</f>
        <v>0</v>
      </c>
      <c r="K205" s="208" t="s">
        <v>19</v>
      </c>
      <c r="L205" s="46"/>
      <c r="M205" s="213" t="s">
        <v>19</v>
      </c>
      <c r="N205" s="214" t="s">
        <v>46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242</v>
      </c>
      <c r="AT205" s="217" t="s">
        <v>131</v>
      </c>
      <c r="AU205" s="217" t="s">
        <v>85</v>
      </c>
      <c r="AY205" s="19" t="s">
        <v>128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83</v>
      </c>
      <c r="BK205" s="218">
        <f>ROUND(I205*H205,2)</f>
        <v>0</v>
      </c>
      <c r="BL205" s="19" t="s">
        <v>242</v>
      </c>
      <c r="BM205" s="217" t="s">
        <v>643</v>
      </c>
    </row>
    <row r="206" s="13" customFormat="1">
      <c r="A206" s="13"/>
      <c r="B206" s="224"/>
      <c r="C206" s="225"/>
      <c r="D206" s="226" t="s">
        <v>140</v>
      </c>
      <c r="E206" s="227" t="s">
        <v>19</v>
      </c>
      <c r="F206" s="228" t="s">
        <v>644</v>
      </c>
      <c r="G206" s="225"/>
      <c r="H206" s="227" t="s">
        <v>19</v>
      </c>
      <c r="I206" s="229"/>
      <c r="J206" s="225"/>
      <c r="K206" s="225"/>
      <c r="L206" s="230"/>
      <c r="M206" s="231"/>
      <c r="N206" s="232"/>
      <c r="O206" s="232"/>
      <c r="P206" s="232"/>
      <c r="Q206" s="232"/>
      <c r="R206" s="232"/>
      <c r="S206" s="232"/>
      <c r="T206" s="23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4" t="s">
        <v>140</v>
      </c>
      <c r="AU206" s="234" t="s">
        <v>85</v>
      </c>
      <c r="AV206" s="13" t="s">
        <v>83</v>
      </c>
      <c r="AW206" s="13" t="s">
        <v>37</v>
      </c>
      <c r="AX206" s="13" t="s">
        <v>75</v>
      </c>
      <c r="AY206" s="234" t="s">
        <v>128</v>
      </c>
    </row>
    <row r="207" s="14" customFormat="1">
      <c r="A207" s="14"/>
      <c r="B207" s="235"/>
      <c r="C207" s="236"/>
      <c r="D207" s="226" t="s">
        <v>140</v>
      </c>
      <c r="E207" s="237" t="s">
        <v>19</v>
      </c>
      <c r="F207" s="238" t="s">
        <v>626</v>
      </c>
      <c r="G207" s="236"/>
      <c r="H207" s="239">
        <v>40.399999999999999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5" t="s">
        <v>140</v>
      </c>
      <c r="AU207" s="245" t="s">
        <v>85</v>
      </c>
      <c r="AV207" s="14" t="s">
        <v>85</v>
      </c>
      <c r="AW207" s="14" t="s">
        <v>37</v>
      </c>
      <c r="AX207" s="14" t="s">
        <v>75</v>
      </c>
      <c r="AY207" s="245" t="s">
        <v>128</v>
      </c>
    </row>
    <row r="208" s="13" customFormat="1">
      <c r="A208" s="13"/>
      <c r="B208" s="224"/>
      <c r="C208" s="225"/>
      <c r="D208" s="226" t="s">
        <v>140</v>
      </c>
      <c r="E208" s="227" t="s">
        <v>19</v>
      </c>
      <c r="F208" s="228" t="s">
        <v>645</v>
      </c>
      <c r="G208" s="225"/>
      <c r="H208" s="227" t="s">
        <v>19</v>
      </c>
      <c r="I208" s="229"/>
      <c r="J208" s="225"/>
      <c r="K208" s="225"/>
      <c r="L208" s="230"/>
      <c r="M208" s="231"/>
      <c r="N208" s="232"/>
      <c r="O208" s="232"/>
      <c r="P208" s="232"/>
      <c r="Q208" s="232"/>
      <c r="R208" s="232"/>
      <c r="S208" s="232"/>
      <c r="T208" s="23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4" t="s">
        <v>140</v>
      </c>
      <c r="AU208" s="234" t="s">
        <v>85</v>
      </c>
      <c r="AV208" s="13" t="s">
        <v>83</v>
      </c>
      <c r="AW208" s="13" t="s">
        <v>37</v>
      </c>
      <c r="AX208" s="13" t="s">
        <v>75</v>
      </c>
      <c r="AY208" s="234" t="s">
        <v>128</v>
      </c>
    </row>
    <row r="209" s="14" customFormat="1">
      <c r="A209" s="14"/>
      <c r="B209" s="235"/>
      <c r="C209" s="236"/>
      <c r="D209" s="226" t="s">
        <v>140</v>
      </c>
      <c r="E209" s="237" t="s">
        <v>19</v>
      </c>
      <c r="F209" s="238" t="s">
        <v>626</v>
      </c>
      <c r="G209" s="236"/>
      <c r="H209" s="239">
        <v>40.399999999999999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5" t="s">
        <v>140</v>
      </c>
      <c r="AU209" s="245" t="s">
        <v>85</v>
      </c>
      <c r="AV209" s="14" t="s">
        <v>85</v>
      </c>
      <c r="AW209" s="14" t="s">
        <v>37</v>
      </c>
      <c r="AX209" s="14" t="s">
        <v>75</v>
      </c>
      <c r="AY209" s="245" t="s">
        <v>128</v>
      </c>
    </row>
    <row r="210" s="13" customFormat="1">
      <c r="A210" s="13"/>
      <c r="B210" s="224"/>
      <c r="C210" s="225"/>
      <c r="D210" s="226" t="s">
        <v>140</v>
      </c>
      <c r="E210" s="227" t="s">
        <v>19</v>
      </c>
      <c r="F210" s="228" t="s">
        <v>646</v>
      </c>
      <c r="G210" s="225"/>
      <c r="H210" s="227" t="s">
        <v>19</v>
      </c>
      <c r="I210" s="229"/>
      <c r="J210" s="225"/>
      <c r="K210" s="225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140</v>
      </c>
      <c r="AU210" s="234" t="s">
        <v>85</v>
      </c>
      <c r="AV210" s="13" t="s">
        <v>83</v>
      </c>
      <c r="AW210" s="13" t="s">
        <v>37</v>
      </c>
      <c r="AX210" s="13" t="s">
        <v>75</v>
      </c>
      <c r="AY210" s="234" t="s">
        <v>128</v>
      </c>
    </row>
    <row r="211" s="14" customFormat="1">
      <c r="A211" s="14"/>
      <c r="B211" s="235"/>
      <c r="C211" s="236"/>
      <c r="D211" s="226" t="s">
        <v>140</v>
      </c>
      <c r="E211" s="237" t="s">
        <v>19</v>
      </c>
      <c r="F211" s="238" t="s">
        <v>647</v>
      </c>
      <c r="G211" s="236"/>
      <c r="H211" s="239">
        <v>44.700000000000003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5" t="s">
        <v>140</v>
      </c>
      <c r="AU211" s="245" t="s">
        <v>85</v>
      </c>
      <c r="AV211" s="14" t="s">
        <v>85</v>
      </c>
      <c r="AW211" s="14" t="s">
        <v>37</v>
      </c>
      <c r="AX211" s="14" t="s">
        <v>75</v>
      </c>
      <c r="AY211" s="245" t="s">
        <v>128</v>
      </c>
    </row>
    <row r="212" s="13" customFormat="1">
      <c r="A212" s="13"/>
      <c r="B212" s="224"/>
      <c r="C212" s="225"/>
      <c r="D212" s="226" t="s">
        <v>140</v>
      </c>
      <c r="E212" s="227" t="s">
        <v>19</v>
      </c>
      <c r="F212" s="228" t="s">
        <v>648</v>
      </c>
      <c r="G212" s="225"/>
      <c r="H212" s="227" t="s">
        <v>19</v>
      </c>
      <c r="I212" s="229"/>
      <c r="J212" s="225"/>
      <c r="K212" s="225"/>
      <c r="L212" s="230"/>
      <c r="M212" s="231"/>
      <c r="N212" s="232"/>
      <c r="O212" s="232"/>
      <c r="P212" s="232"/>
      <c r="Q212" s="232"/>
      <c r="R212" s="232"/>
      <c r="S212" s="232"/>
      <c r="T212" s="23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4" t="s">
        <v>140</v>
      </c>
      <c r="AU212" s="234" t="s">
        <v>85</v>
      </c>
      <c r="AV212" s="13" t="s">
        <v>83</v>
      </c>
      <c r="AW212" s="13" t="s">
        <v>37</v>
      </c>
      <c r="AX212" s="13" t="s">
        <v>75</v>
      </c>
      <c r="AY212" s="234" t="s">
        <v>128</v>
      </c>
    </row>
    <row r="213" s="14" customFormat="1">
      <c r="A213" s="14"/>
      <c r="B213" s="235"/>
      <c r="C213" s="236"/>
      <c r="D213" s="226" t="s">
        <v>140</v>
      </c>
      <c r="E213" s="237" t="s">
        <v>19</v>
      </c>
      <c r="F213" s="238" t="s">
        <v>649</v>
      </c>
      <c r="G213" s="236"/>
      <c r="H213" s="239">
        <v>3.96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5" t="s">
        <v>140</v>
      </c>
      <c r="AU213" s="245" t="s">
        <v>85</v>
      </c>
      <c r="AV213" s="14" t="s">
        <v>85</v>
      </c>
      <c r="AW213" s="14" t="s">
        <v>37</v>
      </c>
      <c r="AX213" s="14" t="s">
        <v>75</v>
      </c>
      <c r="AY213" s="245" t="s">
        <v>128</v>
      </c>
    </row>
    <row r="214" s="13" customFormat="1">
      <c r="A214" s="13"/>
      <c r="B214" s="224"/>
      <c r="C214" s="225"/>
      <c r="D214" s="226" t="s">
        <v>140</v>
      </c>
      <c r="E214" s="227" t="s">
        <v>19</v>
      </c>
      <c r="F214" s="228" t="s">
        <v>650</v>
      </c>
      <c r="G214" s="225"/>
      <c r="H214" s="227" t="s">
        <v>19</v>
      </c>
      <c r="I214" s="229"/>
      <c r="J214" s="225"/>
      <c r="K214" s="225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140</v>
      </c>
      <c r="AU214" s="234" t="s">
        <v>85</v>
      </c>
      <c r="AV214" s="13" t="s">
        <v>83</v>
      </c>
      <c r="AW214" s="13" t="s">
        <v>37</v>
      </c>
      <c r="AX214" s="13" t="s">
        <v>75</v>
      </c>
      <c r="AY214" s="234" t="s">
        <v>128</v>
      </c>
    </row>
    <row r="215" s="14" customFormat="1">
      <c r="A215" s="14"/>
      <c r="B215" s="235"/>
      <c r="C215" s="236"/>
      <c r="D215" s="226" t="s">
        <v>140</v>
      </c>
      <c r="E215" s="237" t="s">
        <v>19</v>
      </c>
      <c r="F215" s="238" t="s">
        <v>651</v>
      </c>
      <c r="G215" s="236"/>
      <c r="H215" s="239">
        <v>19.199999999999999</v>
      </c>
      <c r="I215" s="240"/>
      <c r="J215" s="236"/>
      <c r="K215" s="236"/>
      <c r="L215" s="241"/>
      <c r="M215" s="242"/>
      <c r="N215" s="243"/>
      <c r="O215" s="243"/>
      <c r="P215" s="243"/>
      <c r="Q215" s="243"/>
      <c r="R215" s="243"/>
      <c r="S215" s="243"/>
      <c r="T215" s="24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5" t="s">
        <v>140</v>
      </c>
      <c r="AU215" s="245" t="s">
        <v>85</v>
      </c>
      <c r="AV215" s="14" t="s">
        <v>85</v>
      </c>
      <c r="AW215" s="14" t="s">
        <v>37</v>
      </c>
      <c r="AX215" s="14" t="s">
        <v>75</v>
      </c>
      <c r="AY215" s="245" t="s">
        <v>128</v>
      </c>
    </row>
    <row r="216" s="14" customFormat="1">
      <c r="A216" s="14"/>
      <c r="B216" s="235"/>
      <c r="C216" s="236"/>
      <c r="D216" s="226" t="s">
        <v>140</v>
      </c>
      <c r="E216" s="237" t="s">
        <v>19</v>
      </c>
      <c r="F216" s="238" t="s">
        <v>652</v>
      </c>
      <c r="G216" s="236"/>
      <c r="H216" s="239">
        <v>37.920000000000002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5" t="s">
        <v>140</v>
      </c>
      <c r="AU216" s="245" t="s">
        <v>85</v>
      </c>
      <c r="AV216" s="14" t="s">
        <v>85</v>
      </c>
      <c r="AW216" s="14" t="s">
        <v>37</v>
      </c>
      <c r="AX216" s="14" t="s">
        <v>75</v>
      </c>
      <c r="AY216" s="245" t="s">
        <v>128</v>
      </c>
    </row>
    <row r="217" s="15" customFormat="1">
      <c r="A217" s="15"/>
      <c r="B217" s="246"/>
      <c r="C217" s="247"/>
      <c r="D217" s="226" t="s">
        <v>140</v>
      </c>
      <c r="E217" s="248" t="s">
        <v>19</v>
      </c>
      <c r="F217" s="249" t="s">
        <v>173</v>
      </c>
      <c r="G217" s="247"/>
      <c r="H217" s="250">
        <v>186.57999999999998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6" t="s">
        <v>140</v>
      </c>
      <c r="AU217" s="256" t="s">
        <v>85</v>
      </c>
      <c r="AV217" s="15" t="s">
        <v>136</v>
      </c>
      <c r="AW217" s="15" t="s">
        <v>37</v>
      </c>
      <c r="AX217" s="15" t="s">
        <v>83</v>
      </c>
      <c r="AY217" s="256" t="s">
        <v>128</v>
      </c>
    </row>
    <row r="218" s="2" customFormat="1" ht="24.15" customHeight="1">
      <c r="A218" s="40"/>
      <c r="B218" s="41"/>
      <c r="C218" s="206" t="s">
        <v>317</v>
      </c>
      <c r="D218" s="206" t="s">
        <v>131</v>
      </c>
      <c r="E218" s="207" t="s">
        <v>653</v>
      </c>
      <c r="F218" s="208" t="s">
        <v>654</v>
      </c>
      <c r="G218" s="209" t="s">
        <v>134</v>
      </c>
      <c r="H218" s="210">
        <v>67.932000000000002</v>
      </c>
      <c r="I218" s="211"/>
      <c r="J218" s="212">
        <f>ROUND(I218*H218,2)</f>
        <v>0</v>
      </c>
      <c r="K218" s="208" t="s">
        <v>135</v>
      </c>
      <c r="L218" s="46"/>
      <c r="M218" s="213" t="s">
        <v>19</v>
      </c>
      <c r="N218" s="214" t="s">
        <v>46</v>
      </c>
      <c r="O218" s="86"/>
      <c r="P218" s="215">
        <f>O218*H218</f>
        <v>0</v>
      </c>
      <c r="Q218" s="215">
        <v>3.0000000000000001E-05</v>
      </c>
      <c r="R218" s="215">
        <f>Q218*H218</f>
        <v>0.0020379600000000001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242</v>
      </c>
      <c r="AT218" s="217" t="s">
        <v>131</v>
      </c>
      <c r="AU218" s="217" t="s">
        <v>85</v>
      </c>
      <c r="AY218" s="19" t="s">
        <v>128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83</v>
      </c>
      <c r="BK218" s="218">
        <f>ROUND(I218*H218,2)</f>
        <v>0</v>
      </c>
      <c r="BL218" s="19" t="s">
        <v>242</v>
      </c>
      <c r="BM218" s="217" t="s">
        <v>655</v>
      </c>
    </row>
    <row r="219" s="2" customFormat="1">
      <c r="A219" s="40"/>
      <c r="B219" s="41"/>
      <c r="C219" s="42"/>
      <c r="D219" s="219" t="s">
        <v>138</v>
      </c>
      <c r="E219" s="42"/>
      <c r="F219" s="220" t="s">
        <v>656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138</v>
      </c>
      <c r="AU219" s="19" t="s">
        <v>85</v>
      </c>
    </row>
    <row r="220" s="13" customFormat="1">
      <c r="A220" s="13"/>
      <c r="B220" s="224"/>
      <c r="C220" s="225"/>
      <c r="D220" s="226" t="s">
        <v>140</v>
      </c>
      <c r="E220" s="227" t="s">
        <v>19</v>
      </c>
      <c r="F220" s="228" t="s">
        <v>657</v>
      </c>
      <c r="G220" s="225"/>
      <c r="H220" s="227" t="s">
        <v>19</v>
      </c>
      <c r="I220" s="229"/>
      <c r="J220" s="225"/>
      <c r="K220" s="225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140</v>
      </c>
      <c r="AU220" s="234" t="s">
        <v>85</v>
      </c>
      <c r="AV220" s="13" t="s">
        <v>83</v>
      </c>
      <c r="AW220" s="13" t="s">
        <v>37</v>
      </c>
      <c r="AX220" s="13" t="s">
        <v>75</v>
      </c>
      <c r="AY220" s="234" t="s">
        <v>128</v>
      </c>
    </row>
    <row r="221" s="13" customFormat="1">
      <c r="A221" s="13"/>
      <c r="B221" s="224"/>
      <c r="C221" s="225"/>
      <c r="D221" s="226" t="s">
        <v>140</v>
      </c>
      <c r="E221" s="227" t="s">
        <v>19</v>
      </c>
      <c r="F221" s="228" t="s">
        <v>658</v>
      </c>
      <c r="G221" s="225"/>
      <c r="H221" s="227" t="s">
        <v>19</v>
      </c>
      <c r="I221" s="229"/>
      <c r="J221" s="225"/>
      <c r="K221" s="225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140</v>
      </c>
      <c r="AU221" s="234" t="s">
        <v>85</v>
      </c>
      <c r="AV221" s="13" t="s">
        <v>83</v>
      </c>
      <c r="AW221" s="13" t="s">
        <v>37</v>
      </c>
      <c r="AX221" s="13" t="s">
        <v>75</v>
      </c>
      <c r="AY221" s="234" t="s">
        <v>128</v>
      </c>
    </row>
    <row r="222" s="14" customFormat="1">
      <c r="A222" s="14"/>
      <c r="B222" s="235"/>
      <c r="C222" s="236"/>
      <c r="D222" s="226" t="s">
        <v>140</v>
      </c>
      <c r="E222" s="237" t="s">
        <v>19</v>
      </c>
      <c r="F222" s="238" t="s">
        <v>659</v>
      </c>
      <c r="G222" s="236"/>
      <c r="H222" s="239">
        <v>25.974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5" t="s">
        <v>140</v>
      </c>
      <c r="AU222" s="245" t="s">
        <v>85</v>
      </c>
      <c r="AV222" s="14" t="s">
        <v>85</v>
      </c>
      <c r="AW222" s="14" t="s">
        <v>37</v>
      </c>
      <c r="AX222" s="14" t="s">
        <v>75</v>
      </c>
      <c r="AY222" s="245" t="s">
        <v>128</v>
      </c>
    </row>
    <row r="223" s="13" customFormat="1">
      <c r="A223" s="13"/>
      <c r="B223" s="224"/>
      <c r="C223" s="225"/>
      <c r="D223" s="226" t="s">
        <v>140</v>
      </c>
      <c r="E223" s="227" t="s">
        <v>19</v>
      </c>
      <c r="F223" s="228" t="s">
        <v>660</v>
      </c>
      <c r="G223" s="225"/>
      <c r="H223" s="227" t="s">
        <v>19</v>
      </c>
      <c r="I223" s="229"/>
      <c r="J223" s="225"/>
      <c r="K223" s="225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140</v>
      </c>
      <c r="AU223" s="234" t="s">
        <v>85</v>
      </c>
      <c r="AV223" s="13" t="s">
        <v>83</v>
      </c>
      <c r="AW223" s="13" t="s">
        <v>37</v>
      </c>
      <c r="AX223" s="13" t="s">
        <v>75</v>
      </c>
      <c r="AY223" s="234" t="s">
        <v>128</v>
      </c>
    </row>
    <row r="224" s="14" customFormat="1">
      <c r="A224" s="14"/>
      <c r="B224" s="235"/>
      <c r="C224" s="236"/>
      <c r="D224" s="226" t="s">
        <v>140</v>
      </c>
      <c r="E224" s="237" t="s">
        <v>19</v>
      </c>
      <c r="F224" s="238" t="s">
        <v>661</v>
      </c>
      <c r="G224" s="236"/>
      <c r="H224" s="239">
        <v>41.957999999999998</v>
      </c>
      <c r="I224" s="240"/>
      <c r="J224" s="236"/>
      <c r="K224" s="236"/>
      <c r="L224" s="241"/>
      <c r="M224" s="242"/>
      <c r="N224" s="243"/>
      <c r="O224" s="243"/>
      <c r="P224" s="243"/>
      <c r="Q224" s="243"/>
      <c r="R224" s="243"/>
      <c r="S224" s="243"/>
      <c r="T224" s="24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5" t="s">
        <v>140</v>
      </c>
      <c r="AU224" s="245" t="s">
        <v>85</v>
      </c>
      <c r="AV224" s="14" t="s">
        <v>85</v>
      </c>
      <c r="AW224" s="14" t="s">
        <v>37</v>
      </c>
      <c r="AX224" s="14" t="s">
        <v>75</v>
      </c>
      <c r="AY224" s="245" t="s">
        <v>128</v>
      </c>
    </row>
    <row r="225" s="15" customFormat="1">
      <c r="A225" s="15"/>
      <c r="B225" s="246"/>
      <c r="C225" s="247"/>
      <c r="D225" s="226" t="s">
        <v>140</v>
      </c>
      <c r="E225" s="248" t="s">
        <v>19</v>
      </c>
      <c r="F225" s="249" t="s">
        <v>173</v>
      </c>
      <c r="G225" s="247"/>
      <c r="H225" s="250">
        <v>67.932000000000002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6" t="s">
        <v>140</v>
      </c>
      <c r="AU225" s="256" t="s">
        <v>85</v>
      </c>
      <c r="AV225" s="15" t="s">
        <v>136</v>
      </c>
      <c r="AW225" s="15" t="s">
        <v>37</v>
      </c>
      <c r="AX225" s="15" t="s">
        <v>83</v>
      </c>
      <c r="AY225" s="256" t="s">
        <v>128</v>
      </c>
    </row>
    <row r="226" s="2" customFormat="1" ht="24.15" customHeight="1">
      <c r="A226" s="40"/>
      <c r="B226" s="41"/>
      <c r="C226" s="258" t="s">
        <v>322</v>
      </c>
      <c r="D226" s="258" t="s">
        <v>261</v>
      </c>
      <c r="E226" s="259" t="s">
        <v>662</v>
      </c>
      <c r="F226" s="260" t="s">
        <v>663</v>
      </c>
      <c r="G226" s="261" t="s">
        <v>134</v>
      </c>
      <c r="H226" s="262">
        <v>79.174999999999997</v>
      </c>
      <c r="I226" s="263"/>
      <c r="J226" s="264">
        <f>ROUND(I226*H226,2)</f>
        <v>0</v>
      </c>
      <c r="K226" s="260" t="s">
        <v>135</v>
      </c>
      <c r="L226" s="265"/>
      <c r="M226" s="266" t="s">
        <v>19</v>
      </c>
      <c r="N226" s="267" t="s">
        <v>46</v>
      </c>
      <c r="O226" s="86"/>
      <c r="P226" s="215">
        <f>O226*H226</f>
        <v>0</v>
      </c>
      <c r="Q226" s="215">
        <v>0.0019</v>
      </c>
      <c r="R226" s="215">
        <f>Q226*H226</f>
        <v>0.1504325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336</v>
      </c>
      <c r="AT226" s="217" t="s">
        <v>261</v>
      </c>
      <c r="AU226" s="217" t="s">
        <v>85</v>
      </c>
      <c r="AY226" s="19" t="s">
        <v>128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83</v>
      </c>
      <c r="BK226" s="218">
        <f>ROUND(I226*H226,2)</f>
        <v>0</v>
      </c>
      <c r="BL226" s="19" t="s">
        <v>242</v>
      </c>
      <c r="BM226" s="217" t="s">
        <v>664</v>
      </c>
    </row>
    <row r="227" s="14" customFormat="1">
      <c r="A227" s="14"/>
      <c r="B227" s="235"/>
      <c r="C227" s="236"/>
      <c r="D227" s="226" t="s">
        <v>140</v>
      </c>
      <c r="E227" s="236"/>
      <c r="F227" s="238" t="s">
        <v>665</v>
      </c>
      <c r="G227" s="236"/>
      <c r="H227" s="239">
        <v>79.174999999999997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5" t="s">
        <v>140</v>
      </c>
      <c r="AU227" s="245" t="s">
        <v>85</v>
      </c>
      <c r="AV227" s="14" t="s">
        <v>85</v>
      </c>
      <c r="AW227" s="14" t="s">
        <v>4</v>
      </c>
      <c r="AX227" s="14" t="s">
        <v>83</v>
      </c>
      <c r="AY227" s="245" t="s">
        <v>128</v>
      </c>
    </row>
    <row r="228" s="2" customFormat="1" ht="33" customHeight="1">
      <c r="A228" s="40"/>
      <c r="B228" s="41"/>
      <c r="C228" s="206" t="s">
        <v>328</v>
      </c>
      <c r="D228" s="206" t="s">
        <v>131</v>
      </c>
      <c r="E228" s="207" t="s">
        <v>666</v>
      </c>
      <c r="F228" s="208" t="s">
        <v>667</v>
      </c>
      <c r="G228" s="209" t="s">
        <v>134</v>
      </c>
      <c r="H228" s="210">
        <v>41.957999999999998</v>
      </c>
      <c r="I228" s="211"/>
      <c r="J228" s="212">
        <f>ROUND(I228*H228,2)</f>
        <v>0</v>
      </c>
      <c r="K228" s="208" t="s">
        <v>135</v>
      </c>
      <c r="L228" s="46"/>
      <c r="M228" s="213" t="s">
        <v>19</v>
      </c>
      <c r="N228" s="214" t="s">
        <v>46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242</v>
      </c>
      <c r="AT228" s="217" t="s">
        <v>131</v>
      </c>
      <c r="AU228" s="217" t="s">
        <v>85</v>
      </c>
      <c r="AY228" s="19" t="s">
        <v>128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83</v>
      </c>
      <c r="BK228" s="218">
        <f>ROUND(I228*H228,2)</f>
        <v>0</v>
      </c>
      <c r="BL228" s="19" t="s">
        <v>242</v>
      </c>
      <c r="BM228" s="217" t="s">
        <v>668</v>
      </c>
    </row>
    <row r="229" s="2" customFormat="1">
      <c r="A229" s="40"/>
      <c r="B229" s="41"/>
      <c r="C229" s="42"/>
      <c r="D229" s="219" t="s">
        <v>138</v>
      </c>
      <c r="E229" s="42"/>
      <c r="F229" s="220" t="s">
        <v>669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138</v>
      </c>
      <c r="AU229" s="19" t="s">
        <v>85</v>
      </c>
    </row>
    <row r="230" s="13" customFormat="1">
      <c r="A230" s="13"/>
      <c r="B230" s="224"/>
      <c r="C230" s="225"/>
      <c r="D230" s="226" t="s">
        <v>140</v>
      </c>
      <c r="E230" s="227" t="s">
        <v>19</v>
      </c>
      <c r="F230" s="228" t="s">
        <v>657</v>
      </c>
      <c r="G230" s="225"/>
      <c r="H230" s="227" t="s">
        <v>19</v>
      </c>
      <c r="I230" s="229"/>
      <c r="J230" s="225"/>
      <c r="K230" s="225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140</v>
      </c>
      <c r="AU230" s="234" t="s">
        <v>85</v>
      </c>
      <c r="AV230" s="13" t="s">
        <v>83</v>
      </c>
      <c r="AW230" s="13" t="s">
        <v>37</v>
      </c>
      <c r="AX230" s="13" t="s">
        <v>75</v>
      </c>
      <c r="AY230" s="234" t="s">
        <v>128</v>
      </c>
    </row>
    <row r="231" s="13" customFormat="1">
      <c r="A231" s="13"/>
      <c r="B231" s="224"/>
      <c r="C231" s="225"/>
      <c r="D231" s="226" t="s">
        <v>140</v>
      </c>
      <c r="E231" s="227" t="s">
        <v>19</v>
      </c>
      <c r="F231" s="228" t="s">
        <v>660</v>
      </c>
      <c r="G231" s="225"/>
      <c r="H231" s="227" t="s">
        <v>19</v>
      </c>
      <c r="I231" s="229"/>
      <c r="J231" s="225"/>
      <c r="K231" s="225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140</v>
      </c>
      <c r="AU231" s="234" t="s">
        <v>85</v>
      </c>
      <c r="AV231" s="13" t="s">
        <v>83</v>
      </c>
      <c r="AW231" s="13" t="s">
        <v>37</v>
      </c>
      <c r="AX231" s="13" t="s">
        <v>75</v>
      </c>
      <c r="AY231" s="234" t="s">
        <v>128</v>
      </c>
    </row>
    <row r="232" s="14" customFormat="1">
      <c r="A232" s="14"/>
      <c r="B232" s="235"/>
      <c r="C232" s="236"/>
      <c r="D232" s="226" t="s">
        <v>140</v>
      </c>
      <c r="E232" s="237" t="s">
        <v>19</v>
      </c>
      <c r="F232" s="238" t="s">
        <v>661</v>
      </c>
      <c r="G232" s="236"/>
      <c r="H232" s="239">
        <v>41.957999999999998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5" t="s">
        <v>140</v>
      </c>
      <c r="AU232" s="245" t="s">
        <v>85</v>
      </c>
      <c r="AV232" s="14" t="s">
        <v>85</v>
      </c>
      <c r="AW232" s="14" t="s">
        <v>37</v>
      </c>
      <c r="AX232" s="14" t="s">
        <v>83</v>
      </c>
      <c r="AY232" s="245" t="s">
        <v>128</v>
      </c>
    </row>
    <row r="233" s="2" customFormat="1" ht="24.15" customHeight="1">
      <c r="A233" s="40"/>
      <c r="B233" s="41"/>
      <c r="C233" s="258" t="s">
        <v>333</v>
      </c>
      <c r="D233" s="258" t="s">
        <v>261</v>
      </c>
      <c r="E233" s="259" t="s">
        <v>670</v>
      </c>
      <c r="F233" s="260" t="s">
        <v>671</v>
      </c>
      <c r="G233" s="261" t="s">
        <v>134</v>
      </c>
      <c r="H233" s="262">
        <v>48.460999999999999</v>
      </c>
      <c r="I233" s="263"/>
      <c r="J233" s="264">
        <f>ROUND(I233*H233,2)</f>
        <v>0</v>
      </c>
      <c r="K233" s="260" t="s">
        <v>135</v>
      </c>
      <c r="L233" s="265"/>
      <c r="M233" s="266" t="s">
        <v>19</v>
      </c>
      <c r="N233" s="267" t="s">
        <v>46</v>
      </c>
      <c r="O233" s="86"/>
      <c r="P233" s="215">
        <f>O233*H233</f>
        <v>0</v>
      </c>
      <c r="Q233" s="215">
        <v>0.00029999999999999997</v>
      </c>
      <c r="R233" s="215">
        <f>Q233*H233</f>
        <v>0.014538299999999999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336</v>
      </c>
      <c r="AT233" s="217" t="s">
        <v>261</v>
      </c>
      <c r="AU233" s="217" t="s">
        <v>85</v>
      </c>
      <c r="AY233" s="19" t="s">
        <v>128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83</v>
      </c>
      <c r="BK233" s="218">
        <f>ROUND(I233*H233,2)</f>
        <v>0</v>
      </c>
      <c r="BL233" s="19" t="s">
        <v>242</v>
      </c>
      <c r="BM233" s="217" t="s">
        <v>672</v>
      </c>
    </row>
    <row r="234" s="14" customFormat="1">
      <c r="A234" s="14"/>
      <c r="B234" s="235"/>
      <c r="C234" s="236"/>
      <c r="D234" s="226" t="s">
        <v>140</v>
      </c>
      <c r="E234" s="236"/>
      <c r="F234" s="238" t="s">
        <v>673</v>
      </c>
      <c r="G234" s="236"/>
      <c r="H234" s="239">
        <v>48.460999999999999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5" t="s">
        <v>140</v>
      </c>
      <c r="AU234" s="245" t="s">
        <v>85</v>
      </c>
      <c r="AV234" s="14" t="s">
        <v>85</v>
      </c>
      <c r="AW234" s="14" t="s">
        <v>4</v>
      </c>
      <c r="AX234" s="14" t="s">
        <v>83</v>
      </c>
      <c r="AY234" s="245" t="s">
        <v>128</v>
      </c>
    </row>
    <row r="235" s="2" customFormat="1" ht="49.05" customHeight="1">
      <c r="A235" s="40"/>
      <c r="B235" s="41"/>
      <c r="C235" s="206" t="s">
        <v>336</v>
      </c>
      <c r="D235" s="206" t="s">
        <v>131</v>
      </c>
      <c r="E235" s="207" t="s">
        <v>674</v>
      </c>
      <c r="F235" s="208" t="s">
        <v>675</v>
      </c>
      <c r="G235" s="209" t="s">
        <v>134</v>
      </c>
      <c r="H235" s="210">
        <v>27.259</v>
      </c>
      <c r="I235" s="211"/>
      <c r="J235" s="212">
        <f>ROUND(I235*H235,2)</f>
        <v>0</v>
      </c>
      <c r="K235" s="208" t="s">
        <v>135</v>
      </c>
      <c r="L235" s="46"/>
      <c r="M235" s="213" t="s">
        <v>19</v>
      </c>
      <c r="N235" s="214" t="s">
        <v>46</v>
      </c>
      <c r="O235" s="86"/>
      <c r="P235" s="215">
        <f>O235*H235</f>
        <v>0</v>
      </c>
      <c r="Q235" s="215">
        <v>3.0000000000000001E-05</v>
      </c>
      <c r="R235" s="215">
        <f>Q235*H235</f>
        <v>0.00081777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242</v>
      </c>
      <c r="AT235" s="217" t="s">
        <v>131</v>
      </c>
      <c r="AU235" s="217" t="s">
        <v>85</v>
      </c>
      <c r="AY235" s="19" t="s">
        <v>128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83</v>
      </c>
      <c r="BK235" s="218">
        <f>ROUND(I235*H235,2)</f>
        <v>0</v>
      </c>
      <c r="BL235" s="19" t="s">
        <v>242</v>
      </c>
      <c r="BM235" s="217" t="s">
        <v>676</v>
      </c>
    </row>
    <row r="236" s="2" customFormat="1">
      <c r="A236" s="40"/>
      <c r="B236" s="41"/>
      <c r="C236" s="42"/>
      <c r="D236" s="219" t="s">
        <v>138</v>
      </c>
      <c r="E236" s="42"/>
      <c r="F236" s="220" t="s">
        <v>677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138</v>
      </c>
      <c r="AU236" s="19" t="s">
        <v>85</v>
      </c>
    </row>
    <row r="237" s="13" customFormat="1">
      <c r="A237" s="13"/>
      <c r="B237" s="224"/>
      <c r="C237" s="225"/>
      <c r="D237" s="226" t="s">
        <v>140</v>
      </c>
      <c r="E237" s="227" t="s">
        <v>19</v>
      </c>
      <c r="F237" s="228" t="s">
        <v>657</v>
      </c>
      <c r="G237" s="225"/>
      <c r="H237" s="227" t="s">
        <v>19</v>
      </c>
      <c r="I237" s="229"/>
      <c r="J237" s="225"/>
      <c r="K237" s="225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140</v>
      </c>
      <c r="AU237" s="234" t="s">
        <v>85</v>
      </c>
      <c r="AV237" s="13" t="s">
        <v>83</v>
      </c>
      <c r="AW237" s="13" t="s">
        <v>37</v>
      </c>
      <c r="AX237" s="13" t="s">
        <v>75</v>
      </c>
      <c r="AY237" s="234" t="s">
        <v>128</v>
      </c>
    </row>
    <row r="238" s="13" customFormat="1">
      <c r="A238" s="13"/>
      <c r="B238" s="224"/>
      <c r="C238" s="225"/>
      <c r="D238" s="226" t="s">
        <v>140</v>
      </c>
      <c r="E238" s="227" t="s">
        <v>19</v>
      </c>
      <c r="F238" s="228" t="s">
        <v>678</v>
      </c>
      <c r="G238" s="225"/>
      <c r="H238" s="227" t="s">
        <v>19</v>
      </c>
      <c r="I238" s="229"/>
      <c r="J238" s="225"/>
      <c r="K238" s="225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140</v>
      </c>
      <c r="AU238" s="234" t="s">
        <v>85</v>
      </c>
      <c r="AV238" s="13" t="s">
        <v>83</v>
      </c>
      <c r="AW238" s="13" t="s">
        <v>37</v>
      </c>
      <c r="AX238" s="13" t="s">
        <v>75</v>
      </c>
      <c r="AY238" s="234" t="s">
        <v>128</v>
      </c>
    </row>
    <row r="239" s="14" customFormat="1">
      <c r="A239" s="14"/>
      <c r="B239" s="235"/>
      <c r="C239" s="236"/>
      <c r="D239" s="226" t="s">
        <v>140</v>
      </c>
      <c r="E239" s="237" t="s">
        <v>19</v>
      </c>
      <c r="F239" s="238" t="s">
        <v>679</v>
      </c>
      <c r="G239" s="236"/>
      <c r="H239" s="239">
        <v>10.715</v>
      </c>
      <c r="I239" s="240"/>
      <c r="J239" s="236"/>
      <c r="K239" s="236"/>
      <c r="L239" s="241"/>
      <c r="M239" s="242"/>
      <c r="N239" s="243"/>
      <c r="O239" s="243"/>
      <c r="P239" s="243"/>
      <c r="Q239" s="243"/>
      <c r="R239" s="243"/>
      <c r="S239" s="243"/>
      <c r="T239" s="24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5" t="s">
        <v>140</v>
      </c>
      <c r="AU239" s="245" t="s">
        <v>85</v>
      </c>
      <c r="AV239" s="14" t="s">
        <v>85</v>
      </c>
      <c r="AW239" s="14" t="s">
        <v>37</v>
      </c>
      <c r="AX239" s="14" t="s">
        <v>75</v>
      </c>
      <c r="AY239" s="245" t="s">
        <v>128</v>
      </c>
    </row>
    <row r="240" s="13" customFormat="1">
      <c r="A240" s="13"/>
      <c r="B240" s="224"/>
      <c r="C240" s="225"/>
      <c r="D240" s="226" t="s">
        <v>140</v>
      </c>
      <c r="E240" s="227" t="s">
        <v>19</v>
      </c>
      <c r="F240" s="228" t="s">
        <v>680</v>
      </c>
      <c r="G240" s="225"/>
      <c r="H240" s="227" t="s">
        <v>19</v>
      </c>
      <c r="I240" s="229"/>
      <c r="J240" s="225"/>
      <c r="K240" s="225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140</v>
      </c>
      <c r="AU240" s="234" t="s">
        <v>85</v>
      </c>
      <c r="AV240" s="13" t="s">
        <v>83</v>
      </c>
      <c r="AW240" s="13" t="s">
        <v>37</v>
      </c>
      <c r="AX240" s="13" t="s">
        <v>75</v>
      </c>
      <c r="AY240" s="234" t="s">
        <v>128</v>
      </c>
    </row>
    <row r="241" s="14" customFormat="1">
      <c r="A241" s="14"/>
      <c r="B241" s="235"/>
      <c r="C241" s="236"/>
      <c r="D241" s="226" t="s">
        <v>140</v>
      </c>
      <c r="E241" s="237" t="s">
        <v>19</v>
      </c>
      <c r="F241" s="238" t="s">
        <v>681</v>
      </c>
      <c r="G241" s="236"/>
      <c r="H241" s="239">
        <v>16.544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5" t="s">
        <v>140</v>
      </c>
      <c r="AU241" s="245" t="s">
        <v>85</v>
      </c>
      <c r="AV241" s="14" t="s">
        <v>85</v>
      </c>
      <c r="AW241" s="14" t="s">
        <v>37</v>
      </c>
      <c r="AX241" s="14" t="s">
        <v>75</v>
      </c>
      <c r="AY241" s="245" t="s">
        <v>128</v>
      </c>
    </row>
    <row r="242" s="15" customFormat="1">
      <c r="A242" s="15"/>
      <c r="B242" s="246"/>
      <c r="C242" s="247"/>
      <c r="D242" s="226" t="s">
        <v>140</v>
      </c>
      <c r="E242" s="248" t="s">
        <v>19</v>
      </c>
      <c r="F242" s="249" t="s">
        <v>173</v>
      </c>
      <c r="G242" s="247"/>
      <c r="H242" s="250">
        <v>27.259</v>
      </c>
      <c r="I242" s="251"/>
      <c r="J242" s="247"/>
      <c r="K242" s="247"/>
      <c r="L242" s="252"/>
      <c r="M242" s="253"/>
      <c r="N242" s="254"/>
      <c r="O242" s="254"/>
      <c r="P242" s="254"/>
      <c r="Q242" s="254"/>
      <c r="R242" s="254"/>
      <c r="S242" s="254"/>
      <c r="T242" s="25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6" t="s">
        <v>140</v>
      </c>
      <c r="AU242" s="256" t="s">
        <v>85</v>
      </c>
      <c r="AV242" s="15" t="s">
        <v>136</v>
      </c>
      <c r="AW242" s="15" t="s">
        <v>37</v>
      </c>
      <c r="AX242" s="15" t="s">
        <v>83</v>
      </c>
      <c r="AY242" s="256" t="s">
        <v>128</v>
      </c>
    </row>
    <row r="243" s="2" customFormat="1" ht="24.15" customHeight="1">
      <c r="A243" s="40"/>
      <c r="B243" s="41"/>
      <c r="C243" s="258" t="s">
        <v>343</v>
      </c>
      <c r="D243" s="258" t="s">
        <v>261</v>
      </c>
      <c r="E243" s="259" t="s">
        <v>662</v>
      </c>
      <c r="F243" s="260" t="s">
        <v>663</v>
      </c>
      <c r="G243" s="261" t="s">
        <v>134</v>
      </c>
      <c r="H243" s="262">
        <v>32.710999999999999</v>
      </c>
      <c r="I243" s="263"/>
      <c r="J243" s="264">
        <f>ROUND(I243*H243,2)</f>
        <v>0</v>
      </c>
      <c r="K243" s="260" t="s">
        <v>135</v>
      </c>
      <c r="L243" s="265"/>
      <c r="M243" s="266" t="s">
        <v>19</v>
      </c>
      <c r="N243" s="267" t="s">
        <v>46</v>
      </c>
      <c r="O243" s="86"/>
      <c r="P243" s="215">
        <f>O243*H243</f>
        <v>0</v>
      </c>
      <c r="Q243" s="215">
        <v>0.0019</v>
      </c>
      <c r="R243" s="215">
        <f>Q243*H243</f>
        <v>0.062150899999999995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336</v>
      </c>
      <c r="AT243" s="217" t="s">
        <v>261</v>
      </c>
      <c r="AU243" s="217" t="s">
        <v>85</v>
      </c>
      <c r="AY243" s="19" t="s">
        <v>128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83</v>
      </c>
      <c r="BK243" s="218">
        <f>ROUND(I243*H243,2)</f>
        <v>0</v>
      </c>
      <c r="BL243" s="19" t="s">
        <v>242</v>
      </c>
      <c r="BM243" s="217" t="s">
        <v>682</v>
      </c>
    </row>
    <row r="244" s="14" customFormat="1">
      <c r="A244" s="14"/>
      <c r="B244" s="235"/>
      <c r="C244" s="236"/>
      <c r="D244" s="226" t="s">
        <v>140</v>
      </c>
      <c r="E244" s="236"/>
      <c r="F244" s="238" t="s">
        <v>683</v>
      </c>
      <c r="G244" s="236"/>
      <c r="H244" s="239">
        <v>32.710999999999999</v>
      </c>
      <c r="I244" s="240"/>
      <c r="J244" s="236"/>
      <c r="K244" s="236"/>
      <c r="L244" s="241"/>
      <c r="M244" s="242"/>
      <c r="N244" s="243"/>
      <c r="O244" s="243"/>
      <c r="P244" s="243"/>
      <c r="Q244" s="243"/>
      <c r="R244" s="243"/>
      <c r="S244" s="243"/>
      <c r="T244" s="24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5" t="s">
        <v>140</v>
      </c>
      <c r="AU244" s="245" t="s">
        <v>85</v>
      </c>
      <c r="AV244" s="14" t="s">
        <v>85</v>
      </c>
      <c r="AW244" s="14" t="s">
        <v>4</v>
      </c>
      <c r="AX244" s="14" t="s">
        <v>83</v>
      </c>
      <c r="AY244" s="245" t="s">
        <v>128</v>
      </c>
    </row>
    <row r="245" s="2" customFormat="1" ht="49.05" customHeight="1">
      <c r="A245" s="40"/>
      <c r="B245" s="41"/>
      <c r="C245" s="206" t="s">
        <v>363</v>
      </c>
      <c r="D245" s="206" t="s">
        <v>131</v>
      </c>
      <c r="E245" s="207" t="s">
        <v>684</v>
      </c>
      <c r="F245" s="208" t="s">
        <v>685</v>
      </c>
      <c r="G245" s="209" t="s">
        <v>134</v>
      </c>
      <c r="H245" s="210">
        <v>27.259</v>
      </c>
      <c r="I245" s="211"/>
      <c r="J245" s="212">
        <f>ROUND(I245*H245,2)</f>
        <v>0</v>
      </c>
      <c r="K245" s="208" t="s">
        <v>135</v>
      </c>
      <c r="L245" s="46"/>
      <c r="M245" s="213" t="s">
        <v>19</v>
      </c>
      <c r="N245" s="214" t="s">
        <v>46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242</v>
      </c>
      <c r="AT245" s="217" t="s">
        <v>131</v>
      </c>
      <c r="AU245" s="217" t="s">
        <v>85</v>
      </c>
      <c r="AY245" s="19" t="s">
        <v>128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83</v>
      </c>
      <c r="BK245" s="218">
        <f>ROUND(I245*H245,2)</f>
        <v>0</v>
      </c>
      <c r="BL245" s="19" t="s">
        <v>242</v>
      </c>
      <c r="BM245" s="217" t="s">
        <v>686</v>
      </c>
    </row>
    <row r="246" s="2" customFormat="1">
      <c r="A246" s="40"/>
      <c r="B246" s="41"/>
      <c r="C246" s="42"/>
      <c r="D246" s="219" t="s">
        <v>138</v>
      </c>
      <c r="E246" s="42"/>
      <c r="F246" s="220" t="s">
        <v>687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138</v>
      </c>
      <c r="AU246" s="19" t="s">
        <v>85</v>
      </c>
    </row>
    <row r="247" s="13" customFormat="1">
      <c r="A247" s="13"/>
      <c r="B247" s="224"/>
      <c r="C247" s="225"/>
      <c r="D247" s="226" t="s">
        <v>140</v>
      </c>
      <c r="E247" s="227" t="s">
        <v>19</v>
      </c>
      <c r="F247" s="228" t="s">
        <v>657</v>
      </c>
      <c r="G247" s="225"/>
      <c r="H247" s="227" t="s">
        <v>19</v>
      </c>
      <c r="I247" s="229"/>
      <c r="J247" s="225"/>
      <c r="K247" s="225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140</v>
      </c>
      <c r="AU247" s="234" t="s">
        <v>85</v>
      </c>
      <c r="AV247" s="13" t="s">
        <v>83</v>
      </c>
      <c r="AW247" s="13" t="s">
        <v>37</v>
      </c>
      <c r="AX247" s="13" t="s">
        <v>75</v>
      </c>
      <c r="AY247" s="234" t="s">
        <v>128</v>
      </c>
    </row>
    <row r="248" s="13" customFormat="1">
      <c r="A248" s="13"/>
      <c r="B248" s="224"/>
      <c r="C248" s="225"/>
      <c r="D248" s="226" t="s">
        <v>140</v>
      </c>
      <c r="E248" s="227" t="s">
        <v>19</v>
      </c>
      <c r="F248" s="228" t="s">
        <v>678</v>
      </c>
      <c r="G248" s="225"/>
      <c r="H248" s="227" t="s">
        <v>19</v>
      </c>
      <c r="I248" s="229"/>
      <c r="J248" s="225"/>
      <c r="K248" s="225"/>
      <c r="L248" s="230"/>
      <c r="M248" s="231"/>
      <c r="N248" s="232"/>
      <c r="O248" s="232"/>
      <c r="P248" s="232"/>
      <c r="Q248" s="232"/>
      <c r="R248" s="232"/>
      <c r="S248" s="232"/>
      <c r="T248" s="23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140</v>
      </c>
      <c r="AU248" s="234" t="s">
        <v>85</v>
      </c>
      <c r="AV248" s="13" t="s">
        <v>83</v>
      </c>
      <c r="AW248" s="13" t="s">
        <v>37</v>
      </c>
      <c r="AX248" s="13" t="s">
        <v>75</v>
      </c>
      <c r="AY248" s="234" t="s">
        <v>128</v>
      </c>
    </row>
    <row r="249" s="14" customFormat="1">
      <c r="A249" s="14"/>
      <c r="B249" s="235"/>
      <c r="C249" s="236"/>
      <c r="D249" s="226" t="s">
        <v>140</v>
      </c>
      <c r="E249" s="237" t="s">
        <v>19</v>
      </c>
      <c r="F249" s="238" t="s">
        <v>679</v>
      </c>
      <c r="G249" s="236"/>
      <c r="H249" s="239">
        <v>10.715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5" t="s">
        <v>140</v>
      </c>
      <c r="AU249" s="245" t="s">
        <v>85</v>
      </c>
      <c r="AV249" s="14" t="s">
        <v>85</v>
      </c>
      <c r="AW249" s="14" t="s">
        <v>37</v>
      </c>
      <c r="AX249" s="14" t="s">
        <v>75</v>
      </c>
      <c r="AY249" s="245" t="s">
        <v>128</v>
      </c>
    </row>
    <row r="250" s="13" customFormat="1">
      <c r="A250" s="13"/>
      <c r="B250" s="224"/>
      <c r="C250" s="225"/>
      <c r="D250" s="226" t="s">
        <v>140</v>
      </c>
      <c r="E250" s="227" t="s">
        <v>19</v>
      </c>
      <c r="F250" s="228" t="s">
        <v>680</v>
      </c>
      <c r="G250" s="225"/>
      <c r="H250" s="227" t="s">
        <v>19</v>
      </c>
      <c r="I250" s="229"/>
      <c r="J250" s="225"/>
      <c r="K250" s="225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140</v>
      </c>
      <c r="AU250" s="234" t="s">
        <v>85</v>
      </c>
      <c r="AV250" s="13" t="s">
        <v>83</v>
      </c>
      <c r="AW250" s="13" t="s">
        <v>37</v>
      </c>
      <c r="AX250" s="13" t="s">
        <v>75</v>
      </c>
      <c r="AY250" s="234" t="s">
        <v>128</v>
      </c>
    </row>
    <row r="251" s="14" customFormat="1">
      <c r="A251" s="14"/>
      <c r="B251" s="235"/>
      <c r="C251" s="236"/>
      <c r="D251" s="226" t="s">
        <v>140</v>
      </c>
      <c r="E251" s="237" t="s">
        <v>19</v>
      </c>
      <c r="F251" s="238" t="s">
        <v>681</v>
      </c>
      <c r="G251" s="236"/>
      <c r="H251" s="239">
        <v>16.544</v>
      </c>
      <c r="I251" s="240"/>
      <c r="J251" s="236"/>
      <c r="K251" s="236"/>
      <c r="L251" s="241"/>
      <c r="M251" s="242"/>
      <c r="N251" s="243"/>
      <c r="O251" s="243"/>
      <c r="P251" s="243"/>
      <c r="Q251" s="243"/>
      <c r="R251" s="243"/>
      <c r="S251" s="243"/>
      <c r="T251" s="24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5" t="s">
        <v>140</v>
      </c>
      <c r="AU251" s="245" t="s">
        <v>85</v>
      </c>
      <c r="AV251" s="14" t="s">
        <v>85</v>
      </c>
      <c r="AW251" s="14" t="s">
        <v>37</v>
      </c>
      <c r="AX251" s="14" t="s">
        <v>75</v>
      </c>
      <c r="AY251" s="245" t="s">
        <v>128</v>
      </c>
    </row>
    <row r="252" s="15" customFormat="1">
      <c r="A252" s="15"/>
      <c r="B252" s="246"/>
      <c r="C252" s="247"/>
      <c r="D252" s="226" t="s">
        <v>140</v>
      </c>
      <c r="E252" s="248" t="s">
        <v>19</v>
      </c>
      <c r="F252" s="249" t="s">
        <v>173</v>
      </c>
      <c r="G252" s="247"/>
      <c r="H252" s="250">
        <v>27.259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6" t="s">
        <v>140</v>
      </c>
      <c r="AU252" s="256" t="s">
        <v>85</v>
      </c>
      <c r="AV252" s="15" t="s">
        <v>136</v>
      </c>
      <c r="AW252" s="15" t="s">
        <v>37</v>
      </c>
      <c r="AX252" s="15" t="s">
        <v>83</v>
      </c>
      <c r="AY252" s="256" t="s">
        <v>128</v>
      </c>
    </row>
    <row r="253" s="2" customFormat="1" ht="24.15" customHeight="1">
      <c r="A253" s="40"/>
      <c r="B253" s="41"/>
      <c r="C253" s="258" t="s">
        <v>368</v>
      </c>
      <c r="D253" s="258" t="s">
        <v>261</v>
      </c>
      <c r="E253" s="259" t="s">
        <v>670</v>
      </c>
      <c r="F253" s="260" t="s">
        <v>671</v>
      </c>
      <c r="G253" s="261" t="s">
        <v>134</v>
      </c>
      <c r="H253" s="262">
        <v>32.710999999999999</v>
      </c>
      <c r="I253" s="263"/>
      <c r="J253" s="264">
        <f>ROUND(I253*H253,2)</f>
        <v>0</v>
      </c>
      <c r="K253" s="260" t="s">
        <v>135</v>
      </c>
      <c r="L253" s="265"/>
      <c r="M253" s="266" t="s">
        <v>19</v>
      </c>
      <c r="N253" s="267" t="s">
        <v>46</v>
      </c>
      <c r="O253" s="86"/>
      <c r="P253" s="215">
        <f>O253*H253</f>
        <v>0</v>
      </c>
      <c r="Q253" s="215">
        <v>0.00029999999999999997</v>
      </c>
      <c r="R253" s="215">
        <f>Q253*H253</f>
        <v>0.0098132999999999988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336</v>
      </c>
      <c r="AT253" s="217" t="s">
        <v>261</v>
      </c>
      <c r="AU253" s="217" t="s">
        <v>85</v>
      </c>
      <c r="AY253" s="19" t="s">
        <v>128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83</v>
      </c>
      <c r="BK253" s="218">
        <f>ROUND(I253*H253,2)</f>
        <v>0</v>
      </c>
      <c r="BL253" s="19" t="s">
        <v>242</v>
      </c>
      <c r="BM253" s="217" t="s">
        <v>688</v>
      </c>
    </row>
    <row r="254" s="14" customFormat="1">
      <c r="A254" s="14"/>
      <c r="B254" s="235"/>
      <c r="C254" s="236"/>
      <c r="D254" s="226" t="s">
        <v>140</v>
      </c>
      <c r="E254" s="236"/>
      <c r="F254" s="238" t="s">
        <v>683</v>
      </c>
      <c r="G254" s="236"/>
      <c r="H254" s="239">
        <v>32.710999999999999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5" t="s">
        <v>140</v>
      </c>
      <c r="AU254" s="245" t="s">
        <v>85</v>
      </c>
      <c r="AV254" s="14" t="s">
        <v>85</v>
      </c>
      <c r="AW254" s="14" t="s">
        <v>4</v>
      </c>
      <c r="AX254" s="14" t="s">
        <v>83</v>
      </c>
      <c r="AY254" s="245" t="s">
        <v>128</v>
      </c>
    </row>
    <row r="255" s="2" customFormat="1" ht="33" customHeight="1">
      <c r="A255" s="40"/>
      <c r="B255" s="41"/>
      <c r="C255" s="206" t="s">
        <v>382</v>
      </c>
      <c r="D255" s="206" t="s">
        <v>131</v>
      </c>
      <c r="E255" s="207" t="s">
        <v>689</v>
      </c>
      <c r="F255" s="208" t="s">
        <v>690</v>
      </c>
      <c r="G255" s="209" t="s">
        <v>245</v>
      </c>
      <c r="H255" s="210">
        <v>416</v>
      </c>
      <c r="I255" s="211"/>
      <c r="J255" s="212">
        <f>ROUND(I255*H255,2)</f>
        <v>0</v>
      </c>
      <c r="K255" s="208" t="s">
        <v>135</v>
      </c>
      <c r="L255" s="46"/>
      <c r="M255" s="213" t="s">
        <v>19</v>
      </c>
      <c r="N255" s="214" t="s">
        <v>46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242</v>
      </c>
      <c r="AT255" s="217" t="s">
        <v>131</v>
      </c>
      <c r="AU255" s="217" t="s">
        <v>85</v>
      </c>
      <c r="AY255" s="19" t="s">
        <v>128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83</v>
      </c>
      <c r="BK255" s="218">
        <f>ROUND(I255*H255,2)</f>
        <v>0</v>
      </c>
      <c r="BL255" s="19" t="s">
        <v>242</v>
      </c>
      <c r="BM255" s="217" t="s">
        <v>691</v>
      </c>
    </row>
    <row r="256" s="2" customFormat="1">
      <c r="A256" s="40"/>
      <c r="B256" s="41"/>
      <c r="C256" s="42"/>
      <c r="D256" s="219" t="s">
        <v>138</v>
      </c>
      <c r="E256" s="42"/>
      <c r="F256" s="220" t="s">
        <v>692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138</v>
      </c>
      <c r="AU256" s="19" t="s">
        <v>85</v>
      </c>
    </row>
    <row r="257" s="13" customFormat="1">
      <c r="A257" s="13"/>
      <c r="B257" s="224"/>
      <c r="C257" s="225"/>
      <c r="D257" s="226" t="s">
        <v>140</v>
      </c>
      <c r="E257" s="227" t="s">
        <v>19</v>
      </c>
      <c r="F257" s="228" t="s">
        <v>693</v>
      </c>
      <c r="G257" s="225"/>
      <c r="H257" s="227" t="s">
        <v>19</v>
      </c>
      <c r="I257" s="229"/>
      <c r="J257" s="225"/>
      <c r="K257" s="225"/>
      <c r="L257" s="230"/>
      <c r="M257" s="231"/>
      <c r="N257" s="232"/>
      <c r="O257" s="232"/>
      <c r="P257" s="232"/>
      <c r="Q257" s="232"/>
      <c r="R257" s="232"/>
      <c r="S257" s="232"/>
      <c r="T257" s="23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4" t="s">
        <v>140</v>
      </c>
      <c r="AU257" s="234" t="s">
        <v>85</v>
      </c>
      <c r="AV257" s="13" t="s">
        <v>83</v>
      </c>
      <c r="AW257" s="13" t="s">
        <v>37</v>
      </c>
      <c r="AX257" s="13" t="s">
        <v>75</v>
      </c>
      <c r="AY257" s="234" t="s">
        <v>128</v>
      </c>
    </row>
    <row r="258" s="14" customFormat="1">
      <c r="A258" s="14"/>
      <c r="B258" s="235"/>
      <c r="C258" s="236"/>
      <c r="D258" s="226" t="s">
        <v>140</v>
      </c>
      <c r="E258" s="237" t="s">
        <v>19</v>
      </c>
      <c r="F258" s="238" t="s">
        <v>694</v>
      </c>
      <c r="G258" s="236"/>
      <c r="H258" s="239">
        <v>415.30200000000002</v>
      </c>
      <c r="I258" s="240"/>
      <c r="J258" s="236"/>
      <c r="K258" s="236"/>
      <c r="L258" s="241"/>
      <c r="M258" s="242"/>
      <c r="N258" s="243"/>
      <c r="O258" s="243"/>
      <c r="P258" s="243"/>
      <c r="Q258" s="243"/>
      <c r="R258" s="243"/>
      <c r="S258" s="243"/>
      <c r="T258" s="24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5" t="s">
        <v>140</v>
      </c>
      <c r="AU258" s="245" t="s">
        <v>85</v>
      </c>
      <c r="AV258" s="14" t="s">
        <v>85</v>
      </c>
      <c r="AW258" s="14" t="s">
        <v>37</v>
      </c>
      <c r="AX258" s="14" t="s">
        <v>75</v>
      </c>
      <c r="AY258" s="245" t="s">
        <v>128</v>
      </c>
    </row>
    <row r="259" s="13" customFormat="1">
      <c r="A259" s="13"/>
      <c r="B259" s="224"/>
      <c r="C259" s="225"/>
      <c r="D259" s="226" t="s">
        <v>140</v>
      </c>
      <c r="E259" s="227" t="s">
        <v>19</v>
      </c>
      <c r="F259" s="228" t="s">
        <v>695</v>
      </c>
      <c r="G259" s="225"/>
      <c r="H259" s="227" t="s">
        <v>19</v>
      </c>
      <c r="I259" s="229"/>
      <c r="J259" s="225"/>
      <c r="K259" s="225"/>
      <c r="L259" s="230"/>
      <c r="M259" s="231"/>
      <c r="N259" s="232"/>
      <c r="O259" s="232"/>
      <c r="P259" s="232"/>
      <c r="Q259" s="232"/>
      <c r="R259" s="232"/>
      <c r="S259" s="232"/>
      <c r="T259" s="23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4" t="s">
        <v>140</v>
      </c>
      <c r="AU259" s="234" t="s">
        <v>85</v>
      </c>
      <c r="AV259" s="13" t="s">
        <v>83</v>
      </c>
      <c r="AW259" s="13" t="s">
        <v>37</v>
      </c>
      <c r="AX259" s="13" t="s">
        <v>75</v>
      </c>
      <c r="AY259" s="234" t="s">
        <v>128</v>
      </c>
    </row>
    <row r="260" s="14" customFormat="1">
      <c r="A260" s="14"/>
      <c r="B260" s="235"/>
      <c r="C260" s="236"/>
      <c r="D260" s="226" t="s">
        <v>140</v>
      </c>
      <c r="E260" s="237" t="s">
        <v>19</v>
      </c>
      <c r="F260" s="238" t="s">
        <v>696</v>
      </c>
      <c r="G260" s="236"/>
      <c r="H260" s="239">
        <v>0.69799999999999995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5" t="s">
        <v>140</v>
      </c>
      <c r="AU260" s="245" t="s">
        <v>85</v>
      </c>
      <c r="AV260" s="14" t="s">
        <v>85</v>
      </c>
      <c r="AW260" s="14" t="s">
        <v>37</v>
      </c>
      <c r="AX260" s="14" t="s">
        <v>75</v>
      </c>
      <c r="AY260" s="245" t="s">
        <v>128</v>
      </c>
    </row>
    <row r="261" s="15" customFormat="1">
      <c r="A261" s="15"/>
      <c r="B261" s="246"/>
      <c r="C261" s="247"/>
      <c r="D261" s="226" t="s">
        <v>140</v>
      </c>
      <c r="E261" s="248" t="s">
        <v>19</v>
      </c>
      <c r="F261" s="249" t="s">
        <v>173</v>
      </c>
      <c r="G261" s="247"/>
      <c r="H261" s="250">
        <v>416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6" t="s">
        <v>140</v>
      </c>
      <c r="AU261" s="256" t="s">
        <v>85</v>
      </c>
      <c r="AV261" s="15" t="s">
        <v>136</v>
      </c>
      <c r="AW261" s="15" t="s">
        <v>37</v>
      </c>
      <c r="AX261" s="15" t="s">
        <v>83</v>
      </c>
      <c r="AY261" s="256" t="s">
        <v>128</v>
      </c>
    </row>
    <row r="262" s="2" customFormat="1" ht="24.15" customHeight="1">
      <c r="A262" s="40"/>
      <c r="B262" s="41"/>
      <c r="C262" s="258" t="s">
        <v>387</v>
      </c>
      <c r="D262" s="258" t="s">
        <v>261</v>
      </c>
      <c r="E262" s="259" t="s">
        <v>697</v>
      </c>
      <c r="F262" s="260" t="s">
        <v>698</v>
      </c>
      <c r="G262" s="261" t="s">
        <v>699</v>
      </c>
      <c r="H262" s="262">
        <v>4.3680000000000003</v>
      </c>
      <c r="I262" s="263"/>
      <c r="J262" s="264">
        <f>ROUND(I262*H262,2)</f>
        <v>0</v>
      </c>
      <c r="K262" s="260" t="s">
        <v>135</v>
      </c>
      <c r="L262" s="265"/>
      <c r="M262" s="266" t="s">
        <v>19</v>
      </c>
      <c r="N262" s="267" t="s">
        <v>46</v>
      </c>
      <c r="O262" s="86"/>
      <c r="P262" s="215">
        <f>O262*H262</f>
        <v>0</v>
      </c>
      <c r="Q262" s="215">
        <v>0.00052999999999999998</v>
      </c>
      <c r="R262" s="215">
        <f>Q262*H262</f>
        <v>0.00231504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336</v>
      </c>
      <c r="AT262" s="217" t="s">
        <v>261</v>
      </c>
      <c r="AU262" s="217" t="s">
        <v>85</v>
      </c>
      <c r="AY262" s="19" t="s">
        <v>128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83</v>
      </c>
      <c r="BK262" s="218">
        <f>ROUND(I262*H262,2)</f>
        <v>0</v>
      </c>
      <c r="BL262" s="19" t="s">
        <v>242</v>
      </c>
      <c r="BM262" s="217" t="s">
        <v>700</v>
      </c>
    </row>
    <row r="263" s="14" customFormat="1">
      <c r="A263" s="14"/>
      <c r="B263" s="235"/>
      <c r="C263" s="236"/>
      <c r="D263" s="226" t="s">
        <v>140</v>
      </c>
      <c r="E263" s="236"/>
      <c r="F263" s="238" t="s">
        <v>701</v>
      </c>
      <c r="G263" s="236"/>
      <c r="H263" s="239">
        <v>4.3680000000000003</v>
      </c>
      <c r="I263" s="240"/>
      <c r="J263" s="236"/>
      <c r="K263" s="236"/>
      <c r="L263" s="241"/>
      <c r="M263" s="242"/>
      <c r="N263" s="243"/>
      <c r="O263" s="243"/>
      <c r="P263" s="243"/>
      <c r="Q263" s="243"/>
      <c r="R263" s="243"/>
      <c r="S263" s="243"/>
      <c r="T263" s="24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5" t="s">
        <v>140</v>
      </c>
      <c r="AU263" s="245" t="s">
        <v>85</v>
      </c>
      <c r="AV263" s="14" t="s">
        <v>85</v>
      </c>
      <c r="AW263" s="14" t="s">
        <v>4</v>
      </c>
      <c r="AX263" s="14" t="s">
        <v>83</v>
      </c>
      <c r="AY263" s="245" t="s">
        <v>128</v>
      </c>
    </row>
    <row r="264" s="2" customFormat="1" ht="37.8" customHeight="1">
      <c r="A264" s="40"/>
      <c r="B264" s="41"/>
      <c r="C264" s="258" t="s">
        <v>394</v>
      </c>
      <c r="D264" s="258" t="s">
        <v>261</v>
      </c>
      <c r="E264" s="259" t="s">
        <v>702</v>
      </c>
      <c r="F264" s="260" t="s">
        <v>703</v>
      </c>
      <c r="G264" s="261" t="s">
        <v>699</v>
      </c>
      <c r="H264" s="262">
        <v>4.3680000000000003</v>
      </c>
      <c r="I264" s="263"/>
      <c r="J264" s="264">
        <f>ROUND(I264*H264,2)</f>
        <v>0</v>
      </c>
      <c r="K264" s="260" t="s">
        <v>135</v>
      </c>
      <c r="L264" s="265"/>
      <c r="M264" s="266" t="s">
        <v>19</v>
      </c>
      <c r="N264" s="267" t="s">
        <v>46</v>
      </c>
      <c r="O264" s="86"/>
      <c r="P264" s="215">
        <f>O264*H264</f>
        <v>0</v>
      </c>
      <c r="Q264" s="215">
        <v>0.00058</v>
      </c>
      <c r="R264" s="215">
        <f>Q264*H264</f>
        <v>0.0025334400000000001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336</v>
      </c>
      <c r="AT264" s="217" t="s">
        <v>261</v>
      </c>
      <c r="AU264" s="217" t="s">
        <v>85</v>
      </c>
      <c r="AY264" s="19" t="s">
        <v>128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83</v>
      </c>
      <c r="BK264" s="218">
        <f>ROUND(I264*H264,2)</f>
        <v>0</v>
      </c>
      <c r="BL264" s="19" t="s">
        <v>242</v>
      </c>
      <c r="BM264" s="217" t="s">
        <v>704</v>
      </c>
    </row>
    <row r="265" s="14" customFormat="1">
      <c r="A265" s="14"/>
      <c r="B265" s="235"/>
      <c r="C265" s="236"/>
      <c r="D265" s="226" t="s">
        <v>140</v>
      </c>
      <c r="E265" s="236"/>
      <c r="F265" s="238" t="s">
        <v>701</v>
      </c>
      <c r="G265" s="236"/>
      <c r="H265" s="239">
        <v>4.3680000000000003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5" t="s">
        <v>140</v>
      </c>
      <c r="AU265" s="245" t="s">
        <v>85</v>
      </c>
      <c r="AV265" s="14" t="s">
        <v>85</v>
      </c>
      <c r="AW265" s="14" t="s">
        <v>4</v>
      </c>
      <c r="AX265" s="14" t="s">
        <v>83</v>
      </c>
      <c r="AY265" s="245" t="s">
        <v>128</v>
      </c>
    </row>
    <row r="266" s="2" customFormat="1" ht="55.5" customHeight="1">
      <c r="A266" s="40"/>
      <c r="B266" s="41"/>
      <c r="C266" s="206" t="s">
        <v>401</v>
      </c>
      <c r="D266" s="206" t="s">
        <v>131</v>
      </c>
      <c r="E266" s="207" t="s">
        <v>705</v>
      </c>
      <c r="F266" s="208" t="s">
        <v>706</v>
      </c>
      <c r="G266" s="209" t="s">
        <v>245</v>
      </c>
      <c r="H266" s="210">
        <v>416</v>
      </c>
      <c r="I266" s="211"/>
      <c r="J266" s="212">
        <f>ROUND(I266*H266,2)</f>
        <v>0</v>
      </c>
      <c r="K266" s="208" t="s">
        <v>135</v>
      </c>
      <c r="L266" s="46"/>
      <c r="M266" s="213" t="s">
        <v>19</v>
      </c>
      <c r="N266" s="214" t="s">
        <v>46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242</v>
      </c>
      <c r="AT266" s="217" t="s">
        <v>131</v>
      </c>
      <c r="AU266" s="217" t="s">
        <v>85</v>
      </c>
      <c r="AY266" s="19" t="s">
        <v>128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83</v>
      </c>
      <c r="BK266" s="218">
        <f>ROUND(I266*H266,2)</f>
        <v>0</v>
      </c>
      <c r="BL266" s="19" t="s">
        <v>242</v>
      </c>
      <c r="BM266" s="217" t="s">
        <v>707</v>
      </c>
    </row>
    <row r="267" s="2" customFormat="1">
      <c r="A267" s="40"/>
      <c r="B267" s="41"/>
      <c r="C267" s="42"/>
      <c r="D267" s="219" t="s">
        <v>138</v>
      </c>
      <c r="E267" s="42"/>
      <c r="F267" s="220" t="s">
        <v>708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138</v>
      </c>
      <c r="AU267" s="19" t="s">
        <v>85</v>
      </c>
    </row>
    <row r="268" s="2" customFormat="1" ht="24.15" customHeight="1">
      <c r="A268" s="40"/>
      <c r="B268" s="41"/>
      <c r="C268" s="258" t="s">
        <v>406</v>
      </c>
      <c r="D268" s="258" t="s">
        <v>261</v>
      </c>
      <c r="E268" s="259" t="s">
        <v>662</v>
      </c>
      <c r="F268" s="260" t="s">
        <v>663</v>
      </c>
      <c r="G268" s="261" t="s">
        <v>134</v>
      </c>
      <c r="H268" s="262">
        <v>4.1600000000000001</v>
      </c>
      <c r="I268" s="263"/>
      <c r="J268" s="264">
        <f>ROUND(I268*H268,2)</f>
        <v>0</v>
      </c>
      <c r="K268" s="260" t="s">
        <v>135</v>
      </c>
      <c r="L268" s="265"/>
      <c r="M268" s="266" t="s">
        <v>19</v>
      </c>
      <c r="N268" s="267" t="s">
        <v>46</v>
      </c>
      <c r="O268" s="86"/>
      <c r="P268" s="215">
        <f>O268*H268</f>
        <v>0</v>
      </c>
      <c r="Q268" s="215">
        <v>0.0019</v>
      </c>
      <c r="R268" s="215">
        <f>Q268*H268</f>
        <v>0.0079039999999999996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336</v>
      </c>
      <c r="AT268" s="217" t="s">
        <v>261</v>
      </c>
      <c r="AU268" s="217" t="s">
        <v>85</v>
      </c>
      <c r="AY268" s="19" t="s">
        <v>128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83</v>
      </c>
      <c r="BK268" s="218">
        <f>ROUND(I268*H268,2)</f>
        <v>0</v>
      </c>
      <c r="BL268" s="19" t="s">
        <v>242</v>
      </c>
      <c r="BM268" s="217" t="s">
        <v>709</v>
      </c>
    </row>
    <row r="269" s="14" customFormat="1">
      <c r="A269" s="14"/>
      <c r="B269" s="235"/>
      <c r="C269" s="236"/>
      <c r="D269" s="226" t="s">
        <v>140</v>
      </c>
      <c r="E269" s="236"/>
      <c r="F269" s="238" t="s">
        <v>710</v>
      </c>
      <c r="G269" s="236"/>
      <c r="H269" s="239">
        <v>4.1600000000000001</v>
      </c>
      <c r="I269" s="240"/>
      <c r="J269" s="236"/>
      <c r="K269" s="236"/>
      <c r="L269" s="241"/>
      <c r="M269" s="242"/>
      <c r="N269" s="243"/>
      <c r="O269" s="243"/>
      <c r="P269" s="243"/>
      <c r="Q269" s="243"/>
      <c r="R269" s="243"/>
      <c r="S269" s="243"/>
      <c r="T269" s="24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5" t="s">
        <v>140</v>
      </c>
      <c r="AU269" s="245" t="s">
        <v>85</v>
      </c>
      <c r="AV269" s="14" t="s">
        <v>85</v>
      </c>
      <c r="AW269" s="14" t="s">
        <v>4</v>
      </c>
      <c r="AX269" s="14" t="s">
        <v>83</v>
      </c>
      <c r="AY269" s="245" t="s">
        <v>128</v>
      </c>
    </row>
    <row r="270" s="2" customFormat="1" ht="33" customHeight="1">
      <c r="A270" s="40"/>
      <c r="B270" s="41"/>
      <c r="C270" s="206" t="s">
        <v>411</v>
      </c>
      <c r="D270" s="206" t="s">
        <v>131</v>
      </c>
      <c r="E270" s="207" t="s">
        <v>711</v>
      </c>
      <c r="F270" s="208" t="s">
        <v>712</v>
      </c>
      <c r="G270" s="209" t="s">
        <v>165</v>
      </c>
      <c r="H270" s="210">
        <v>43.299999999999997</v>
      </c>
      <c r="I270" s="211"/>
      <c r="J270" s="212">
        <f>ROUND(I270*H270,2)</f>
        <v>0</v>
      </c>
      <c r="K270" s="208" t="s">
        <v>135</v>
      </c>
      <c r="L270" s="46"/>
      <c r="M270" s="213" t="s">
        <v>19</v>
      </c>
      <c r="N270" s="214" t="s">
        <v>46</v>
      </c>
      <c r="O270" s="86"/>
      <c r="P270" s="215">
        <f>O270*H270</f>
        <v>0</v>
      </c>
      <c r="Q270" s="215">
        <v>0.00172</v>
      </c>
      <c r="R270" s="215">
        <f>Q270*H270</f>
        <v>0.074475999999999987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242</v>
      </c>
      <c r="AT270" s="217" t="s">
        <v>131</v>
      </c>
      <c r="AU270" s="217" t="s">
        <v>85</v>
      </c>
      <c r="AY270" s="19" t="s">
        <v>128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83</v>
      </c>
      <c r="BK270" s="218">
        <f>ROUND(I270*H270,2)</f>
        <v>0</v>
      </c>
      <c r="BL270" s="19" t="s">
        <v>242</v>
      </c>
      <c r="BM270" s="217" t="s">
        <v>713</v>
      </c>
    </row>
    <row r="271" s="2" customFormat="1">
      <c r="A271" s="40"/>
      <c r="B271" s="41"/>
      <c r="C271" s="42"/>
      <c r="D271" s="219" t="s">
        <v>138</v>
      </c>
      <c r="E271" s="42"/>
      <c r="F271" s="220" t="s">
        <v>714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138</v>
      </c>
      <c r="AU271" s="19" t="s">
        <v>85</v>
      </c>
    </row>
    <row r="272" s="13" customFormat="1">
      <c r="A272" s="13"/>
      <c r="B272" s="224"/>
      <c r="C272" s="225"/>
      <c r="D272" s="226" t="s">
        <v>140</v>
      </c>
      <c r="E272" s="227" t="s">
        <v>19</v>
      </c>
      <c r="F272" s="228" t="s">
        <v>657</v>
      </c>
      <c r="G272" s="225"/>
      <c r="H272" s="227" t="s">
        <v>19</v>
      </c>
      <c r="I272" s="229"/>
      <c r="J272" s="225"/>
      <c r="K272" s="225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140</v>
      </c>
      <c r="AU272" s="234" t="s">
        <v>85</v>
      </c>
      <c r="AV272" s="13" t="s">
        <v>83</v>
      </c>
      <c r="AW272" s="13" t="s">
        <v>37</v>
      </c>
      <c r="AX272" s="13" t="s">
        <v>75</v>
      </c>
      <c r="AY272" s="234" t="s">
        <v>128</v>
      </c>
    </row>
    <row r="273" s="14" customFormat="1">
      <c r="A273" s="14"/>
      <c r="B273" s="235"/>
      <c r="C273" s="236"/>
      <c r="D273" s="226" t="s">
        <v>140</v>
      </c>
      <c r="E273" s="237" t="s">
        <v>19</v>
      </c>
      <c r="F273" s="238" t="s">
        <v>622</v>
      </c>
      <c r="G273" s="236"/>
      <c r="H273" s="239">
        <v>43.299999999999997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5" t="s">
        <v>140</v>
      </c>
      <c r="AU273" s="245" t="s">
        <v>85</v>
      </c>
      <c r="AV273" s="14" t="s">
        <v>85</v>
      </c>
      <c r="AW273" s="14" t="s">
        <v>37</v>
      </c>
      <c r="AX273" s="14" t="s">
        <v>83</v>
      </c>
      <c r="AY273" s="245" t="s">
        <v>128</v>
      </c>
    </row>
    <row r="274" s="2" customFormat="1" ht="37.8" customHeight="1">
      <c r="A274" s="40"/>
      <c r="B274" s="41"/>
      <c r="C274" s="206" t="s">
        <v>417</v>
      </c>
      <c r="D274" s="206" t="s">
        <v>131</v>
      </c>
      <c r="E274" s="207" t="s">
        <v>715</v>
      </c>
      <c r="F274" s="208" t="s">
        <v>716</v>
      </c>
      <c r="G274" s="209" t="s">
        <v>165</v>
      </c>
      <c r="H274" s="210">
        <v>42.420000000000002</v>
      </c>
      <c r="I274" s="211"/>
      <c r="J274" s="212">
        <f>ROUND(I274*H274,2)</f>
        <v>0</v>
      </c>
      <c r="K274" s="208" t="s">
        <v>135</v>
      </c>
      <c r="L274" s="46"/>
      <c r="M274" s="213" t="s">
        <v>19</v>
      </c>
      <c r="N274" s="214" t="s">
        <v>46</v>
      </c>
      <c r="O274" s="86"/>
      <c r="P274" s="215">
        <f>O274*H274</f>
        <v>0</v>
      </c>
      <c r="Q274" s="215">
        <v>0.00063000000000000003</v>
      </c>
      <c r="R274" s="215">
        <f>Q274*H274</f>
        <v>0.026724600000000001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242</v>
      </c>
      <c r="AT274" s="217" t="s">
        <v>131</v>
      </c>
      <c r="AU274" s="217" t="s">
        <v>85</v>
      </c>
      <c r="AY274" s="19" t="s">
        <v>128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83</v>
      </c>
      <c r="BK274" s="218">
        <f>ROUND(I274*H274,2)</f>
        <v>0</v>
      </c>
      <c r="BL274" s="19" t="s">
        <v>242</v>
      </c>
      <c r="BM274" s="217" t="s">
        <v>717</v>
      </c>
    </row>
    <row r="275" s="2" customFormat="1">
      <c r="A275" s="40"/>
      <c r="B275" s="41"/>
      <c r="C275" s="42"/>
      <c r="D275" s="219" t="s">
        <v>138</v>
      </c>
      <c r="E275" s="42"/>
      <c r="F275" s="220" t="s">
        <v>718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138</v>
      </c>
      <c r="AU275" s="19" t="s">
        <v>85</v>
      </c>
    </row>
    <row r="276" s="13" customFormat="1">
      <c r="A276" s="13"/>
      <c r="B276" s="224"/>
      <c r="C276" s="225"/>
      <c r="D276" s="226" t="s">
        <v>140</v>
      </c>
      <c r="E276" s="227" t="s">
        <v>19</v>
      </c>
      <c r="F276" s="228" t="s">
        <v>657</v>
      </c>
      <c r="G276" s="225"/>
      <c r="H276" s="227" t="s">
        <v>19</v>
      </c>
      <c r="I276" s="229"/>
      <c r="J276" s="225"/>
      <c r="K276" s="225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140</v>
      </c>
      <c r="AU276" s="234" t="s">
        <v>85</v>
      </c>
      <c r="AV276" s="13" t="s">
        <v>83</v>
      </c>
      <c r="AW276" s="13" t="s">
        <v>37</v>
      </c>
      <c r="AX276" s="13" t="s">
        <v>75</v>
      </c>
      <c r="AY276" s="234" t="s">
        <v>128</v>
      </c>
    </row>
    <row r="277" s="14" customFormat="1">
      <c r="A277" s="14"/>
      <c r="B277" s="235"/>
      <c r="C277" s="236"/>
      <c r="D277" s="226" t="s">
        <v>140</v>
      </c>
      <c r="E277" s="237" t="s">
        <v>19</v>
      </c>
      <c r="F277" s="238" t="s">
        <v>624</v>
      </c>
      <c r="G277" s="236"/>
      <c r="H277" s="239">
        <v>42.420000000000002</v>
      </c>
      <c r="I277" s="240"/>
      <c r="J277" s="236"/>
      <c r="K277" s="236"/>
      <c r="L277" s="241"/>
      <c r="M277" s="242"/>
      <c r="N277" s="243"/>
      <c r="O277" s="243"/>
      <c r="P277" s="243"/>
      <c r="Q277" s="243"/>
      <c r="R277" s="243"/>
      <c r="S277" s="243"/>
      <c r="T277" s="24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5" t="s">
        <v>140</v>
      </c>
      <c r="AU277" s="245" t="s">
        <v>85</v>
      </c>
      <c r="AV277" s="14" t="s">
        <v>85</v>
      </c>
      <c r="AW277" s="14" t="s">
        <v>37</v>
      </c>
      <c r="AX277" s="14" t="s">
        <v>83</v>
      </c>
      <c r="AY277" s="245" t="s">
        <v>128</v>
      </c>
    </row>
    <row r="278" s="2" customFormat="1" ht="37.8" customHeight="1">
      <c r="A278" s="40"/>
      <c r="B278" s="41"/>
      <c r="C278" s="206" t="s">
        <v>424</v>
      </c>
      <c r="D278" s="206" t="s">
        <v>131</v>
      </c>
      <c r="E278" s="207" t="s">
        <v>719</v>
      </c>
      <c r="F278" s="208" t="s">
        <v>720</v>
      </c>
      <c r="G278" s="209" t="s">
        <v>165</v>
      </c>
      <c r="H278" s="210">
        <v>42.420000000000002</v>
      </c>
      <c r="I278" s="211"/>
      <c r="J278" s="212">
        <f>ROUND(I278*H278,2)</f>
        <v>0</v>
      </c>
      <c r="K278" s="208" t="s">
        <v>135</v>
      </c>
      <c r="L278" s="46"/>
      <c r="M278" s="213" t="s">
        <v>19</v>
      </c>
      <c r="N278" s="214" t="s">
        <v>46</v>
      </c>
      <c r="O278" s="86"/>
      <c r="P278" s="215">
        <f>O278*H278</f>
        <v>0</v>
      </c>
      <c r="Q278" s="215">
        <v>0.00115</v>
      </c>
      <c r="R278" s="215">
        <f>Q278*H278</f>
        <v>0.048783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242</v>
      </c>
      <c r="AT278" s="217" t="s">
        <v>131</v>
      </c>
      <c r="AU278" s="217" t="s">
        <v>85</v>
      </c>
      <c r="AY278" s="19" t="s">
        <v>128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83</v>
      </c>
      <c r="BK278" s="218">
        <f>ROUND(I278*H278,2)</f>
        <v>0</v>
      </c>
      <c r="BL278" s="19" t="s">
        <v>242</v>
      </c>
      <c r="BM278" s="217" t="s">
        <v>721</v>
      </c>
    </row>
    <row r="279" s="2" customFormat="1">
      <c r="A279" s="40"/>
      <c r="B279" s="41"/>
      <c r="C279" s="42"/>
      <c r="D279" s="219" t="s">
        <v>138</v>
      </c>
      <c r="E279" s="42"/>
      <c r="F279" s="220" t="s">
        <v>722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138</v>
      </c>
      <c r="AU279" s="19" t="s">
        <v>85</v>
      </c>
    </row>
    <row r="280" s="13" customFormat="1">
      <c r="A280" s="13"/>
      <c r="B280" s="224"/>
      <c r="C280" s="225"/>
      <c r="D280" s="226" t="s">
        <v>140</v>
      </c>
      <c r="E280" s="227" t="s">
        <v>19</v>
      </c>
      <c r="F280" s="228" t="s">
        <v>657</v>
      </c>
      <c r="G280" s="225"/>
      <c r="H280" s="227" t="s">
        <v>19</v>
      </c>
      <c r="I280" s="229"/>
      <c r="J280" s="225"/>
      <c r="K280" s="225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140</v>
      </c>
      <c r="AU280" s="234" t="s">
        <v>85</v>
      </c>
      <c r="AV280" s="13" t="s">
        <v>83</v>
      </c>
      <c r="AW280" s="13" t="s">
        <v>37</v>
      </c>
      <c r="AX280" s="13" t="s">
        <v>75</v>
      </c>
      <c r="AY280" s="234" t="s">
        <v>128</v>
      </c>
    </row>
    <row r="281" s="14" customFormat="1">
      <c r="A281" s="14"/>
      <c r="B281" s="235"/>
      <c r="C281" s="236"/>
      <c r="D281" s="226" t="s">
        <v>140</v>
      </c>
      <c r="E281" s="237" t="s">
        <v>19</v>
      </c>
      <c r="F281" s="238" t="s">
        <v>624</v>
      </c>
      <c r="G281" s="236"/>
      <c r="H281" s="239">
        <v>42.420000000000002</v>
      </c>
      <c r="I281" s="240"/>
      <c r="J281" s="236"/>
      <c r="K281" s="236"/>
      <c r="L281" s="241"/>
      <c r="M281" s="242"/>
      <c r="N281" s="243"/>
      <c r="O281" s="243"/>
      <c r="P281" s="243"/>
      <c r="Q281" s="243"/>
      <c r="R281" s="243"/>
      <c r="S281" s="243"/>
      <c r="T281" s="24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5" t="s">
        <v>140</v>
      </c>
      <c r="AU281" s="245" t="s">
        <v>85</v>
      </c>
      <c r="AV281" s="14" t="s">
        <v>85</v>
      </c>
      <c r="AW281" s="14" t="s">
        <v>37</v>
      </c>
      <c r="AX281" s="14" t="s">
        <v>83</v>
      </c>
      <c r="AY281" s="245" t="s">
        <v>128</v>
      </c>
    </row>
    <row r="282" s="2" customFormat="1" ht="33" customHeight="1">
      <c r="A282" s="40"/>
      <c r="B282" s="41"/>
      <c r="C282" s="206" t="s">
        <v>432</v>
      </c>
      <c r="D282" s="206" t="s">
        <v>131</v>
      </c>
      <c r="E282" s="207" t="s">
        <v>723</v>
      </c>
      <c r="F282" s="208" t="s">
        <v>724</v>
      </c>
      <c r="G282" s="209" t="s">
        <v>165</v>
      </c>
      <c r="H282" s="210">
        <v>39.960000000000001</v>
      </c>
      <c r="I282" s="211"/>
      <c r="J282" s="212">
        <f>ROUND(I282*H282,2)</f>
        <v>0</v>
      </c>
      <c r="K282" s="208" t="s">
        <v>135</v>
      </c>
      <c r="L282" s="46"/>
      <c r="M282" s="213" t="s">
        <v>19</v>
      </c>
      <c r="N282" s="214" t="s">
        <v>46</v>
      </c>
      <c r="O282" s="86"/>
      <c r="P282" s="215">
        <f>O282*H282</f>
        <v>0</v>
      </c>
      <c r="Q282" s="215">
        <v>0.00032000000000000003</v>
      </c>
      <c r="R282" s="215">
        <f>Q282*H282</f>
        <v>0.012787200000000002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242</v>
      </c>
      <c r="AT282" s="217" t="s">
        <v>131</v>
      </c>
      <c r="AU282" s="217" t="s">
        <v>85</v>
      </c>
      <c r="AY282" s="19" t="s">
        <v>128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83</v>
      </c>
      <c r="BK282" s="218">
        <f>ROUND(I282*H282,2)</f>
        <v>0</v>
      </c>
      <c r="BL282" s="19" t="s">
        <v>242</v>
      </c>
      <c r="BM282" s="217" t="s">
        <v>725</v>
      </c>
    </row>
    <row r="283" s="2" customFormat="1">
      <c r="A283" s="40"/>
      <c r="B283" s="41"/>
      <c r="C283" s="42"/>
      <c r="D283" s="219" t="s">
        <v>138</v>
      </c>
      <c r="E283" s="42"/>
      <c r="F283" s="220" t="s">
        <v>726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138</v>
      </c>
      <c r="AU283" s="19" t="s">
        <v>85</v>
      </c>
    </row>
    <row r="284" s="13" customFormat="1">
      <c r="A284" s="13"/>
      <c r="B284" s="224"/>
      <c r="C284" s="225"/>
      <c r="D284" s="226" t="s">
        <v>140</v>
      </c>
      <c r="E284" s="227" t="s">
        <v>19</v>
      </c>
      <c r="F284" s="228" t="s">
        <v>657</v>
      </c>
      <c r="G284" s="225"/>
      <c r="H284" s="227" t="s">
        <v>19</v>
      </c>
      <c r="I284" s="229"/>
      <c r="J284" s="225"/>
      <c r="K284" s="225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140</v>
      </c>
      <c r="AU284" s="234" t="s">
        <v>85</v>
      </c>
      <c r="AV284" s="13" t="s">
        <v>83</v>
      </c>
      <c r="AW284" s="13" t="s">
        <v>37</v>
      </c>
      <c r="AX284" s="13" t="s">
        <v>75</v>
      </c>
      <c r="AY284" s="234" t="s">
        <v>128</v>
      </c>
    </row>
    <row r="285" s="14" customFormat="1">
      <c r="A285" s="14"/>
      <c r="B285" s="235"/>
      <c r="C285" s="236"/>
      <c r="D285" s="226" t="s">
        <v>140</v>
      </c>
      <c r="E285" s="237" t="s">
        <v>19</v>
      </c>
      <c r="F285" s="238" t="s">
        <v>727</v>
      </c>
      <c r="G285" s="236"/>
      <c r="H285" s="239">
        <v>39.960000000000001</v>
      </c>
      <c r="I285" s="240"/>
      <c r="J285" s="236"/>
      <c r="K285" s="236"/>
      <c r="L285" s="241"/>
      <c r="M285" s="242"/>
      <c r="N285" s="243"/>
      <c r="O285" s="243"/>
      <c r="P285" s="243"/>
      <c r="Q285" s="243"/>
      <c r="R285" s="243"/>
      <c r="S285" s="243"/>
      <c r="T285" s="24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5" t="s">
        <v>140</v>
      </c>
      <c r="AU285" s="245" t="s">
        <v>85</v>
      </c>
      <c r="AV285" s="14" t="s">
        <v>85</v>
      </c>
      <c r="AW285" s="14" t="s">
        <v>37</v>
      </c>
      <c r="AX285" s="14" t="s">
        <v>83</v>
      </c>
      <c r="AY285" s="245" t="s">
        <v>128</v>
      </c>
    </row>
    <row r="286" s="2" customFormat="1" ht="37.8" customHeight="1">
      <c r="A286" s="40"/>
      <c r="B286" s="41"/>
      <c r="C286" s="206" t="s">
        <v>438</v>
      </c>
      <c r="D286" s="206" t="s">
        <v>131</v>
      </c>
      <c r="E286" s="207" t="s">
        <v>728</v>
      </c>
      <c r="F286" s="208" t="s">
        <v>729</v>
      </c>
      <c r="G286" s="209" t="s">
        <v>165</v>
      </c>
      <c r="H286" s="210">
        <v>39.960000000000001</v>
      </c>
      <c r="I286" s="211"/>
      <c r="J286" s="212">
        <f>ROUND(I286*H286,2)</f>
        <v>0</v>
      </c>
      <c r="K286" s="208" t="s">
        <v>135</v>
      </c>
      <c r="L286" s="46"/>
      <c r="M286" s="213" t="s">
        <v>19</v>
      </c>
      <c r="N286" s="214" t="s">
        <v>46</v>
      </c>
      <c r="O286" s="86"/>
      <c r="P286" s="215">
        <f>O286*H286</f>
        <v>0</v>
      </c>
      <c r="Q286" s="215">
        <v>0.00044999999999999999</v>
      </c>
      <c r="R286" s="215">
        <f>Q286*H286</f>
        <v>0.017982000000000001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242</v>
      </c>
      <c r="AT286" s="217" t="s">
        <v>131</v>
      </c>
      <c r="AU286" s="217" t="s">
        <v>85</v>
      </c>
      <c r="AY286" s="19" t="s">
        <v>128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83</v>
      </c>
      <c r="BK286" s="218">
        <f>ROUND(I286*H286,2)</f>
        <v>0</v>
      </c>
      <c r="BL286" s="19" t="s">
        <v>242</v>
      </c>
      <c r="BM286" s="217" t="s">
        <v>730</v>
      </c>
    </row>
    <row r="287" s="2" customFormat="1">
      <c r="A287" s="40"/>
      <c r="B287" s="41"/>
      <c r="C287" s="42"/>
      <c r="D287" s="219" t="s">
        <v>138</v>
      </c>
      <c r="E287" s="42"/>
      <c r="F287" s="220" t="s">
        <v>731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138</v>
      </c>
      <c r="AU287" s="19" t="s">
        <v>85</v>
      </c>
    </row>
    <row r="288" s="13" customFormat="1">
      <c r="A288" s="13"/>
      <c r="B288" s="224"/>
      <c r="C288" s="225"/>
      <c r="D288" s="226" t="s">
        <v>140</v>
      </c>
      <c r="E288" s="227" t="s">
        <v>19</v>
      </c>
      <c r="F288" s="228" t="s">
        <v>657</v>
      </c>
      <c r="G288" s="225"/>
      <c r="H288" s="227" t="s">
        <v>19</v>
      </c>
      <c r="I288" s="229"/>
      <c r="J288" s="225"/>
      <c r="K288" s="225"/>
      <c r="L288" s="230"/>
      <c r="M288" s="231"/>
      <c r="N288" s="232"/>
      <c r="O288" s="232"/>
      <c r="P288" s="232"/>
      <c r="Q288" s="232"/>
      <c r="R288" s="232"/>
      <c r="S288" s="232"/>
      <c r="T288" s="23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4" t="s">
        <v>140</v>
      </c>
      <c r="AU288" s="234" t="s">
        <v>85</v>
      </c>
      <c r="AV288" s="13" t="s">
        <v>83</v>
      </c>
      <c r="AW288" s="13" t="s">
        <v>37</v>
      </c>
      <c r="AX288" s="13" t="s">
        <v>75</v>
      </c>
      <c r="AY288" s="234" t="s">
        <v>128</v>
      </c>
    </row>
    <row r="289" s="14" customFormat="1">
      <c r="A289" s="14"/>
      <c r="B289" s="235"/>
      <c r="C289" s="236"/>
      <c r="D289" s="226" t="s">
        <v>140</v>
      </c>
      <c r="E289" s="237" t="s">
        <v>19</v>
      </c>
      <c r="F289" s="238" t="s">
        <v>727</v>
      </c>
      <c r="G289" s="236"/>
      <c r="H289" s="239">
        <v>39.960000000000001</v>
      </c>
      <c r="I289" s="240"/>
      <c r="J289" s="236"/>
      <c r="K289" s="236"/>
      <c r="L289" s="241"/>
      <c r="M289" s="242"/>
      <c r="N289" s="243"/>
      <c r="O289" s="243"/>
      <c r="P289" s="243"/>
      <c r="Q289" s="243"/>
      <c r="R289" s="243"/>
      <c r="S289" s="243"/>
      <c r="T289" s="24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5" t="s">
        <v>140</v>
      </c>
      <c r="AU289" s="245" t="s">
        <v>85</v>
      </c>
      <c r="AV289" s="14" t="s">
        <v>85</v>
      </c>
      <c r="AW289" s="14" t="s">
        <v>37</v>
      </c>
      <c r="AX289" s="14" t="s">
        <v>83</v>
      </c>
      <c r="AY289" s="245" t="s">
        <v>128</v>
      </c>
    </row>
    <row r="290" s="2" customFormat="1" ht="37.8" customHeight="1">
      <c r="A290" s="40"/>
      <c r="B290" s="41"/>
      <c r="C290" s="206" t="s">
        <v>443</v>
      </c>
      <c r="D290" s="206" t="s">
        <v>131</v>
      </c>
      <c r="E290" s="207" t="s">
        <v>732</v>
      </c>
      <c r="F290" s="208" t="s">
        <v>733</v>
      </c>
      <c r="G290" s="209" t="s">
        <v>245</v>
      </c>
      <c r="H290" s="210">
        <v>2</v>
      </c>
      <c r="I290" s="211"/>
      <c r="J290" s="212">
        <f>ROUND(I290*H290,2)</f>
        <v>0</v>
      </c>
      <c r="K290" s="208" t="s">
        <v>135</v>
      </c>
      <c r="L290" s="46"/>
      <c r="M290" s="213" t="s">
        <v>19</v>
      </c>
      <c r="N290" s="214" t="s">
        <v>46</v>
      </c>
      <c r="O290" s="86"/>
      <c r="P290" s="215">
        <f>O290*H290</f>
        <v>0</v>
      </c>
      <c r="Q290" s="215">
        <v>6.9999999999999994E-05</v>
      </c>
      <c r="R290" s="215">
        <f>Q290*H290</f>
        <v>0.00013999999999999999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242</v>
      </c>
      <c r="AT290" s="217" t="s">
        <v>131</v>
      </c>
      <c r="AU290" s="217" t="s">
        <v>85</v>
      </c>
      <c r="AY290" s="19" t="s">
        <v>128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83</v>
      </c>
      <c r="BK290" s="218">
        <f>ROUND(I290*H290,2)</f>
        <v>0</v>
      </c>
      <c r="BL290" s="19" t="s">
        <v>242</v>
      </c>
      <c r="BM290" s="217" t="s">
        <v>734</v>
      </c>
    </row>
    <row r="291" s="2" customFormat="1">
      <c r="A291" s="40"/>
      <c r="B291" s="41"/>
      <c r="C291" s="42"/>
      <c r="D291" s="219" t="s">
        <v>138</v>
      </c>
      <c r="E291" s="42"/>
      <c r="F291" s="220" t="s">
        <v>735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138</v>
      </c>
      <c r="AU291" s="19" t="s">
        <v>85</v>
      </c>
    </row>
    <row r="292" s="13" customFormat="1">
      <c r="A292" s="13"/>
      <c r="B292" s="224"/>
      <c r="C292" s="225"/>
      <c r="D292" s="226" t="s">
        <v>140</v>
      </c>
      <c r="E292" s="227" t="s">
        <v>19</v>
      </c>
      <c r="F292" s="228" t="s">
        <v>736</v>
      </c>
      <c r="G292" s="225"/>
      <c r="H292" s="227" t="s">
        <v>19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140</v>
      </c>
      <c r="AU292" s="234" t="s">
        <v>85</v>
      </c>
      <c r="AV292" s="13" t="s">
        <v>83</v>
      </c>
      <c r="AW292" s="13" t="s">
        <v>37</v>
      </c>
      <c r="AX292" s="13" t="s">
        <v>75</v>
      </c>
      <c r="AY292" s="234" t="s">
        <v>128</v>
      </c>
    </row>
    <row r="293" s="14" customFormat="1">
      <c r="A293" s="14"/>
      <c r="B293" s="235"/>
      <c r="C293" s="236"/>
      <c r="D293" s="226" t="s">
        <v>140</v>
      </c>
      <c r="E293" s="237" t="s">
        <v>19</v>
      </c>
      <c r="F293" s="238" t="s">
        <v>85</v>
      </c>
      <c r="G293" s="236"/>
      <c r="H293" s="239">
        <v>2</v>
      </c>
      <c r="I293" s="240"/>
      <c r="J293" s="236"/>
      <c r="K293" s="236"/>
      <c r="L293" s="241"/>
      <c r="M293" s="242"/>
      <c r="N293" s="243"/>
      <c r="O293" s="243"/>
      <c r="P293" s="243"/>
      <c r="Q293" s="243"/>
      <c r="R293" s="243"/>
      <c r="S293" s="243"/>
      <c r="T293" s="24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5" t="s">
        <v>140</v>
      </c>
      <c r="AU293" s="245" t="s">
        <v>85</v>
      </c>
      <c r="AV293" s="14" t="s">
        <v>85</v>
      </c>
      <c r="AW293" s="14" t="s">
        <v>37</v>
      </c>
      <c r="AX293" s="14" t="s">
        <v>83</v>
      </c>
      <c r="AY293" s="245" t="s">
        <v>128</v>
      </c>
    </row>
    <row r="294" s="2" customFormat="1" ht="24.15" customHeight="1">
      <c r="A294" s="40"/>
      <c r="B294" s="41"/>
      <c r="C294" s="258" t="s">
        <v>448</v>
      </c>
      <c r="D294" s="258" t="s">
        <v>261</v>
      </c>
      <c r="E294" s="259" t="s">
        <v>737</v>
      </c>
      <c r="F294" s="260" t="s">
        <v>738</v>
      </c>
      <c r="G294" s="261" t="s">
        <v>245</v>
      </c>
      <c r="H294" s="262">
        <v>2</v>
      </c>
      <c r="I294" s="263"/>
      <c r="J294" s="264">
        <f>ROUND(I294*H294,2)</f>
        <v>0</v>
      </c>
      <c r="K294" s="260" t="s">
        <v>135</v>
      </c>
      <c r="L294" s="265"/>
      <c r="M294" s="266" t="s">
        <v>19</v>
      </c>
      <c r="N294" s="267" t="s">
        <v>46</v>
      </c>
      <c r="O294" s="86"/>
      <c r="P294" s="215">
        <f>O294*H294</f>
        <v>0</v>
      </c>
      <c r="Q294" s="215">
        <v>0.0025000000000000001</v>
      </c>
      <c r="R294" s="215">
        <f>Q294*H294</f>
        <v>0.0050000000000000001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336</v>
      </c>
      <c r="AT294" s="217" t="s">
        <v>261</v>
      </c>
      <c r="AU294" s="217" t="s">
        <v>85</v>
      </c>
      <c r="AY294" s="19" t="s">
        <v>128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83</v>
      </c>
      <c r="BK294" s="218">
        <f>ROUND(I294*H294,2)</f>
        <v>0</v>
      </c>
      <c r="BL294" s="19" t="s">
        <v>242</v>
      </c>
      <c r="BM294" s="217" t="s">
        <v>739</v>
      </c>
    </row>
    <row r="295" s="2" customFormat="1" ht="49.05" customHeight="1">
      <c r="A295" s="40"/>
      <c r="B295" s="41"/>
      <c r="C295" s="206" t="s">
        <v>453</v>
      </c>
      <c r="D295" s="206" t="s">
        <v>131</v>
      </c>
      <c r="E295" s="207" t="s">
        <v>740</v>
      </c>
      <c r="F295" s="208" t="s">
        <v>741</v>
      </c>
      <c r="G295" s="209" t="s">
        <v>571</v>
      </c>
      <c r="H295" s="272"/>
      <c r="I295" s="211"/>
      <c r="J295" s="212">
        <f>ROUND(I295*H295,2)</f>
        <v>0</v>
      </c>
      <c r="K295" s="208" t="s">
        <v>135</v>
      </c>
      <c r="L295" s="46"/>
      <c r="M295" s="213" t="s">
        <v>19</v>
      </c>
      <c r="N295" s="214" t="s">
        <v>46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242</v>
      </c>
      <c r="AT295" s="217" t="s">
        <v>131</v>
      </c>
      <c r="AU295" s="217" t="s">
        <v>85</v>
      </c>
      <c r="AY295" s="19" t="s">
        <v>128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83</v>
      </c>
      <c r="BK295" s="218">
        <f>ROUND(I295*H295,2)</f>
        <v>0</v>
      </c>
      <c r="BL295" s="19" t="s">
        <v>242</v>
      </c>
      <c r="BM295" s="217" t="s">
        <v>742</v>
      </c>
    </row>
    <row r="296" s="2" customFormat="1">
      <c r="A296" s="40"/>
      <c r="B296" s="41"/>
      <c r="C296" s="42"/>
      <c r="D296" s="219" t="s">
        <v>138</v>
      </c>
      <c r="E296" s="42"/>
      <c r="F296" s="220" t="s">
        <v>743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138</v>
      </c>
      <c r="AU296" s="19" t="s">
        <v>85</v>
      </c>
    </row>
    <row r="297" s="12" customFormat="1" ht="22.8" customHeight="1">
      <c r="A297" s="12"/>
      <c r="B297" s="190"/>
      <c r="C297" s="191"/>
      <c r="D297" s="192" t="s">
        <v>74</v>
      </c>
      <c r="E297" s="204" t="s">
        <v>744</v>
      </c>
      <c r="F297" s="204" t="s">
        <v>745</v>
      </c>
      <c r="G297" s="191"/>
      <c r="H297" s="191"/>
      <c r="I297" s="194"/>
      <c r="J297" s="205">
        <f>BK297</f>
        <v>0</v>
      </c>
      <c r="K297" s="191"/>
      <c r="L297" s="196"/>
      <c r="M297" s="197"/>
      <c r="N297" s="198"/>
      <c r="O297" s="198"/>
      <c r="P297" s="199">
        <f>SUM(P298:P309)</f>
        <v>0</v>
      </c>
      <c r="Q297" s="198"/>
      <c r="R297" s="199">
        <f>SUM(R298:R309)</f>
        <v>0.32022719999999999</v>
      </c>
      <c r="S297" s="198"/>
      <c r="T297" s="200">
        <f>SUM(T298:T309)</f>
        <v>4.2897060000000007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1" t="s">
        <v>85</v>
      </c>
      <c r="AT297" s="202" t="s">
        <v>74</v>
      </c>
      <c r="AU297" s="202" t="s">
        <v>83</v>
      </c>
      <c r="AY297" s="201" t="s">
        <v>128</v>
      </c>
      <c r="BK297" s="203">
        <f>SUM(BK298:BK309)</f>
        <v>0</v>
      </c>
    </row>
    <row r="298" s="2" customFormat="1" ht="49.05" customHeight="1">
      <c r="A298" s="40"/>
      <c r="B298" s="41"/>
      <c r="C298" s="206" t="s">
        <v>458</v>
      </c>
      <c r="D298" s="206" t="s">
        <v>131</v>
      </c>
      <c r="E298" s="207" t="s">
        <v>746</v>
      </c>
      <c r="F298" s="208" t="s">
        <v>747</v>
      </c>
      <c r="G298" s="209" t="s">
        <v>134</v>
      </c>
      <c r="H298" s="210">
        <v>37.962000000000003</v>
      </c>
      <c r="I298" s="211"/>
      <c r="J298" s="212">
        <f>ROUND(I298*H298,2)</f>
        <v>0</v>
      </c>
      <c r="K298" s="208" t="s">
        <v>135</v>
      </c>
      <c r="L298" s="46"/>
      <c r="M298" s="213" t="s">
        <v>19</v>
      </c>
      <c r="N298" s="214" t="s">
        <v>46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0.113</v>
      </c>
      <c r="T298" s="216">
        <f>S298*H298</f>
        <v>4.2897060000000007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242</v>
      </c>
      <c r="AT298" s="217" t="s">
        <v>131</v>
      </c>
      <c r="AU298" s="217" t="s">
        <v>85</v>
      </c>
      <c r="AY298" s="19" t="s">
        <v>128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83</v>
      </c>
      <c r="BK298" s="218">
        <f>ROUND(I298*H298,2)</f>
        <v>0</v>
      </c>
      <c r="BL298" s="19" t="s">
        <v>242</v>
      </c>
      <c r="BM298" s="217" t="s">
        <v>748</v>
      </c>
    </row>
    <row r="299" s="2" customFormat="1">
      <c r="A299" s="40"/>
      <c r="B299" s="41"/>
      <c r="C299" s="42"/>
      <c r="D299" s="219" t="s">
        <v>138</v>
      </c>
      <c r="E299" s="42"/>
      <c r="F299" s="220" t="s">
        <v>749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138</v>
      </c>
      <c r="AU299" s="19" t="s">
        <v>85</v>
      </c>
    </row>
    <row r="300" s="13" customFormat="1">
      <c r="A300" s="13"/>
      <c r="B300" s="224"/>
      <c r="C300" s="225"/>
      <c r="D300" s="226" t="s">
        <v>140</v>
      </c>
      <c r="E300" s="227" t="s">
        <v>19</v>
      </c>
      <c r="F300" s="228" t="s">
        <v>750</v>
      </c>
      <c r="G300" s="225"/>
      <c r="H300" s="227" t="s">
        <v>19</v>
      </c>
      <c r="I300" s="229"/>
      <c r="J300" s="225"/>
      <c r="K300" s="225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140</v>
      </c>
      <c r="AU300" s="234" t="s">
        <v>85</v>
      </c>
      <c r="AV300" s="13" t="s">
        <v>83</v>
      </c>
      <c r="AW300" s="13" t="s">
        <v>37</v>
      </c>
      <c r="AX300" s="13" t="s">
        <v>75</v>
      </c>
      <c r="AY300" s="234" t="s">
        <v>128</v>
      </c>
    </row>
    <row r="301" s="14" customFormat="1">
      <c r="A301" s="14"/>
      <c r="B301" s="235"/>
      <c r="C301" s="236"/>
      <c r="D301" s="226" t="s">
        <v>140</v>
      </c>
      <c r="E301" s="237" t="s">
        <v>19</v>
      </c>
      <c r="F301" s="238" t="s">
        <v>581</v>
      </c>
      <c r="G301" s="236"/>
      <c r="H301" s="239">
        <v>37.962000000000003</v>
      </c>
      <c r="I301" s="240"/>
      <c r="J301" s="236"/>
      <c r="K301" s="236"/>
      <c r="L301" s="241"/>
      <c r="M301" s="242"/>
      <c r="N301" s="243"/>
      <c r="O301" s="243"/>
      <c r="P301" s="243"/>
      <c r="Q301" s="243"/>
      <c r="R301" s="243"/>
      <c r="S301" s="243"/>
      <c r="T301" s="24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5" t="s">
        <v>140</v>
      </c>
      <c r="AU301" s="245" t="s">
        <v>85</v>
      </c>
      <c r="AV301" s="14" t="s">
        <v>85</v>
      </c>
      <c r="AW301" s="14" t="s">
        <v>37</v>
      </c>
      <c r="AX301" s="14" t="s">
        <v>83</v>
      </c>
      <c r="AY301" s="245" t="s">
        <v>128</v>
      </c>
    </row>
    <row r="302" s="2" customFormat="1" ht="37.8" customHeight="1">
      <c r="A302" s="40"/>
      <c r="B302" s="41"/>
      <c r="C302" s="206" t="s">
        <v>463</v>
      </c>
      <c r="D302" s="206" t="s">
        <v>131</v>
      </c>
      <c r="E302" s="207" t="s">
        <v>751</v>
      </c>
      <c r="F302" s="208" t="s">
        <v>752</v>
      </c>
      <c r="G302" s="209" t="s">
        <v>134</v>
      </c>
      <c r="H302" s="210">
        <v>42.357999999999997</v>
      </c>
      <c r="I302" s="211"/>
      <c r="J302" s="212">
        <f>ROUND(I302*H302,2)</f>
        <v>0</v>
      </c>
      <c r="K302" s="208" t="s">
        <v>135</v>
      </c>
      <c r="L302" s="46"/>
      <c r="M302" s="213" t="s">
        <v>19</v>
      </c>
      <c r="N302" s="214" t="s">
        <v>46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242</v>
      </c>
      <c r="AT302" s="217" t="s">
        <v>131</v>
      </c>
      <c r="AU302" s="217" t="s">
        <v>85</v>
      </c>
      <c r="AY302" s="19" t="s">
        <v>128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83</v>
      </c>
      <c r="BK302" s="218">
        <f>ROUND(I302*H302,2)</f>
        <v>0</v>
      </c>
      <c r="BL302" s="19" t="s">
        <v>242</v>
      </c>
      <c r="BM302" s="217" t="s">
        <v>753</v>
      </c>
    </row>
    <row r="303" s="2" customFormat="1">
      <c r="A303" s="40"/>
      <c r="B303" s="41"/>
      <c r="C303" s="42"/>
      <c r="D303" s="219" t="s">
        <v>138</v>
      </c>
      <c r="E303" s="42"/>
      <c r="F303" s="220" t="s">
        <v>754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138</v>
      </c>
      <c r="AU303" s="19" t="s">
        <v>85</v>
      </c>
    </row>
    <row r="304" s="13" customFormat="1">
      <c r="A304" s="13"/>
      <c r="B304" s="224"/>
      <c r="C304" s="225"/>
      <c r="D304" s="226" t="s">
        <v>140</v>
      </c>
      <c r="E304" s="227" t="s">
        <v>19</v>
      </c>
      <c r="F304" s="228" t="s">
        <v>657</v>
      </c>
      <c r="G304" s="225"/>
      <c r="H304" s="227" t="s">
        <v>19</v>
      </c>
      <c r="I304" s="229"/>
      <c r="J304" s="225"/>
      <c r="K304" s="225"/>
      <c r="L304" s="230"/>
      <c r="M304" s="231"/>
      <c r="N304" s="232"/>
      <c r="O304" s="232"/>
      <c r="P304" s="232"/>
      <c r="Q304" s="232"/>
      <c r="R304" s="232"/>
      <c r="S304" s="232"/>
      <c r="T304" s="23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4" t="s">
        <v>140</v>
      </c>
      <c r="AU304" s="234" t="s">
        <v>85</v>
      </c>
      <c r="AV304" s="13" t="s">
        <v>83</v>
      </c>
      <c r="AW304" s="13" t="s">
        <v>37</v>
      </c>
      <c r="AX304" s="13" t="s">
        <v>75</v>
      </c>
      <c r="AY304" s="234" t="s">
        <v>128</v>
      </c>
    </row>
    <row r="305" s="14" customFormat="1">
      <c r="A305" s="14"/>
      <c r="B305" s="235"/>
      <c r="C305" s="236"/>
      <c r="D305" s="226" t="s">
        <v>140</v>
      </c>
      <c r="E305" s="237" t="s">
        <v>19</v>
      </c>
      <c r="F305" s="238" t="s">
        <v>755</v>
      </c>
      <c r="G305" s="236"/>
      <c r="H305" s="239">
        <v>42.357999999999997</v>
      </c>
      <c r="I305" s="240"/>
      <c r="J305" s="236"/>
      <c r="K305" s="236"/>
      <c r="L305" s="241"/>
      <c r="M305" s="242"/>
      <c r="N305" s="243"/>
      <c r="O305" s="243"/>
      <c r="P305" s="243"/>
      <c r="Q305" s="243"/>
      <c r="R305" s="243"/>
      <c r="S305" s="243"/>
      <c r="T305" s="24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5" t="s">
        <v>140</v>
      </c>
      <c r="AU305" s="245" t="s">
        <v>85</v>
      </c>
      <c r="AV305" s="14" t="s">
        <v>85</v>
      </c>
      <c r="AW305" s="14" t="s">
        <v>37</v>
      </c>
      <c r="AX305" s="14" t="s">
        <v>83</v>
      </c>
      <c r="AY305" s="245" t="s">
        <v>128</v>
      </c>
    </row>
    <row r="306" s="2" customFormat="1" ht="24.15" customHeight="1">
      <c r="A306" s="40"/>
      <c r="B306" s="41"/>
      <c r="C306" s="258" t="s">
        <v>468</v>
      </c>
      <c r="D306" s="258" t="s">
        <v>261</v>
      </c>
      <c r="E306" s="259" t="s">
        <v>756</v>
      </c>
      <c r="F306" s="260" t="s">
        <v>757</v>
      </c>
      <c r="G306" s="261" t="s">
        <v>134</v>
      </c>
      <c r="H306" s="262">
        <v>88.951999999999998</v>
      </c>
      <c r="I306" s="263"/>
      <c r="J306" s="264">
        <f>ROUND(I306*H306,2)</f>
        <v>0</v>
      </c>
      <c r="K306" s="260" t="s">
        <v>135</v>
      </c>
      <c r="L306" s="265"/>
      <c r="M306" s="266" t="s">
        <v>19</v>
      </c>
      <c r="N306" s="267" t="s">
        <v>46</v>
      </c>
      <c r="O306" s="86"/>
      <c r="P306" s="215">
        <f>O306*H306</f>
        <v>0</v>
      </c>
      <c r="Q306" s="215">
        <v>0.0035999999999999999</v>
      </c>
      <c r="R306" s="215">
        <f>Q306*H306</f>
        <v>0.32022719999999999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336</v>
      </c>
      <c r="AT306" s="217" t="s">
        <v>261</v>
      </c>
      <c r="AU306" s="217" t="s">
        <v>85</v>
      </c>
      <c r="AY306" s="19" t="s">
        <v>128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83</v>
      </c>
      <c r="BK306" s="218">
        <f>ROUND(I306*H306,2)</f>
        <v>0</v>
      </c>
      <c r="BL306" s="19" t="s">
        <v>242</v>
      </c>
      <c r="BM306" s="217" t="s">
        <v>758</v>
      </c>
    </row>
    <row r="307" s="14" customFormat="1">
      <c r="A307" s="14"/>
      <c r="B307" s="235"/>
      <c r="C307" s="236"/>
      <c r="D307" s="226" t="s">
        <v>140</v>
      </c>
      <c r="E307" s="236"/>
      <c r="F307" s="238" t="s">
        <v>759</v>
      </c>
      <c r="G307" s="236"/>
      <c r="H307" s="239">
        <v>88.951999999999998</v>
      </c>
      <c r="I307" s="240"/>
      <c r="J307" s="236"/>
      <c r="K307" s="236"/>
      <c r="L307" s="241"/>
      <c r="M307" s="242"/>
      <c r="N307" s="243"/>
      <c r="O307" s="243"/>
      <c r="P307" s="243"/>
      <c r="Q307" s="243"/>
      <c r="R307" s="243"/>
      <c r="S307" s="243"/>
      <c r="T307" s="24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5" t="s">
        <v>140</v>
      </c>
      <c r="AU307" s="245" t="s">
        <v>85</v>
      </c>
      <c r="AV307" s="14" t="s">
        <v>85</v>
      </c>
      <c r="AW307" s="14" t="s">
        <v>4</v>
      </c>
      <c r="AX307" s="14" t="s">
        <v>83</v>
      </c>
      <c r="AY307" s="245" t="s">
        <v>128</v>
      </c>
    </row>
    <row r="308" s="2" customFormat="1" ht="55.5" customHeight="1">
      <c r="A308" s="40"/>
      <c r="B308" s="41"/>
      <c r="C308" s="206" t="s">
        <v>475</v>
      </c>
      <c r="D308" s="206" t="s">
        <v>131</v>
      </c>
      <c r="E308" s="207" t="s">
        <v>760</v>
      </c>
      <c r="F308" s="208" t="s">
        <v>761</v>
      </c>
      <c r="G308" s="209" t="s">
        <v>211</v>
      </c>
      <c r="H308" s="210">
        <v>0.32000000000000001</v>
      </c>
      <c r="I308" s="211"/>
      <c r="J308" s="212">
        <f>ROUND(I308*H308,2)</f>
        <v>0</v>
      </c>
      <c r="K308" s="208" t="s">
        <v>135</v>
      </c>
      <c r="L308" s="46"/>
      <c r="M308" s="213" t="s">
        <v>19</v>
      </c>
      <c r="N308" s="214" t="s">
        <v>46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242</v>
      </c>
      <c r="AT308" s="217" t="s">
        <v>131</v>
      </c>
      <c r="AU308" s="217" t="s">
        <v>85</v>
      </c>
      <c r="AY308" s="19" t="s">
        <v>128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83</v>
      </c>
      <c r="BK308" s="218">
        <f>ROUND(I308*H308,2)</f>
        <v>0</v>
      </c>
      <c r="BL308" s="19" t="s">
        <v>242</v>
      </c>
      <c r="BM308" s="217" t="s">
        <v>762</v>
      </c>
    </row>
    <row r="309" s="2" customFormat="1">
      <c r="A309" s="40"/>
      <c r="B309" s="41"/>
      <c r="C309" s="42"/>
      <c r="D309" s="219" t="s">
        <v>138</v>
      </c>
      <c r="E309" s="42"/>
      <c r="F309" s="220" t="s">
        <v>763</v>
      </c>
      <c r="G309" s="42"/>
      <c r="H309" s="42"/>
      <c r="I309" s="221"/>
      <c r="J309" s="42"/>
      <c r="K309" s="42"/>
      <c r="L309" s="46"/>
      <c r="M309" s="222"/>
      <c r="N309" s="223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138</v>
      </c>
      <c r="AU309" s="19" t="s">
        <v>85</v>
      </c>
    </row>
    <row r="310" s="12" customFormat="1" ht="22.8" customHeight="1">
      <c r="A310" s="12"/>
      <c r="B310" s="190"/>
      <c r="C310" s="191"/>
      <c r="D310" s="192" t="s">
        <v>74</v>
      </c>
      <c r="E310" s="204" t="s">
        <v>240</v>
      </c>
      <c r="F310" s="204" t="s">
        <v>241</v>
      </c>
      <c r="G310" s="191"/>
      <c r="H310" s="191"/>
      <c r="I310" s="194"/>
      <c r="J310" s="205">
        <f>BK310</f>
        <v>0</v>
      </c>
      <c r="K310" s="191"/>
      <c r="L310" s="196"/>
      <c r="M310" s="197"/>
      <c r="N310" s="198"/>
      <c r="O310" s="198"/>
      <c r="P310" s="199">
        <f>SUM(P311:P332)</f>
        <v>0</v>
      </c>
      <c r="Q310" s="198"/>
      <c r="R310" s="199">
        <f>SUM(R311:R332)</f>
        <v>0.09684799999999999</v>
      </c>
      <c r="S310" s="198"/>
      <c r="T310" s="200">
        <f>SUM(T311:T332)</f>
        <v>0.21100799999999997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01" t="s">
        <v>85</v>
      </c>
      <c r="AT310" s="202" t="s">
        <v>74</v>
      </c>
      <c r="AU310" s="202" t="s">
        <v>83</v>
      </c>
      <c r="AY310" s="201" t="s">
        <v>128</v>
      </c>
      <c r="BK310" s="203">
        <f>SUM(BK311:BK332)</f>
        <v>0</v>
      </c>
    </row>
    <row r="311" s="2" customFormat="1" ht="24.15" customHeight="1">
      <c r="A311" s="40"/>
      <c r="B311" s="41"/>
      <c r="C311" s="206" t="s">
        <v>482</v>
      </c>
      <c r="D311" s="206" t="s">
        <v>131</v>
      </c>
      <c r="E311" s="207" t="s">
        <v>764</v>
      </c>
      <c r="F311" s="208" t="s">
        <v>765</v>
      </c>
      <c r="G311" s="209" t="s">
        <v>245</v>
      </c>
      <c r="H311" s="210">
        <v>6</v>
      </c>
      <c r="I311" s="211"/>
      <c r="J311" s="212">
        <f>ROUND(I311*H311,2)</f>
        <v>0</v>
      </c>
      <c r="K311" s="208" t="s">
        <v>135</v>
      </c>
      <c r="L311" s="46"/>
      <c r="M311" s="213" t="s">
        <v>19</v>
      </c>
      <c r="N311" s="214" t="s">
        <v>46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0.02307</v>
      </c>
      <c r="T311" s="216">
        <f>S311*H311</f>
        <v>0.13841999999999999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242</v>
      </c>
      <c r="AT311" s="217" t="s">
        <v>131</v>
      </c>
      <c r="AU311" s="217" t="s">
        <v>85</v>
      </c>
      <c r="AY311" s="19" t="s">
        <v>128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83</v>
      </c>
      <c r="BK311" s="218">
        <f>ROUND(I311*H311,2)</f>
        <v>0</v>
      </c>
      <c r="BL311" s="19" t="s">
        <v>242</v>
      </c>
      <c r="BM311" s="217" t="s">
        <v>766</v>
      </c>
    </row>
    <row r="312" s="2" customFormat="1">
      <c r="A312" s="40"/>
      <c r="B312" s="41"/>
      <c r="C312" s="42"/>
      <c r="D312" s="219" t="s">
        <v>138</v>
      </c>
      <c r="E312" s="42"/>
      <c r="F312" s="220" t="s">
        <v>767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138</v>
      </c>
      <c r="AU312" s="19" t="s">
        <v>85</v>
      </c>
    </row>
    <row r="313" s="13" customFormat="1">
      <c r="A313" s="13"/>
      <c r="B313" s="224"/>
      <c r="C313" s="225"/>
      <c r="D313" s="226" t="s">
        <v>140</v>
      </c>
      <c r="E313" s="227" t="s">
        <v>19</v>
      </c>
      <c r="F313" s="228" t="s">
        <v>768</v>
      </c>
      <c r="G313" s="225"/>
      <c r="H313" s="227" t="s">
        <v>19</v>
      </c>
      <c r="I313" s="229"/>
      <c r="J313" s="225"/>
      <c r="K313" s="225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140</v>
      </c>
      <c r="AU313" s="234" t="s">
        <v>85</v>
      </c>
      <c r="AV313" s="13" t="s">
        <v>83</v>
      </c>
      <c r="AW313" s="13" t="s">
        <v>37</v>
      </c>
      <c r="AX313" s="13" t="s">
        <v>75</v>
      </c>
      <c r="AY313" s="234" t="s">
        <v>128</v>
      </c>
    </row>
    <row r="314" s="14" customFormat="1">
      <c r="A314" s="14"/>
      <c r="B314" s="235"/>
      <c r="C314" s="236"/>
      <c r="D314" s="226" t="s">
        <v>140</v>
      </c>
      <c r="E314" s="237" t="s">
        <v>19</v>
      </c>
      <c r="F314" s="238" t="s">
        <v>136</v>
      </c>
      <c r="G314" s="236"/>
      <c r="H314" s="239">
        <v>4</v>
      </c>
      <c r="I314" s="240"/>
      <c r="J314" s="236"/>
      <c r="K314" s="236"/>
      <c r="L314" s="241"/>
      <c r="M314" s="242"/>
      <c r="N314" s="243"/>
      <c r="O314" s="243"/>
      <c r="P314" s="243"/>
      <c r="Q314" s="243"/>
      <c r="R314" s="243"/>
      <c r="S314" s="243"/>
      <c r="T314" s="24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5" t="s">
        <v>140</v>
      </c>
      <c r="AU314" s="245" t="s">
        <v>85</v>
      </c>
      <c r="AV314" s="14" t="s">
        <v>85</v>
      </c>
      <c r="AW314" s="14" t="s">
        <v>37</v>
      </c>
      <c r="AX314" s="14" t="s">
        <v>75</v>
      </c>
      <c r="AY314" s="245" t="s">
        <v>128</v>
      </c>
    </row>
    <row r="315" s="13" customFormat="1">
      <c r="A315" s="13"/>
      <c r="B315" s="224"/>
      <c r="C315" s="225"/>
      <c r="D315" s="226" t="s">
        <v>140</v>
      </c>
      <c r="E315" s="227" t="s">
        <v>19</v>
      </c>
      <c r="F315" s="228" t="s">
        <v>769</v>
      </c>
      <c r="G315" s="225"/>
      <c r="H315" s="227" t="s">
        <v>19</v>
      </c>
      <c r="I315" s="229"/>
      <c r="J315" s="225"/>
      <c r="K315" s="225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140</v>
      </c>
      <c r="AU315" s="234" t="s">
        <v>85</v>
      </c>
      <c r="AV315" s="13" t="s">
        <v>83</v>
      </c>
      <c r="AW315" s="13" t="s">
        <v>37</v>
      </c>
      <c r="AX315" s="13" t="s">
        <v>75</v>
      </c>
      <c r="AY315" s="234" t="s">
        <v>128</v>
      </c>
    </row>
    <row r="316" s="14" customFormat="1">
      <c r="A316" s="14"/>
      <c r="B316" s="235"/>
      <c r="C316" s="236"/>
      <c r="D316" s="226" t="s">
        <v>140</v>
      </c>
      <c r="E316" s="237" t="s">
        <v>19</v>
      </c>
      <c r="F316" s="238" t="s">
        <v>85</v>
      </c>
      <c r="G316" s="236"/>
      <c r="H316" s="239">
        <v>2</v>
      </c>
      <c r="I316" s="240"/>
      <c r="J316" s="236"/>
      <c r="K316" s="236"/>
      <c r="L316" s="241"/>
      <c r="M316" s="242"/>
      <c r="N316" s="243"/>
      <c r="O316" s="243"/>
      <c r="P316" s="243"/>
      <c r="Q316" s="243"/>
      <c r="R316" s="243"/>
      <c r="S316" s="243"/>
      <c r="T316" s="24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5" t="s">
        <v>140</v>
      </c>
      <c r="AU316" s="245" t="s">
        <v>85</v>
      </c>
      <c r="AV316" s="14" t="s">
        <v>85</v>
      </c>
      <c r="AW316" s="14" t="s">
        <v>37</v>
      </c>
      <c r="AX316" s="14" t="s">
        <v>75</v>
      </c>
      <c r="AY316" s="245" t="s">
        <v>128</v>
      </c>
    </row>
    <row r="317" s="15" customFormat="1">
      <c r="A317" s="15"/>
      <c r="B317" s="246"/>
      <c r="C317" s="247"/>
      <c r="D317" s="226" t="s">
        <v>140</v>
      </c>
      <c r="E317" s="248" t="s">
        <v>19</v>
      </c>
      <c r="F317" s="249" t="s">
        <v>173</v>
      </c>
      <c r="G317" s="247"/>
      <c r="H317" s="250">
        <v>6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6" t="s">
        <v>140</v>
      </c>
      <c r="AU317" s="256" t="s">
        <v>85</v>
      </c>
      <c r="AV317" s="15" t="s">
        <v>136</v>
      </c>
      <c r="AW317" s="15" t="s">
        <v>37</v>
      </c>
      <c r="AX317" s="15" t="s">
        <v>83</v>
      </c>
      <c r="AY317" s="256" t="s">
        <v>128</v>
      </c>
    </row>
    <row r="318" s="2" customFormat="1" ht="24.15" customHeight="1">
      <c r="A318" s="40"/>
      <c r="B318" s="41"/>
      <c r="C318" s="206" t="s">
        <v>491</v>
      </c>
      <c r="D318" s="206" t="s">
        <v>131</v>
      </c>
      <c r="E318" s="207" t="s">
        <v>770</v>
      </c>
      <c r="F318" s="208" t="s">
        <v>771</v>
      </c>
      <c r="G318" s="209" t="s">
        <v>165</v>
      </c>
      <c r="H318" s="210">
        <v>27.600000000000001</v>
      </c>
      <c r="I318" s="211"/>
      <c r="J318" s="212">
        <f>ROUND(I318*H318,2)</f>
        <v>0</v>
      </c>
      <c r="K318" s="208" t="s">
        <v>135</v>
      </c>
      <c r="L318" s="46"/>
      <c r="M318" s="213" t="s">
        <v>19</v>
      </c>
      <c r="N318" s="214" t="s">
        <v>46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0.00263</v>
      </c>
      <c r="T318" s="216">
        <f>S318*H318</f>
        <v>0.072588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242</v>
      </c>
      <c r="AT318" s="217" t="s">
        <v>131</v>
      </c>
      <c r="AU318" s="217" t="s">
        <v>85</v>
      </c>
      <c r="AY318" s="19" t="s">
        <v>128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83</v>
      </c>
      <c r="BK318" s="218">
        <f>ROUND(I318*H318,2)</f>
        <v>0</v>
      </c>
      <c r="BL318" s="19" t="s">
        <v>242</v>
      </c>
      <c r="BM318" s="217" t="s">
        <v>772</v>
      </c>
    </row>
    <row r="319" s="2" customFormat="1">
      <c r="A319" s="40"/>
      <c r="B319" s="41"/>
      <c r="C319" s="42"/>
      <c r="D319" s="219" t="s">
        <v>138</v>
      </c>
      <c r="E319" s="42"/>
      <c r="F319" s="220" t="s">
        <v>773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138</v>
      </c>
      <c r="AU319" s="19" t="s">
        <v>85</v>
      </c>
    </row>
    <row r="320" s="13" customFormat="1">
      <c r="A320" s="13"/>
      <c r="B320" s="224"/>
      <c r="C320" s="225"/>
      <c r="D320" s="226" t="s">
        <v>140</v>
      </c>
      <c r="E320" s="227" t="s">
        <v>19</v>
      </c>
      <c r="F320" s="228" t="s">
        <v>774</v>
      </c>
      <c r="G320" s="225"/>
      <c r="H320" s="227" t="s">
        <v>19</v>
      </c>
      <c r="I320" s="229"/>
      <c r="J320" s="225"/>
      <c r="K320" s="225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140</v>
      </c>
      <c r="AU320" s="234" t="s">
        <v>85</v>
      </c>
      <c r="AV320" s="13" t="s">
        <v>83</v>
      </c>
      <c r="AW320" s="13" t="s">
        <v>37</v>
      </c>
      <c r="AX320" s="13" t="s">
        <v>75</v>
      </c>
      <c r="AY320" s="234" t="s">
        <v>128</v>
      </c>
    </row>
    <row r="321" s="14" customFormat="1">
      <c r="A321" s="14"/>
      <c r="B321" s="235"/>
      <c r="C321" s="236"/>
      <c r="D321" s="226" t="s">
        <v>140</v>
      </c>
      <c r="E321" s="237" t="s">
        <v>19</v>
      </c>
      <c r="F321" s="238" t="s">
        <v>775</v>
      </c>
      <c r="G321" s="236"/>
      <c r="H321" s="239">
        <v>27.600000000000001</v>
      </c>
      <c r="I321" s="240"/>
      <c r="J321" s="236"/>
      <c r="K321" s="236"/>
      <c r="L321" s="241"/>
      <c r="M321" s="242"/>
      <c r="N321" s="243"/>
      <c r="O321" s="243"/>
      <c r="P321" s="243"/>
      <c r="Q321" s="243"/>
      <c r="R321" s="243"/>
      <c r="S321" s="243"/>
      <c r="T321" s="24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5" t="s">
        <v>140</v>
      </c>
      <c r="AU321" s="245" t="s">
        <v>85</v>
      </c>
      <c r="AV321" s="14" t="s">
        <v>85</v>
      </c>
      <c r="AW321" s="14" t="s">
        <v>37</v>
      </c>
      <c r="AX321" s="14" t="s">
        <v>83</v>
      </c>
      <c r="AY321" s="245" t="s">
        <v>128</v>
      </c>
    </row>
    <row r="322" s="2" customFormat="1" ht="16.5" customHeight="1">
      <c r="A322" s="40"/>
      <c r="B322" s="41"/>
      <c r="C322" s="206" t="s">
        <v>499</v>
      </c>
      <c r="D322" s="206" t="s">
        <v>131</v>
      </c>
      <c r="E322" s="207" t="s">
        <v>776</v>
      </c>
      <c r="F322" s="208" t="s">
        <v>777</v>
      </c>
      <c r="G322" s="209" t="s">
        <v>165</v>
      </c>
      <c r="H322" s="210">
        <v>27.600000000000001</v>
      </c>
      <c r="I322" s="211"/>
      <c r="J322" s="212">
        <f>ROUND(I322*H322,2)</f>
        <v>0</v>
      </c>
      <c r="K322" s="208" t="s">
        <v>135</v>
      </c>
      <c r="L322" s="46"/>
      <c r="M322" s="213" t="s">
        <v>19</v>
      </c>
      <c r="N322" s="214" t="s">
        <v>46</v>
      </c>
      <c r="O322" s="86"/>
      <c r="P322" s="215">
        <f>O322*H322</f>
        <v>0</v>
      </c>
      <c r="Q322" s="215">
        <v>0.0030799999999999998</v>
      </c>
      <c r="R322" s="215">
        <f>Q322*H322</f>
        <v>0.085008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242</v>
      </c>
      <c r="AT322" s="217" t="s">
        <v>131</v>
      </c>
      <c r="AU322" s="217" t="s">
        <v>85</v>
      </c>
      <c r="AY322" s="19" t="s">
        <v>128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83</v>
      </c>
      <c r="BK322" s="218">
        <f>ROUND(I322*H322,2)</f>
        <v>0</v>
      </c>
      <c r="BL322" s="19" t="s">
        <v>242</v>
      </c>
      <c r="BM322" s="217" t="s">
        <v>778</v>
      </c>
    </row>
    <row r="323" s="2" customFormat="1">
      <c r="A323" s="40"/>
      <c r="B323" s="41"/>
      <c r="C323" s="42"/>
      <c r="D323" s="219" t="s">
        <v>138</v>
      </c>
      <c r="E323" s="42"/>
      <c r="F323" s="220" t="s">
        <v>779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138</v>
      </c>
      <c r="AU323" s="19" t="s">
        <v>85</v>
      </c>
    </row>
    <row r="324" s="13" customFormat="1">
      <c r="A324" s="13"/>
      <c r="B324" s="224"/>
      <c r="C324" s="225"/>
      <c r="D324" s="226" t="s">
        <v>140</v>
      </c>
      <c r="E324" s="227" t="s">
        <v>19</v>
      </c>
      <c r="F324" s="228" t="s">
        <v>780</v>
      </c>
      <c r="G324" s="225"/>
      <c r="H324" s="227" t="s">
        <v>19</v>
      </c>
      <c r="I324" s="229"/>
      <c r="J324" s="225"/>
      <c r="K324" s="225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140</v>
      </c>
      <c r="AU324" s="234" t="s">
        <v>85</v>
      </c>
      <c r="AV324" s="13" t="s">
        <v>83</v>
      </c>
      <c r="AW324" s="13" t="s">
        <v>37</v>
      </c>
      <c r="AX324" s="13" t="s">
        <v>75</v>
      </c>
      <c r="AY324" s="234" t="s">
        <v>128</v>
      </c>
    </row>
    <row r="325" s="14" customFormat="1">
      <c r="A325" s="14"/>
      <c r="B325" s="235"/>
      <c r="C325" s="236"/>
      <c r="D325" s="226" t="s">
        <v>140</v>
      </c>
      <c r="E325" s="237" t="s">
        <v>19</v>
      </c>
      <c r="F325" s="238" t="s">
        <v>775</v>
      </c>
      <c r="G325" s="236"/>
      <c r="H325" s="239">
        <v>27.600000000000001</v>
      </c>
      <c r="I325" s="240"/>
      <c r="J325" s="236"/>
      <c r="K325" s="236"/>
      <c r="L325" s="241"/>
      <c r="M325" s="242"/>
      <c r="N325" s="243"/>
      <c r="O325" s="243"/>
      <c r="P325" s="243"/>
      <c r="Q325" s="243"/>
      <c r="R325" s="243"/>
      <c r="S325" s="243"/>
      <c r="T325" s="24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5" t="s">
        <v>140</v>
      </c>
      <c r="AU325" s="245" t="s">
        <v>85</v>
      </c>
      <c r="AV325" s="14" t="s">
        <v>85</v>
      </c>
      <c r="AW325" s="14" t="s">
        <v>37</v>
      </c>
      <c r="AX325" s="14" t="s">
        <v>83</v>
      </c>
      <c r="AY325" s="245" t="s">
        <v>128</v>
      </c>
    </row>
    <row r="326" s="2" customFormat="1" ht="24.15" customHeight="1">
      <c r="A326" s="40"/>
      <c r="B326" s="41"/>
      <c r="C326" s="206" t="s">
        <v>781</v>
      </c>
      <c r="D326" s="206" t="s">
        <v>131</v>
      </c>
      <c r="E326" s="207" t="s">
        <v>782</v>
      </c>
      <c r="F326" s="208" t="s">
        <v>783</v>
      </c>
      <c r="G326" s="209" t="s">
        <v>245</v>
      </c>
      <c r="H326" s="210">
        <v>4</v>
      </c>
      <c r="I326" s="211"/>
      <c r="J326" s="212">
        <f>ROUND(I326*H326,2)</f>
        <v>0</v>
      </c>
      <c r="K326" s="208" t="s">
        <v>135</v>
      </c>
      <c r="L326" s="46"/>
      <c r="M326" s="213" t="s">
        <v>19</v>
      </c>
      <c r="N326" s="214" t="s">
        <v>46</v>
      </c>
      <c r="O326" s="86"/>
      <c r="P326" s="215">
        <f>O326*H326</f>
        <v>0</v>
      </c>
      <c r="Q326" s="215">
        <v>0.00115</v>
      </c>
      <c r="R326" s="215">
        <f>Q326*H326</f>
        <v>0.0045999999999999999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242</v>
      </c>
      <c r="AT326" s="217" t="s">
        <v>131</v>
      </c>
      <c r="AU326" s="217" t="s">
        <v>85</v>
      </c>
      <c r="AY326" s="19" t="s">
        <v>128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83</v>
      </c>
      <c r="BK326" s="218">
        <f>ROUND(I326*H326,2)</f>
        <v>0</v>
      </c>
      <c r="BL326" s="19" t="s">
        <v>242</v>
      </c>
      <c r="BM326" s="217" t="s">
        <v>784</v>
      </c>
    </row>
    <row r="327" s="2" customFormat="1">
      <c r="A327" s="40"/>
      <c r="B327" s="41"/>
      <c r="C327" s="42"/>
      <c r="D327" s="219" t="s">
        <v>138</v>
      </c>
      <c r="E327" s="42"/>
      <c r="F327" s="220" t="s">
        <v>785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138</v>
      </c>
      <c r="AU327" s="19" t="s">
        <v>85</v>
      </c>
    </row>
    <row r="328" s="13" customFormat="1">
      <c r="A328" s="13"/>
      <c r="B328" s="224"/>
      <c r="C328" s="225"/>
      <c r="D328" s="226" t="s">
        <v>140</v>
      </c>
      <c r="E328" s="227" t="s">
        <v>19</v>
      </c>
      <c r="F328" s="228" t="s">
        <v>786</v>
      </c>
      <c r="G328" s="225"/>
      <c r="H328" s="227" t="s">
        <v>19</v>
      </c>
      <c r="I328" s="229"/>
      <c r="J328" s="225"/>
      <c r="K328" s="225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140</v>
      </c>
      <c r="AU328" s="234" t="s">
        <v>85</v>
      </c>
      <c r="AV328" s="13" t="s">
        <v>83</v>
      </c>
      <c r="AW328" s="13" t="s">
        <v>37</v>
      </c>
      <c r="AX328" s="13" t="s">
        <v>75</v>
      </c>
      <c r="AY328" s="234" t="s">
        <v>128</v>
      </c>
    </row>
    <row r="329" s="14" customFormat="1">
      <c r="A329" s="14"/>
      <c r="B329" s="235"/>
      <c r="C329" s="236"/>
      <c r="D329" s="226" t="s">
        <v>140</v>
      </c>
      <c r="E329" s="237" t="s">
        <v>19</v>
      </c>
      <c r="F329" s="238" t="s">
        <v>136</v>
      </c>
      <c r="G329" s="236"/>
      <c r="H329" s="239">
        <v>4</v>
      </c>
      <c r="I329" s="240"/>
      <c r="J329" s="236"/>
      <c r="K329" s="236"/>
      <c r="L329" s="241"/>
      <c r="M329" s="242"/>
      <c r="N329" s="243"/>
      <c r="O329" s="243"/>
      <c r="P329" s="243"/>
      <c r="Q329" s="243"/>
      <c r="R329" s="243"/>
      <c r="S329" s="243"/>
      <c r="T329" s="24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5" t="s">
        <v>140</v>
      </c>
      <c r="AU329" s="245" t="s">
        <v>85</v>
      </c>
      <c r="AV329" s="14" t="s">
        <v>85</v>
      </c>
      <c r="AW329" s="14" t="s">
        <v>37</v>
      </c>
      <c r="AX329" s="14" t="s">
        <v>83</v>
      </c>
      <c r="AY329" s="245" t="s">
        <v>128</v>
      </c>
    </row>
    <row r="330" s="2" customFormat="1" ht="33" customHeight="1">
      <c r="A330" s="40"/>
      <c r="B330" s="41"/>
      <c r="C330" s="258" t="s">
        <v>787</v>
      </c>
      <c r="D330" s="258" t="s">
        <v>261</v>
      </c>
      <c r="E330" s="259" t="s">
        <v>788</v>
      </c>
      <c r="F330" s="260" t="s">
        <v>789</v>
      </c>
      <c r="G330" s="261" t="s">
        <v>245</v>
      </c>
      <c r="H330" s="262">
        <v>4</v>
      </c>
      <c r="I330" s="263"/>
      <c r="J330" s="264">
        <f>ROUND(I330*H330,2)</f>
        <v>0</v>
      </c>
      <c r="K330" s="260" t="s">
        <v>135</v>
      </c>
      <c r="L330" s="265"/>
      <c r="M330" s="266" t="s">
        <v>19</v>
      </c>
      <c r="N330" s="267" t="s">
        <v>46</v>
      </c>
      <c r="O330" s="86"/>
      <c r="P330" s="215">
        <f>O330*H330</f>
        <v>0</v>
      </c>
      <c r="Q330" s="215">
        <v>0.00181</v>
      </c>
      <c r="R330" s="215">
        <f>Q330*H330</f>
        <v>0.0072399999999999999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336</v>
      </c>
      <c r="AT330" s="217" t="s">
        <v>261</v>
      </c>
      <c r="AU330" s="217" t="s">
        <v>85</v>
      </c>
      <c r="AY330" s="19" t="s">
        <v>128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83</v>
      </c>
      <c r="BK330" s="218">
        <f>ROUND(I330*H330,2)</f>
        <v>0</v>
      </c>
      <c r="BL330" s="19" t="s">
        <v>242</v>
      </c>
      <c r="BM330" s="217" t="s">
        <v>790</v>
      </c>
    </row>
    <row r="331" s="2" customFormat="1" ht="55.5" customHeight="1">
      <c r="A331" s="40"/>
      <c r="B331" s="41"/>
      <c r="C331" s="206" t="s">
        <v>791</v>
      </c>
      <c r="D331" s="206" t="s">
        <v>131</v>
      </c>
      <c r="E331" s="207" t="s">
        <v>792</v>
      </c>
      <c r="F331" s="208" t="s">
        <v>793</v>
      </c>
      <c r="G331" s="209" t="s">
        <v>211</v>
      </c>
      <c r="H331" s="210">
        <v>0.097000000000000003</v>
      </c>
      <c r="I331" s="211"/>
      <c r="J331" s="212">
        <f>ROUND(I331*H331,2)</f>
        <v>0</v>
      </c>
      <c r="K331" s="208" t="s">
        <v>135</v>
      </c>
      <c r="L331" s="46"/>
      <c r="M331" s="213" t="s">
        <v>19</v>
      </c>
      <c r="N331" s="214" t="s">
        <v>46</v>
      </c>
      <c r="O331" s="86"/>
      <c r="P331" s="215">
        <f>O331*H331</f>
        <v>0</v>
      </c>
      <c r="Q331" s="215">
        <v>0</v>
      </c>
      <c r="R331" s="215">
        <f>Q331*H331</f>
        <v>0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242</v>
      </c>
      <c r="AT331" s="217" t="s">
        <v>131</v>
      </c>
      <c r="AU331" s="217" t="s">
        <v>85</v>
      </c>
      <c r="AY331" s="19" t="s">
        <v>128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83</v>
      </c>
      <c r="BK331" s="218">
        <f>ROUND(I331*H331,2)</f>
        <v>0</v>
      </c>
      <c r="BL331" s="19" t="s">
        <v>242</v>
      </c>
      <c r="BM331" s="217" t="s">
        <v>794</v>
      </c>
    </row>
    <row r="332" s="2" customFormat="1">
      <c r="A332" s="40"/>
      <c r="B332" s="41"/>
      <c r="C332" s="42"/>
      <c r="D332" s="219" t="s">
        <v>138</v>
      </c>
      <c r="E332" s="42"/>
      <c r="F332" s="220" t="s">
        <v>795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138</v>
      </c>
      <c r="AU332" s="19" t="s">
        <v>85</v>
      </c>
    </row>
    <row r="333" s="12" customFormat="1" ht="22.8" customHeight="1">
      <c r="A333" s="12"/>
      <c r="B333" s="190"/>
      <c r="C333" s="191"/>
      <c r="D333" s="192" t="s">
        <v>74</v>
      </c>
      <c r="E333" s="204" t="s">
        <v>796</v>
      </c>
      <c r="F333" s="204" t="s">
        <v>797</v>
      </c>
      <c r="G333" s="191"/>
      <c r="H333" s="191"/>
      <c r="I333" s="194"/>
      <c r="J333" s="205">
        <f>BK333</f>
        <v>0</v>
      </c>
      <c r="K333" s="191"/>
      <c r="L333" s="196"/>
      <c r="M333" s="197"/>
      <c r="N333" s="198"/>
      <c r="O333" s="198"/>
      <c r="P333" s="199">
        <f>SUM(P334:P356)</f>
        <v>0</v>
      </c>
      <c r="Q333" s="198"/>
      <c r="R333" s="199">
        <f>SUM(R334:R356)</f>
        <v>1.4777747000000001</v>
      </c>
      <c r="S333" s="198"/>
      <c r="T333" s="200">
        <f>SUM(T334:T356)</f>
        <v>1.176822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1" t="s">
        <v>85</v>
      </c>
      <c r="AT333" s="202" t="s">
        <v>74</v>
      </c>
      <c r="AU333" s="202" t="s">
        <v>83</v>
      </c>
      <c r="AY333" s="201" t="s">
        <v>128</v>
      </c>
      <c r="BK333" s="203">
        <f>SUM(BK334:BK356)</f>
        <v>0</v>
      </c>
    </row>
    <row r="334" s="2" customFormat="1" ht="55.5" customHeight="1">
      <c r="A334" s="40"/>
      <c r="B334" s="41"/>
      <c r="C334" s="206" t="s">
        <v>798</v>
      </c>
      <c r="D334" s="206" t="s">
        <v>131</v>
      </c>
      <c r="E334" s="207" t="s">
        <v>799</v>
      </c>
      <c r="F334" s="208" t="s">
        <v>800</v>
      </c>
      <c r="G334" s="209" t="s">
        <v>134</v>
      </c>
      <c r="H334" s="210">
        <v>37.962000000000003</v>
      </c>
      <c r="I334" s="211"/>
      <c r="J334" s="212">
        <f>ROUND(I334*H334,2)</f>
        <v>0</v>
      </c>
      <c r="K334" s="208" t="s">
        <v>135</v>
      </c>
      <c r="L334" s="46"/>
      <c r="M334" s="213" t="s">
        <v>19</v>
      </c>
      <c r="N334" s="214" t="s">
        <v>46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0.031</v>
      </c>
      <c r="T334" s="216">
        <f>S334*H334</f>
        <v>1.176822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242</v>
      </c>
      <c r="AT334" s="217" t="s">
        <v>131</v>
      </c>
      <c r="AU334" s="217" t="s">
        <v>85</v>
      </c>
      <c r="AY334" s="19" t="s">
        <v>128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83</v>
      </c>
      <c r="BK334" s="218">
        <f>ROUND(I334*H334,2)</f>
        <v>0</v>
      </c>
      <c r="BL334" s="19" t="s">
        <v>242</v>
      </c>
      <c r="BM334" s="217" t="s">
        <v>801</v>
      </c>
    </row>
    <row r="335" s="2" customFormat="1">
      <c r="A335" s="40"/>
      <c r="B335" s="41"/>
      <c r="C335" s="42"/>
      <c r="D335" s="219" t="s">
        <v>138</v>
      </c>
      <c r="E335" s="42"/>
      <c r="F335" s="220" t="s">
        <v>802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138</v>
      </c>
      <c r="AU335" s="19" t="s">
        <v>85</v>
      </c>
    </row>
    <row r="336" s="13" customFormat="1">
      <c r="A336" s="13"/>
      <c r="B336" s="224"/>
      <c r="C336" s="225"/>
      <c r="D336" s="226" t="s">
        <v>140</v>
      </c>
      <c r="E336" s="227" t="s">
        <v>19</v>
      </c>
      <c r="F336" s="228" t="s">
        <v>803</v>
      </c>
      <c r="G336" s="225"/>
      <c r="H336" s="227" t="s">
        <v>19</v>
      </c>
      <c r="I336" s="229"/>
      <c r="J336" s="225"/>
      <c r="K336" s="225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140</v>
      </c>
      <c r="AU336" s="234" t="s">
        <v>85</v>
      </c>
      <c r="AV336" s="13" t="s">
        <v>83</v>
      </c>
      <c r="AW336" s="13" t="s">
        <v>37</v>
      </c>
      <c r="AX336" s="13" t="s">
        <v>75</v>
      </c>
      <c r="AY336" s="234" t="s">
        <v>128</v>
      </c>
    </row>
    <row r="337" s="14" customFormat="1">
      <c r="A337" s="14"/>
      <c r="B337" s="235"/>
      <c r="C337" s="236"/>
      <c r="D337" s="226" t="s">
        <v>140</v>
      </c>
      <c r="E337" s="237" t="s">
        <v>19</v>
      </c>
      <c r="F337" s="238" t="s">
        <v>581</v>
      </c>
      <c r="G337" s="236"/>
      <c r="H337" s="239">
        <v>37.962000000000003</v>
      </c>
      <c r="I337" s="240"/>
      <c r="J337" s="236"/>
      <c r="K337" s="236"/>
      <c r="L337" s="241"/>
      <c r="M337" s="242"/>
      <c r="N337" s="243"/>
      <c r="O337" s="243"/>
      <c r="P337" s="243"/>
      <c r="Q337" s="243"/>
      <c r="R337" s="243"/>
      <c r="S337" s="243"/>
      <c r="T337" s="24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5" t="s">
        <v>140</v>
      </c>
      <c r="AU337" s="245" t="s">
        <v>85</v>
      </c>
      <c r="AV337" s="14" t="s">
        <v>85</v>
      </c>
      <c r="AW337" s="14" t="s">
        <v>37</v>
      </c>
      <c r="AX337" s="14" t="s">
        <v>83</v>
      </c>
      <c r="AY337" s="245" t="s">
        <v>128</v>
      </c>
    </row>
    <row r="338" s="2" customFormat="1" ht="49.05" customHeight="1">
      <c r="A338" s="40"/>
      <c r="B338" s="41"/>
      <c r="C338" s="206" t="s">
        <v>804</v>
      </c>
      <c r="D338" s="206" t="s">
        <v>131</v>
      </c>
      <c r="E338" s="207" t="s">
        <v>805</v>
      </c>
      <c r="F338" s="208" t="s">
        <v>806</v>
      </c>
      <c r="G338" s="209" t="s">
        <v>134</v>
      </c>
      <c r="H338" s="210">
        <v>87.599000000000004</v>
      </c>
      <c r="I338" s="211"/>
      <c r="J338" s="212">
        <f>ROUND(I338*H338,2)</f>
        <v>0</v>
      </c>
      <c r="K338" s="208" t="s">
        <v>135</v>
      </c>
      <c r="L338" s="46"/>
      <c r="M338" s="213" t="s">
        <v>19</v>
      </c>
      <c r="N338" s="214" t="s">
        <v>46</v>
      </c>
      <c r="O338" s="86"/>
      <c r="P338" s="215">
        <f>O338*H338</f>
        <v>0</v>
      </c>
      <c r="Q338" s="215">
        <v>0</v>
      </c>
      <c r="R338" s="215">
        <f>Q338*H338</f>
        <v>0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242</v>
      </c>
      <c r="AT338" s="217" t="s">
        <v>131</v>
      </c>
      <c r="AU338" s="217" t="s">
        <v>85</v>
      </c>
      <c r="AY338" s="19" t="s">
        <v>128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83</v>
      </c>
      <c r="BK338" s="218">
        <f>ROUND(I338*H338,2)</f>
        <v>0</v>
      </c>
      <c r="BL338" s="19" t="s">
        <v>242</v>
      </c>
      <c r="BM338" s="217" t="s">
        <v>807</v>
      </c>
    </row>
    <row r="339" s="2" customFormat="1">
      <c r="A339" s="40"/>
      <c r="B339" s="41"/>
      <c r="C339" s="42"/>
      <c r="D339" s="219" t="s">
        <v>138</v>
      </c>
      <c r="E339" s="42"/>
      <c r="F339" s="220" t="s">
        <v>808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138</v>
      </c>
      <c r="AU339" s="19" t="s">
        <v>85</v>
      </c>
    </row>
    <row r="340" s="13" customFormat="1">
      <c r="A340" s="13"/>
      <c r="B340" s="224"/>
      <c r="C340" s="225"/>
      <c r="D340" s="226" t="s">
        <v>140</v>
      </c>
      <c r="E340" s="227" t="s">
        <v>19</v>
      </c>
      <c r="F340" s="228" t="s">
        <v>657</v>
      </c>
      <c r="G340" s="225"/>
      <c r="H340" s="227" t="s">
        <v>19</v>
      </c>
      <c r="I340" s="229"/>
      <c r="J340" s="225"/>
      <c r="K340" s="225"/>
      <c r="L340" s="230"/>
      <c r="M340" s="231"/>
      <c r="N340" s="232"/>
      <c r="O340" s="232"/>
      <c r="P340" s="232"/>
      <c r="Q340" s="232"/>
      <c r="R340" s="232"/>
      <c r="S340" s="232"/>
      <c r="T340" s="23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4" t="s">
        <v>140</v>
      </c>
      <c r="AU340" s="234" t="s">
        <v>85</v>
      </c>
      <c r="AV340" s="13" t="s">
        <v>83</v>
      </c>
      <c r="AW340" s="13" t="s">
        <v>37</v>
      </c>
      <c r="AX340" s="13" t="s">
        <v>75</v>
      </c>
      <c r="AY340" s="234" t="s">
        <v>128</v>
      </c>
    </row>
    <row r="341" s="13" customFormat="1">
      <c r="A341" s="13"/>
      <c r="B341" s="224"/>
      <c r="C341" s="225"/>
      <c r="D341" s="226" t="s">
        <v>140</v>
      </c>
      <c r="E341" s="227" t="s">
        <v>19</v>
      </c>
      <c r="F341" s="228" t="s">
        <v>809</v>
      </c>
      <c r="G341" s="225"/>
      <c r="H341" s="227" t="s">
        <v>19</v>
      </c>
      <c r="I341" s="229"/>
      <c r="J341" s="225"/>
      <c r="K341" s="225"/>
      <c r="L341" s="230"/>
      <c r="M341" s="231"/>
      <c r="N341" s="232"/>
      <c r="O341" s="232"/>
      <c r="P341" s="232"/>
      <c r="Q341" s="232"/>
      <c r="R341" s="232"/>
      <c r="S341" s="232"/>
      <c r="T341" s="23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4" t="s">
        <v>140</v>
      </c>
      <c r="AU341" s="234" t="s">
        <v>85</v>
      </c>
      <c r="AV341" s="13" t="s">
        <v>83</v>
      </c>
      <c r="AW341" s="13" t="s">
        <v>37</v>
      </c>
      <c r="AX341" s="13" t="s">
        <v>75</v>
      </c>
      <c r="AY341" s="234" t="s">
        <v>128</v>
      </c>
    </row>
    <row r="342" s="14" customFormat="1">
      <c r="A342" s="14"/>
      <c r="B342" s="235"/>
      <c r="C342" s="236"/>
      <c r="D342" s="226" t="s">
        <v>140</v>
      </c>
      <c r="E342" s="237" t="s">
        <v>19</v>
      </c>
      <c r="F342" s="238" t="s">
        <v>679</v>
      </c>
      <c r="G342" s="236"/>
      <c r="H342" s="239">
        <v>10.715</v>
      </c>
      <c r="I342" s="240"/>
      <c r="J342" s="236"/>
      <c r="K342" s="236"/>
      <c r="L342" s="241"/>
      <c r="M342" s="242"/>
      <c r="N342" s="243"/>
      <c r="O342" s="243"/>
      <c r="P342" s="243"/>
      <c r="Q342" s="243"/>
      <c r="R342" s="243"/>
      <c r="S342" s="243"/>
      <c r="T342" s="24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5" t="s">
        <v>140</v>
      </c>
      <c r="AU342" s="245" t="s">
        <v>85</v>
      </c>
      <c r="AV342" s="14" t="s">
        <v>85</v>
      </c>
      <c r="AW342" s="14" t="s">
        <v>37</v>
      </c>
      <c r="AX342" s="14" t="s">
        <v>75</v>
      </c>
      <c r="AY342" s="245" t="s">
        <v>128</v>
      </c>
    </row>
    <row r="343" s="13" customFormat="1">
      <c r="A343" s="13"/>
      <c r="B343" s="224"/>
      <c r="C343" s="225"/>
      <c r="D343" s="226" t="s">
        <v>140</v>
      </c>
      <c r="E343" s="227" t="s">
        <v>19</v>
      </c>
      <c r="F343" s="228" t="s">
        <v>810</v>
      </c>
      <c r="G343" s="225"/>
      <c r="H343" s="227" t="s">
        <v>19</v>
      </c>
      <c r="I343" s="229"/>
      <c r="J343" s="225"/>
      <c r="K343" s="225"/>
      <c r="L343" s="230"/>
      <c r="M343" s="231"/>
      <c r="N343" s="232"/>
      <c r="O343" s="232"/>
      <c r="P343" s="232"/>
      <c r="Q343" s="232"/>
      <c r="R343" s="232"/>
      <c r="S343" s="232"/>
      <c r="T343" s="23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4" t="s">
        <v>140</v>
      </c>
      <c r="AU343" s="234" t="s">
        <v>85</v>
      </c>
      <c r="AV343" s="13" t="s">
        <v>83</v>
      </c>
      <c r="AW343" s="13" t="s">
        <v>37</v>
      </c>
      <c r="AX343" s="13" t="s">
        <v>75</v>
      </c>
      <c r="AY343" s="234" t="s">
        <v>128</v>
      </c>
    </row>
    <row r="344" s="14" customFormat="1">
      <c r="A344" s="14"/>
      <c r="B344" s="235"/>
      <c r="C344" s="236"/>
      <c r="D344" s="226" t="s">
        <v>140</v>
      </c>
      <c r="E344" s="237" t="s">
        <v>19</v>
      </c>
      <c r="F344" s="238" t="s">
        <v>681</v>
      </c>
      <c r="G344" s="236"/>
      <c r="H344" s="239">
        <v>16.544</v>
      </c>
      <c r="I344" s="240"/>
      <c r="J344" s="236"/>
      <c r="K344" s="236"/>
      <c r="L344" s="241"/>
      <c r="M344" s="242"/>
      <c r="N344" s="243"/>
      <c r="O344" s="243"/>
      <c r="P344" s="243"/>
      <c r="Q344" s="243"/>
      <c r="R344" s="243"/>
      <c r="S344" s="243"/>
      <c r="T344" s="24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5" t="s">
        <v>140</v>
      </c>
      <c r="AU344" s="245" t="s">
        <v>85</v>
      </c>
      <c r="AV344" s="14" t="s">
        <v>85</v>
      </c>
      <c r="AW344" s="14" t="s">
        <v>37</v>
      </c>
      <c r="AX344" s="14" t="s">
        <v>75</v>
      </c>
      <c r="AY344" s="245" t="s">
        <v>128</v>
      </c>
    </row>
    <row r="345" s="13" customFormat="1">
      <c r="A345" s="13"/>
      <c r="B345" s="224"/>
      <c r="C345" s="225"/>
      <c r="D345" s="226" t="s">
        <v>140</v>
      </c>
      <c r="E345" s="227" t="s">
        <v>19</v>
      </c>
      <c r="F345" s="228" t="s">
        <v>811</v>
      </c>
      <c r="G345" s="225"/>
      <c r="H345" s="227" t="s">
        <v>19</v>
      </c>
      <c r="I345" s="229"/>
      <c r="J345" s="225"/>
      <c r="K345" s="225"/>
      <c r="L345" s="230"/>
      <c r="M345" s="231"/>
      <c r="N345" s="232"/>
      <c r="O345" s="232"/>
      <c r="P345" s="232"/>
      <c r="Q345" s="232"/>
      <c r="R345" s="232"/>
      <c r="S345" s="232"/>
      <c r="T345" s="23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4" t="s">
        <v>140</v>
      </c>
      <c r="AU345" s="234" t="s">
        <v>85</v>
      </c>
      <c r="AV345" s="13" t="s">
        <v>83</v>
      </c>
      <c r="AW345" s="13" t="s">
        <v>37</v>
      </c>
      <c r="AX345" s="13" t="s">
        <v>75</v>
      </c>
      <c r="AY345" s="234" t="s">
        <v>128</v>
      </c>
    </row>
    <row r="346" s="14" customFormat="1">
      <c r="A346" s="14"/>
      <c r="B346" s="235"/>
      <c r="C346" s="236"/>
      <c r="D346" s="226" t="s">
        <v>140</v>
      </c>
      <c r="E346" s="237" t="s">
        <v>19</v>
      </c>
      <c r="F346" s="238" t="s">
        <v>812</v>
      </c>
      <c r="G346" s="236"/>
      <c r="H346" s="239">
        <v>17.981999999999999</v>
      </c>
      <c r="I346" s="240"/>
      <c r="J346" s="236"/>
      <c r="K346" s="236"/>
      <c r="L346" s="241"/>
      <c r="M346" s="242"/>
      <c r="N346" s="243"/>
      <c r="O346" s="243"/>
      <c r="P346" s="243"/>
      <c r="Q346" s="243"/>
      <c r="R346" s="243"/>
      <c r="S346" s="243"/>
      <c r="T346" s="24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5" t="s">
        <v>140</v>
      </c>
      <c r="AU346" s="245" t="s">
        <v>85</v>
      </c>
      <c r="AV346" s="14" t="s">
        <v>85</v>
      </c>
      <c r="AW346" s="14" t="s">
        <v>37</v>
      </c>
      <c r="AX346" s="14" t="s">
        <v>75</v>
      </c>
      <c r="AY346" s="245" t="s">
        <v>128</v>
      </c>
    </row>
    <row r="347" s="13" customFormat="1">
      <c r="A347" s="13"/>
      <c r="B347" s="224"/>
      <c r="C347" s="225"/>
      <c r="D347" s="226" t="s">
        <v>140</v>
      </c>
      <c r="E347" s="227" t="s">
        <v>19</v>
      </c>
      <c r="F347" s="228" t="s">
        <v>813</v>
      </c>
      <c r="G347" s="225"/>
      <c r="H347" s="227" t="s">
        <v>19</v>
      </c>
      <c r="I347" s="229"/>
      <c r="J347" s="225"/>
      <c r="K347" s="225"/>
      <c r="L347" s="230"/>
      <c r="M347" s="231"/>
      <c r="N347" s="232"/>
      <c r="O347" s="232"/>
      <c r="P347" s="232"/>
      <c r="Q347" s="232"/>
      <c r="R347" s="232"/>
      <c r="S347" s="232"/>
      <c r="T347" s="23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4" t="s">
        <v>140</v>
      </c>
      <c r="AU347" s="234" t="s">
        <v>85</v>
      </c>
      <c r="AV347" s="13" t="s">
        <v>83</v>
      </c>
      <c r="AW347" s="13" t="s">
        <v>37</v>
      </c>
      <c r="AX347" s="13" t="s">
        <v>75</v>
      </c>
      <c r="AY347" s="234" t="s">
        <v>128</v>
      </c>
    </row>
    <row r="348" s="14" customFormat="1">
      <c r="A348" s="14"/>
      <c r="B348" s="235"/>
      <c r="C348" s="236"/>
      <c r="D348" s="226" t="s">
        <v>140</v>
      </c>
      <c r="E348" s="237" t="s">
        <v>19</v>
      </c>
      <c r="F348" s="238" t="s">
        <v>755</v>
      </c>
      <c r="G348" s="236"/>
      <c r="H348" s="239">
        <v>42.357999999999997</v>
      </c>
      <c r="I348" s="240"/>
      <c r="J348" s="236"/>
      <c r="K348" s="236"/>
      <c r="L348" s="241"/>
      <c r="M348" s="242"/>
      <c r="N348" s="243"/>
      <c r="O348" s="243"/>
      <c r="P348" s="243"/>
      <c r="Q348" s="243"/>
      <c r="R348" s="243"/>
      <c r="S348" s="243"/>
      <c r="T348" s="24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5" t="s">
        <v>140</v>
      </c>
      <c r="AU348" s="245" t="s">
        <v>85</v>
      </c>
      <c r="AV348" s="14" t="s">
        <v>85</v>
      </c>
      <c r="AW348" s="14" t="s">
        <v>37</v>
      </c>
      <c r="AX348" s="14" t="s">
        <v>75</v>
      </c>
      <c r="AY348" s="245" t="s">
        <v>128</v>
      </c>
    </row>
    <row r="349" s="15" customFormat="1">
      <c r="A349" s="15"/>
      <c r="B349" s="246"/>
      <c r="C349" s="247"/>
      <c r="D349" s="226" t="s">
        <v>140</v>
      </c>
      <c r="E349" s="248" t="s">
        <v>19</v>
      </c>
      <c r="F349" s="249" t="s">
        <v>173</v>
      </c>
      <c r="G349" s="247"/>
      <c r="H349" s="250">
        <v>87.59899999999999</v>
      </c>
      <c r="I349" s="251"/>
      <c r="J349" s="247"/>
      <c r="K349" s="247"/>
      <c r="L349" s="252"/>
      <c r="M349" s="253"/>
      <c r="N349" s="254"/>
      <c r="O349" s="254"/>
      <c r="P349" s="254"/>
      <c r="Q349" s="254"/>
      <c r="R349" s="254"/>
      <c r="S349" s="254"/>
      <c r="T349" s="25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6" t="s">
        <v>140</v>
      </c>
      <c r="AU349" s="256" t="s">
        <v>85</v>
      </c>
      <c r="AV349" s="15" t="s">
        <v>136</v>
      </c>
      <c r="AW349" s="15" t="s">
        <v>37</v>
      </c>
      <c r="AX349" s="15" t="s">
        <v>83</v>
      </c>
      <c r="AY349" s="256" t="s">
        <v>128</v>
      </c>
    </row>
    <row r="350" s="2" customFormat="1" ht="21.75" customHeight="1">
      <c r="A350" s="40"/>
      <c r="B350" s="41"/>
      <c r="C350" s="258" t="s">
        <v>814</v>
      </c>
      <c r="D350" s="258" t="s">
        <v>261</v>
      </c>
      <c r="E350" s="259" t="s">
        <v>815</v>
      </c>
      <c r="F350" s="260" t="s">
        <v>816</v>
      </c>
      <c r="G350" s="261" t="s">
        <v>134</v>
      </c>
      <c r="H350" s="262">
        <v>96.358999999999995</v>
      </c>
      <c r="I350" s="263"/>
      <c r="J350" s="264">
        <f>ROUND(I350*H350,2)</f>
        <v>0</v>
      </c>
      <c r="K350" s="260" t="s">
        <v>135</v>
      </c>
      <c r="L350" s="265"/>
      <c r="M350" s="266" t="s">
        <v>19</v>
      </c>
      <c r="N350" s="267" t="s">
        <v>46</v>
      </c>
      <c r="O350" s="86"/>
      <c r="P350" s="215">
        <f>O350*H350</f>
        <v>0</v>
      </c>
      <c r="Q350" s="215">
        <v>0.0149</v>
      </c>
      <c r="R350" s="215">
        <f>Q350*H350</f>
        <v>1.4357491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336</v>
      </c>
      <c r="AT350" s="217" t="s">
        <v>261</v>
      </c>
      <c r="AU350" s="217" t="s">
        <v>85</v>
      </c>
      <c r="AY350" s="19" t="s">
        <v>128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83</v>
      </c>
      <c r="BK350" s="218">
        <f>ROUND(I350*H350,2)</f>
        <v>0</v>
      </c>
      <c r="BL350" s="19" t="s">
        <v>242</v>
      </c>
      <c r="BM350" s="217" t="s">
        <v>817</v>
      </c>
    </row>
    <row r="351" s="14" customFormat="1">
      <c r="A351" s="14"/>
      <c r="B351" s="235"/>
      <c r="C351" s="236"/>
      <c r="D351" s="226" t="s">
        <v>140</v>
      </c>
      <c r="E351" s="236"/>
      <c r="F351" s="238" t="s">
        <v>818</v>
      </c>
      <c r="G351" s="236"/>
      <c r="H351" s="239">
        <v>96.358999999999995</v>
      </c>
      <c r="I351" s="240"/>
      <c r="J351" s="236"/>
      <c r="K351" s="236"/>
      <c r="L351" s="241"/>
      <c r="M351" s="242"/>
      <c r="N351" s="243"/>
      <c r="O351" s="243"/>
      <c r="P351" s="243"/>
      <c r="Q351" s="243"/>
      <c r="R351" s="243"/>
      <c r="S351" s="243"/>
      <c r="T351" s="24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5" t="s">
        <v>140</v>
      </c>
      <c r="AU351" s="245" t="s">
        <v>85</v>
      </c>
      <c r="AV351" s="14" t="s">
        <v>85</v>
      </c>
      <c r="AW351" s="14" t="s">
        <v>4</v>
      </c>
      <c r="AX351" s="14" t="s">
        <v>83</v>
      </c>
      <c r="AY351" s="245" t="s">
        <v>128</v>
      </c>
    </row>
    <row r="352" s="2" customFormat="1" ht="37.8" customHeight="1">
      <c r="A352" s="40"/>
      <c r="B352" s="41"/>
      <c r="C352" s="206" t="s">
        <v>819</v>
      </c>
      <c r="D352" s="206" t="s">
        <v>131</v>
      </c>
      <c r="E352" s="207" t="s">
        <v>820</v>
      </c>
      <c r="F352" s="208" t="s">
        <v>821</v>
      </c>
      <c r="G352" s="209" t="s">
        <v>191</v>
      </c>
      <c r="H352" s="210">
        <v>1.8400000000000001</v>
      </c>
      <c r="I352" s="211"/>
      <c r="J352" s="212">
        <f>ROUND(I352*H352,2)</f>
        <v>0</v>
      </c>
      <c r="K352" s="208" t="s">
        <v>135</v>
      </c>
      <c r="L352" s="46"/>
      <c r="M352" s="213" t="s">
        <v>19</v>
      </c>
      <c r="N352" s="214" t="s">
        <v>46</v>
      </c>
      <c r="O352" s="86"/>
      <c r="P352" s="215">
        <f>O352*H352</f>
        <v>0</v>
      </c>
      <c r="Q352" s="215">
        <v>0.022839999999999999</v>
      </c>
      <c r="R352" s="215">
        <f>Q352*H352</f>
        <v>0.042025600000000003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242</v>
      </c>
      <c r="AT352" s="217" t="s">
        <v>131</v>
      </c>
      <c r="AU352" s="217" t="s">
        <v>85</v>
      </c>
      <c r="AY352" s="19" t="s">
        <v>128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83</v>
      </c>
      <c r="BK352" s="218">
        <f>ROUND(I352*H352,2)</f>
        <v>0</v>
      </c>
      <c r="BL352" s="19" t="s">
        <v>242</v>
      </c>
      <c r="BM352" s="217" t="s">
        <v>822</v>
      </c>
    </row>
    <row r="353" s="2" customFormat="1">
      <c r="A353" s="40"/>
      <c r="B353" s="41"/>
      <c r="C353" s="42"/>
      <c r="D353" s="219" t="s">
        <v>138</v>
      </c>
      <c r="E353" s="42"/>
      <c r="F353" s="220" t="s">
        <v>823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138</v>
      </c>
      <c r="AU353" s="19" t="s">
        <v>85</v>
      </c>
    </row>
    <row r="354" s="14" customFormat="1">
      <c r="A354" s="14"/>
      <c r="B354" s="235"/>
      <c r="C354" s="236"/>
      <c r="D354" s="226" t="s">
        <v>140</v>
      </c>
      <c r="E354" s="237" t="s">
        <v>19</v>
      </c>
      <c r="F354" s="238" t="s">
        <v>824</v>
      </c>
      <c r="G354" s="236"/>
      <c r="H354" s="239">
        <v>1.8400000000000001</v>
      </c>
      <c r="I354" s="240"/>
      <c r="J354" s="236"/>
      <c r="K354" s="236"/>
      <c r="L354" s="241"/>
      <c r="M354" s="242"/>
      <c r="N354" s="243"/>
      <c r="O354" s="243"/>
      <c r="P354" s="243"/>
      <c r="Q354" s="243"/>
      <c r="R354" s="243"/>
      <c r="S354" s="243"/>
      <c r="T354" s="24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5" t="s">
        <v>140</v>
      </c>
      <c r="AU354" s="245" t="s">
        <v>85</v>
      </c>
      <c r="AV354" s="14" t="s">
        <v>85</v>
      </c>
      <c r="AW354" s="14" t="s">
        <v>37</v>
      </c>
      <c r="AX354" s="14" t="s">
        <v>83</v>
      </c>
      <c r="AY354" s="245" t="s">
        <v>128</v>
      </c>
    </row>
    <row r="355" s="2" customFormat="1" ht="55.5" customHeight="1">
      <c r="A355" s="40"/>
      <c r="B355" s="41"/>
      <c r="C355" s="206" t="s">
        <v>825</v>
      </c>
      <c r="D355" s="206" t="s">
        <v>131</v>
      </c>
      <c r="E355" s="207" t="s">
        <v>826</v>
      </c>
      <c r="F355" s="208" t="s">
        <v>827</v>
      </c>
      <c r="G355" s="209" t="s">
        <v>211</v>
      </c>
      <c r="H355" s="210">
        <v>1.478</v>
      </c>
      <c r="I355" s="211"/>
      <c r="J355" s="212">
        <f>ROUND(I355*H355,2)</f>
        <v>0</v>
      </c>
      <c r="K355" s="208" t="s">
        <v>135</v>
      </c>
      <c r="L355" s="46"/>
      <c r="M355" s="213" t="s">
        <v>19</v>
      </c>
      <c r="N355" s="214" t="s">
        <v>46</v>
      </c>
      <c r="O355" s="86"/>
      <c r="P355" s="215">
        <f>O355*H355</f>
        <v>0</v>
      </c>
      <c r="Q355" s="215">
        <v>0</v>
      </c>
      <c r="R355" s="215">
        <f>Q355*H355</f>
        <v>0</v>
      </c>
      <c r="S355" s="215">
        <v>0</v>
      </c>
      <c r="T355" s="216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7" t="s">
        <v>242</v>
      </c>
      <c r="AT355" s="217" t="s">
        <v>131</v>
      </c>
      <c r="AU355" s="217" t="s">
        <v>85</v>
      </c>
      <c r="AY355" s="19" t="s">
        <v>128</v>
      </c>
      <c r="BE355" s="218">
        <f>IF(N355="základní",J355,0)</f>
        <v>0</v>
      </c>
      <c r="BF355" s="218">
        <f>IF(N355="snížená",J355,0)</f>
        <v>0</v>
      </c>
      <c r="BG355" s="218">
        <f>IF(N355="zákl. přenesená",J355,0)</f>
        <v>0</v>
      </c>
      <c r="BH355" s="218">
        <f>IF(N355="sníž. přenesená",J355,0)</f>
        <v>0</v>
      </c>
      <c r="BI355" s="218">
        <f>IF(N355="nulová",J355,0)</f>
        <v>0</v>
      </c>
      <c r="BJ355" s="19" t="s">
        <v>83</v>
      </c>
      <c r="BK355" s="218">
        <f>ROUND(I355*H355,2)</f>
        <v>0</v>
      </c>
      <c r="BL355" s="19" t="s">
        <v>242</v>
      </c>
      <c r="BM355" s="217" t="s">
        <v>828</v>
      </c>
    </row>
    <row r="356" s="2" customFormat="1">
      <c r="A356" s="40"/>
      <c r="B356" s="41"/>
      <c r="C356" s="42"/>
      <c r="D356" s="219" t="s">
        <v>138</v>
      </c>
      <c r="E356" s="42"/>
      <c r="F356" s="220" t="s">
        <v>829</v>
      </c>
      <c r="G356" s="42"/>
      <c r="H356" s="42"/>
      <c r="I356" s="221"/>
      <c r="J356" s="42"/>
      <c r="K356" s="42"/>
      <c r="L356" s="46"/>
      <c r="M356" s="222"/>
      <c r="N356" s="223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138</v>
      </c>
      <c r="AU356" s="19" t="s">
        <v>85</v>
      </c>
    </row>
    <row r="357" s="12" customFormat="1" ht="22.8" customHeight="1">
      <c r="A357" s="12"/>
      <c r="B357" s="190"/>
      <c r="C357" s="191"/>
      <c r="D357" s="192" t="s">
        <v>74</v>
      </c>
      <c r="E357" s="204" t="s">
        <v>830</v>
      </c>
      <c r="F357" s="204" t="s">
        <v>831</v>
      </c>
      <c r="G357" s="191"/>
      <c r="H357" s="191"/>
      <c r="I357" s="194"/>
      <c r="J357" s="205">
        <f>BK357</f>
        <v>0</v>
      </c>
      <c r="K357" s="191"/>
      <c r="L357" s="196"/>
      <c r="M357" s="197"/>
      <c r="N357" s="198"/>
      <c r="O357" s="198"/>
      <c r="P357" s="199">
        <f>SUM(P358:P387)</f>
        <v>0</v>
      </c>
      <c r="Q357" s="198"/>
      <c r="R357" s="199">
        <f>SUM(R358:R387)</f>
        <v>0.12003228000000002</v>
      </c>
      <c r="S357" s="198"/>
      <c r="T357" s="200">
        <f>SUM(T358:T387)</f>
        <v>0.12023250000000001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1" t="s">
        <v>85</v>
      </c>
      <c r="AT357" s="202" t="s">
        <v>74</v>
      </c>
      <c r="AU357" s="202" t="s">
        <v>83</v>
      </c>
      <c r="AY357" s="201" t="s">
        <v>128</v>
      </c>
      <c r="BK357" s="203">
        <f>SUM(BK358:BK387)</f>
        <v>0</v>
      </c>
    </row>
    <row r="358" s="2" customFormat="1" ht="49.05" customHeight="1">
      <c r="A358" s="40"/>
      <c r="B358" s="41"/>
      <c r="C358" s="206" t="s">
        <v>832</v>
      </c>
      <c r="D358" s="206" t="s">
        <v>131</v>
      </c>
      <c r="E358" s="207" t="s">
        <v>833</v>
      </c>
      <c r="F358" s="208" t="s">
        <v>834</v>
      </c>
      <c r="G358" s="209" t="s">
        <v>134</v>
      </c>
      <c r="H358" s="210">
        <v>6.9699999999999998</v>
      </c>
      <c r="I358" s="211"/>
      <c r="J358" s="212">
        <f>ROUND(I358*H358,2)</f>
        <v>0</v>
      </c>
      <c r="K358" s="208" t="s">
        <v>135</v>
      </c>
      <c r="L358" s="46"/>
      <c r="M358" s="213" t="s">
        <v>19</v>
      </c>
      <c r="N358" s="214" t="s">
        <v>46</v>
      </c>
      <c r="O358" s="86"/>
      <c r="P358" s="215">
        <f>O358*H358</f>
        <v>0</v>
      </c>
      <c r="Q358" s="215">
        <v>0</v>
      </c>
      <c r="R358" s="215">
        <f>Q358*H358</f>
        <v>0</v>
      </c>
      <c r="S358" s="215">
        <v>0.017250000000000001</v>
      </c>
      <c r="T358" s="216">
        <f>S358*H358</f>
        <v>0.12023250000000001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242</v>
      </c>
      <c r="AT358" s="217" t="s">
        <v>131</v>
      </c>
      <c r="AU358" s="217" t="s">
        <v>85</v>
      </c>
      <c r="AY358" s="19" t="s">
        <v>128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83</v>
      </c>
      <c r="BK358" s="218">
        <f>ROUND(I358*H358,2)</f>
        <v>0</v>
      </c>
      <c r="BL358" s="19" t="s">
        <v>242</v>
      </c>
      <c r="BM358" s="217" t="s">
        <v>835</v>
      </c>
    </row>
    <row r="359" s="2" customFormat="1">
      <c r="A359" s="40"/>
      <c r="B359" s="41"/>
      <c r="C359" s="42"/>
      <c r="D359" s="219" t="s">
        <v>138</v>
      </c>
      <c r="E359" s="42"/>
      <c r="F359" s="220" t="s">
        <v>836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138</v>
      </c>
      <c r="AU359" s="19" t="s">
        <v>85</v>
      </c>
    </row>
    <row r="360" s="13" customFormat="1">
      <c r="A360" s="13"/>
      <c r="B360" s="224"/>
      <c r="C360" s="225"/>
      <c r="D360" s="226" t="s">
        <v>140</v>
      </c>
      <c r="E360" s="227" t="s">
        <v>19</v>
      </c>
      <c r="F360" s="228" t="s">
        <v>837</v>
      </c>
      <c r="G360" s="225"/>
      <c r="H360" s="227" t="s">
        <v>19</v>
      </c>
      <c r="I360" s="229"/>
      <c r="J360" s="225"/>
      <c r="K360" s="225"/>
      <c r="L360" s="230"/>
      <c r="M360" s="231"/>
      <c r="N360" s="232"/>
      <c r="O360" s="232"/>
      <c r="P360" s="232"/>
      <c r="Q360" s="232"/>
      <c r="R360" s="232"/>
      <c r="S360" s="232"/>
      <c r="T360" s="23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4" t="s">
        <v>140</v>
      </c>
      <c r="AU360" s="234" t="s">
        <v>85</v>
      </c>
      <c r="AV360" s="13" t="s">
        <v>83</v>
      </c>
      <c r="AW360" s="13" t="s">
        <v>37</v>
      </c>
      <c r="AX360" s="13" t="s">
        <v>75</v>
      </c>
      <c r="AY360" s="234" t="s">
        <v>128</v>
      </c>
    </row>
    <row r="361" s="14" customFormat="1">
      <c r="A361" s="14"/>
      <c r="B361" s="235"/>
      <c r="C361" s="236"/>
      <c r="D361" s="226" t="s">
        <v>140</v>
      </c>
      <c r="E361" s="237" t="s">
        <v>19</v>
      </c>
      <c r="F361" s="238" t="s">
        <v>838</v>
      </c>
      <c r="G361" s="236"/>
      <c r="H361" s="239">
        <v>5.1500000000000004</v>
      </c>
      <c r="I361" s="240"/>
      <c r="J361" s="236"/>
      <c r="K361" s="236"/>
      <c r="L361" s="241"/>
      <c r="M361" s="242"/>
      <c r="N361" s="243"/>
      <c r="O361" s="243"/>
      <c r="P361" s="243"/>
      <c r="Q361" s="243"/>
      <c r="R361" s="243"/>
      <c r="S361" s="243"/>
      <c r="T361" s="24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5" t="s">
        <v>140</v>
      </c>
      <c r="AU361" s="245" t="s">
        <v>85</v>
      </c>
      <c r="AV361" s="14" t="s">
        <v>85</v>
      </c>
      <c r="AW361" s="14" t="s">
        <v>37</v>
      </c>
      <c r="AX361" s="14" t="s">
        <v>75</v>
      </c>
      <c r="AY361" s="245" t="s">
        <v>128</v>
      </c>
    </row>
    <row r="362" s="13" customFormat="1">
      <c r="A362" s="13"/>
      <c r="B362" s="224"/>
      <c r="C362" s="225"/>
      <c r="D362" s="226" t="s">
        <v>140</v>
      </c>
      <c r="E362" s="227" t="s">
        <v>19</v>
      </c>
      <c r="F362" s="228" t="s">
        <v>839</v>
      </c>
      <c r="G362" s="225"/>
      <c r="H362" s="227" t="s">
        <v>19</v>
      </c>
      <c r="I362" s="229"/>
      <c r="J362" s="225"/>
      <c r="K362" s="225"/>
      <c r="L362" s="230"/>
      <c r="M362" s="231"/>
      <c r="N362" s="232"/>
      <c r="O362" s="232"/>
      <c r="P362" s="232"/>
      <c r="Q362" s="232"/>
      <c r="R362" s="232"/>
      <c r="S362" s="232"/>
      <c r="T362" s="23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4" t="s">
        <v>140</v>
      </c>
      <c r="AU362" s="234" t="s">
        <v>85</v>
      </c>
      <c r="AV362" s="13" t="s">
        <v>83</v>
      </c>
      <c r="AW362" s="13" t="s">
        <v>37</v>
      </c>
      <c r="AX362" s="13" t="s">
        <v>75</v>
      </c>
      <c r="AY362" s="234" t="s">
        <v>128</v>
      </c>
    </row>
    <row r="363" s="14" customFormat="1">
      <c r="A363" s="14"/>
      <c r="B363" s="235"/>
      <c r="C363" s="236"/>
      <c r="D363" s="226" t="s">
        <v>140</v>
      </c>
      <c r="E363" s="237" t="s">
        <v>19</v>
      </c>
      <c r="F363" s="238" t="s">
        <v>840</v>
      </c>
      <c r="G363" s="236"/>
      <c r="H363" s="239">
        <v>1.8200000000000001</v>
      </c>
      <c r="I363" s="240"/>
      <c r="J363" s="236"/>
      <c r="K363" s="236"/>
      <c r="L363" s="241"/>
      <c r="M363" s="242"/>
      <c r="N363" s="243"/>
      <c r="O363" s="243"/>
      <c r="P363" s="243"/>
      <c r="Q363" s="243"/>
      <c r="R363" s="243"/>
      <c r="S363" s="243"/>
      <c r="T363" s="24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5" t="s">
        <v>140</v>
      </c>
      <c r="AU363" s="245" t="s">
        <v>85</v>
      </c>
      <c r="AV363" s="14" t="s">
        <v>85</v>
      </c>
      <c r="AW363" s="14" t="s">
        <v>37</v>
      </c>
      <c r="AX363" s="14" t="s">
        <v>75</v>
      </c>
      <c r="AY363" s="245" t="s">
        <v>128</v>
      </c>
    </row>
    <row r="364" s="15" customFormat="1">
      <c r="A364" s="15"/>
      <c r="B364" s="246"/>
      <c r="C364" s="247"/>
      <c r="D364" s="226" t="s">
        <v>140</v>
      </c>
      <c r="E364" s="248" t="s">
        <v>19</v>
      </c>
      <c r="F364" s="249" t="s">
        <v>173</v>
      </c>
      <c r="G364" s="247"/>
      <c r="H364" s="250">
        <v>6.9700000000000006</v>
      </c>
      <c r="I364" s="251"/>
      <c r="J364" s="247"/>
      <c r="K364" s="247"/>
      <c r="L364" s="252"/>
      <c r="M364" s="253"/>
      <c r="N364" s="254"/>
      <c r="O364" s="254"/>
      <c r="P364" s="254"/>
      <c r="Q364" s="254"/>
      <c r="R364" s="254"/>
      <c r="S364" s="254"/>
      <c r="T364" s="25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56" t="s">
        <v>140</v>
      </c>
      <c r="AU364" s="256" t="s">
        <v>85</v>
      </c>
      <c r="AV364" s="15" t="s">
        <v>136</v>
      </c>
      <c r="AW364" s="15" t="s">
        <v>37</v>
      </c>
      <c r="AX364" s="15" t="s">
        <v>83</v>
      </c>
      <c r="AY364" s="256" t="s">
        <v>128</v>
      </c>
    </row>
    <row r="365" s="2" customFormat="1" ht="49.05" customHeight="1">
      <c r="A365" s="40"/>
      <c r="B365" s="41"/>
      <c r="C365" s="206" t="s">
        <v>841</v>
      </c>
      <c r="D365" s="206" t="s">
        <v>131</v>
      </c>
      <c r="E365" s="207" t="s">
        <v>842</v>
      </c>
      <c r="F365" s="208" t="s">
        <v>843</v>
      </c>
      <c r="G365" s="209" t="s">
        <v>134</v>
      </c>
      <c r="H365" s="210">
        <v>5.1500000000000004</v>
      </c>
      <c r="I365" s="211"/>
      <c r="J365" s="212">
        <f>ROUND(I365*H365,2)</f>
        <v>0</v>
      </c>
      <c r="K365" s="208" t="s">
        <v>135</v>
      </c>
      <c r="L365" s="46"/>
      <c r="M365" s="213" t="s">
        <v>19</v>
      </c>
      <c r="N365" s="214" t="s">
        <v>46</v>
      </c>
      <c r="O365" s="86"/>
      <c r="P365" s="215">
        <f>O365*H365</f>
        <v>0</v>
      </c>
      <c r="Q365" s="215">
        <v>0.01694</v>
      </c>
      <c r="R365" s="215">
        <f>Q365*H365</f>
        <v>0.087241000000000013</v>
      </c>
      <c r="S365" s="215">
        <v>0</v>
      </c>
      <c r="T365" s="216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7" t="s">
        <v>242</v>
      </c>
      <c r="AT365" s="217" t="s">
        <v>131</v>
      </c>
      <c r="AU365" s="217" t="s">
        <v>85</v>
      </c>
      <c r="AY365" s="19" t="s">
        <v>128</v>
      </c>
      <c r="BE365" s="218">
        <f>IF(N365="základní",J365,0)</f>
        <v>0</v>
      </c>
      <c r="BF365" s="218">
        <f>IF(N365="snížená",J365,0)</f>
        <v>0</v>
      </c>
      <c r="BG365" s="218">
        <f>IF(N365="zákl. přenesená",J365,0)</f>
        <v>0</v>
      </c>
      <c r="BH365" s="218">
        <f>IF(N365="sníž. přenesená",J365,0)</f>
        <v>0</v>
      </c>
      <c r="BI365" s="218">
        <f>IF(N365="nulová",J365,0)</f>
        <v>0</v>
      </c>
      <c r="BJ365" s="19" t="s">
        <v>83</v>
      </c>
      <c r="BK365" s="218">
        <f>ROUND(I365*H365,2)</f>
        <v>0</v>
      </c>
      <c r="BL365" s="19" t="s">
        <v>242</v>
      </c>
      <c r="BM365" s="217" t="s">
        <v>844</v>
      </c>
    </row>
    <row r="366" s="2" customFormat="1">
      <c r="A366" s="40"/>
      <c r="B366" s="41"/>
      <c r="C366" s="42"/>
      <c r="D366" s="219" t="s">
        <v>138</v>
      </c>
      <c r="E366" s="42"/>
      <c r="F366" s="220" t="s">
        <v>845</v>
      </c>
      <c r="G366" s="42"/>
      <c r="H366" s="42"/>
      <c r="I366" s="221"/>
      <c r="J366" s="42"/>
      <c r="K366" s="42"/>
      <c r="L366" s="46"/>
      <c r="M366" s="222"/>
      <c r="N366" s="223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138</v>
      </c>
      <c r="AU366" s="19" t="s">
        <v>85</v>
      </c>
    </row>
    <row r="367" s="13" customFormat="1">
      <c r="A367" s="13"/>
      <c r="B367" s="224"/>
      <c r="C367" s="225"/>
      <c r="D367" s="226" t="s">
        <v>140</v>
      </c>
      <c r="E367" s="227" t="s">
        <v>19</v>
      </c>
      <c r="F367" s="228" t="s">
        <v>837</v>
      </c>
      <c r="G367" s="225"/>
      <c r="H367" s="227" t="s">
        <v>19</v>
      </c>
      <c r="I367" s="229"/>
      <c r="J367" s="225"/>
      <c r="K367" s="225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140</v>
      </c>
      <c r="AU367" s="234" t="s">
        <v>85</v>
      </c>
      <c r="AV367" s="13" t="s">
        <v>83</v>
      </c>
      <c r="AW367" s="13" t="s">
        <v>37</v>
      </c>
      <c r="AX367" s="13" t="s">
        <v>75</v>
      </c>
      <c r="AY367" s="234" t="s">
        <v>128</v>
      </c>
    </row>
    <row r="368" s="14" customFormat="1">
      <c r="A368" s="14"/>
      <c r="B368" s="235"/>
      <c r="C368" s="236"/>
      <c r="D368" s="226" t="s">
        <v>140</v>
      </c>
      <c r="E368" s="237" t="s">
        <v>19</v>
      </c>
      <c r="F368" s="238" t="s">
        <v>838</v>
      </c>
      <c r="G368" s="236"/>
      <c r="H368" s="239">
        <v>5.1500000000000004</v>
      </c>
      <c r="I368" s="240"/>
      <c r="J368" s="236"/>
      <c r="K368" s="236"/>
      <c r="L368" s="241"/>
      <c r="M368" s="242"/>
      <c r="N368" s="243"/>
      <c r="O368" s="243"/>
      <c r="P368" s="243"/>
      <c r="Q368" s="243"/>
      <c r="R368" s="243"/>
      <c r="S368" s="243"/>
      <c r="T368" s="24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5" t="s">
        <v>140</v>
      </c>
      <c r="AU368" s="245" t="s">
        <v>85</v>
      </c>
      <c r="AV368" s="14" t="s">
        <v>85</v>
      </c>
      <c r="AW368" s="14" t="s">
        <v>37</v>
      </c>
      <c r="AX368" s="14" t="s">
        <v>83</v>
      </c>
      <c r="AY368" s="245" t="s">
        <v>128</v>
      </c>
    </row>
    <row r="369" s="2" customFormat="1" ht="44.25" customHeight="1">
      <c r="A369" s="40"/>
      <c r="B369" s="41"/>
      <c r="C369" s="206" t="s">
        <v>846</v>
      </c>
      <c r="D369" s="206" t="s">
        <v>131</v>
      </c>
      <c r="E369" s="207" t="s">
        <v>847</v>
      </c>
      <c r="F369" s="208" t="s">
        <v>848</v>
      </c>
      <c r="G369" s="209" t="s">
        <v>134</v>
      </c>
      <c r="H369" s="210">
        <v>1.8200000000000001</v>
      </c>
      <c r="I369" s="211"/>
      <c r="J369" s="212">
        <f>ROUND(I369*H369,2)</f>
        <v>0</v>
      </c>
      <c r="K369" s="208" t="s">
        <v>135</v>
      </c>
      <c r="L369" s="46"/>
      <c r="M369" s="213" t="s">
        <v>19</v>
      </c>
      <c r="N369" s="214" t="s">
        <v>46</v>
      </c>
      <c r="O369" s="86"/>
      <c r="P369" s="215">
        <f>O369*H369</f>
        <v>0</v>
      </c>
      <c r="Q369" s="215">
        <v>0.01729</v>
      </c>
      <c r="R369" s="215">
        <f>Q369*H369</f>
        <v>0.031467800000000004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242</v>
      </c>
      <c r="AT369" s="217" t="s">
        <v>131</v>
      </c>
      <c r="AU369" s="217" t="s">
        <v>85</v>
      </c>
      <c r="AY369" s="19" t="s">
        <v>128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83</v>
      </c>
      <c r="BK369" s="218">
        <f>ROUND(I369*H369,2)</f>
        <v>0</v>
      </c>
      <c r="BL369" s="19" t="s">
        <v>242</v>
      </c>
      <c r="BM369" s="217" t="s">
        <v>849</v>
      </c>
    </row>
    <row r="370" s="2" customFormat="1">
      <c r="A370" s="40"/>
      <c r="B370" s="41"/>
      <c r="C370" s="42"/>
      <c r="D370" s="219" t="s">
        <v>138</v>
      </c>
      <c r="E370" s="42"/>
      <c r="F370" s="220" t="s">
        <v>850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138</v>
      </c>
      <c r="AU370" s="19" t="s">
        <v>85</v>
      </c>
    </row>
    <row r="371" s="13" customFormat="1">
      <c r="A371" s="13"/>
      <c r="B371" s="224"/>
      <c r="C371" s="225"/>
      <c r="D371" s="226" t="s">
        <v>140</v>
      </c>
      <c r="E371" s="227" t="s">
        <v>19</v>
      </c>
      <c r="F371" s="228" t="s">
        <v>839</v>
      </c>
      <c r="G371" s="225"/>
      <c r="H371" s="227" t="s">
        <v>19</v>
      </c>
      <c r="I371" s="229"/>
      <c r="J371" s="225"/>
      <c r="K371" s="225"/>
      <c r="L371" s="230"/>
      <c r="M371" s="231"/>
      <c r="N371" s="232"/>
      <c r="O371" s="232"/>
      <c r="P371" s="232"/>
      <c r="Q371" s="232"/>
      <c r="R371" s="232"/>
      <c r="S371" s="232"/>
      <c r="T371" s="23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4" t="s">
        <v>140</v>
      </c>
      <c r="AU371" s="234" t="s">
        <v>85</v>
      </c>
      <c r="AV371" s="13" t="s">
        <v>83</v>
      </c>
      <c r="AW371" s="13" t="s">
        <v>37</v>
      </c>
      <c r="AX371" s="13" t="s">
        <v>75</v>
      </c>
      <c r="AY371" s="234" t="s">
        <v>128</v>
      </c>
    </row>
    <row r="372" s="14" customFormat="1">
      <c r="A372" s="14"/>
      <c r="B372" s="235"/>
      <c r="C372" s="236"/>
      <c r="D372" s="226" t="s">
        <v>140</v>
      </c>
      <c r="E372" s="237" t="s">
        <v>19</v>
      </c>
      <c r="F372" s="238" t="s">
        <v>840</v>
      </c>
      <c r="G372" s="236"/>
      <c r="H372" s="239">
        <v>1.8200000000000001</v>
      </c>
      <c r="I372" s="240"/>
      <c r="J372" s="236"/>
      <c r="K372" s="236"/>
      <c r="L372" s="241"/>
      <c r="M372" s="242"/>
      <c r="N372" s="243"/>
      <c r="O372" s="243"/>
      <c r="P372" s="243"/>
      <c r="Q372" s="243"/>
      <c r="R372" s="243"/>
      <c r="S372" s="243"/>
      <c r="T372" s="24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5" t="s">
        <v>140</v>
      </c>
      <c r="AU372" s="245" t="s">
        <v>85</v>
      </c>
      <c r="AV372" s="14" t="s">
        <v>85</v>
      </c>
      <c r="AW372" s="14" t="s">
        <v>37</v>
      </c>
      <c r="AX372" s="14" t="s">
        <v>83</v>
      </c>
      <c r="AY372" s="245" t="s">
        <v>128</v>
      </c>
    </row>
    <row r="373" s="2" customFormat="1" ht="44.25" customHeight="1">
      <c r="A373" s="40"/>
      <c r="B373" s="41"/>
      <c r="C373" s="206" t="s">
        <v>851</v>
      </c>
      <c r="D373" s="206" t="s">
        <v>131</v>
      </c>
      <c r="E373" s="207" t="s">
        <v>852</v>
      </c>
      <c r="F373" s="208" t="s">
        <v>853</v>
      </c>
      <c r="G373" s="209" t="s">
        <v>134</v>
      </c>
      <c r="H373" s="210">
        <v>6.9699999999999998</v>
      </c>
      <c r="I373" s="211"/>
      <c r="J373" s="212">
        <f>ROUND(I373*H373,2)</f>
        <v>0</v>
      </c>
      <c r="K373" s="208" t="s">
        <v>135</v>
      </c>
      <c r="L373" s="46"/>
      <c r="M373" s="213" t="s">
        <v>19</v>
      </c>
      <c r="N373" s="214" t="s">
        <v>46</v>
      </c>
      <c r="O373" s="86"/>
      <c r="P373" s="215">
        <f>O373*H373</f>
        <v>0</v>
      </c>
      <c r="Q373" s="215">
        <v>0</v>
      </c>
      <c r="R373" s="215">
        <f>Q373*H373</f>
        <v>0</v>
      </c>
      <c r="S373" s="215">
        <v>0</v>
      </c>
      <c r="T373" s="216">
        <f>S373*H373</f>
        <v>0</v>
      </c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R373" s="217" t="s">
        <v>242</v>
      </c>
      <c r="AT373" s="217" t="s">
        <v>131</v>
      </c>
      <c r="AU373" s="217" t="s">
        <v>85</v>
      </c>
      <c r="AY373" s="19" t="s">
        <v>128</v>
      </c>
      <c r="BE373" s="218">
        <f>IF(N373="základní",J373,0)</f>
        <v>0</v>
      </c>
      <c r="BF373" s="218">
        <f>IF(N373="snížená",J373,0)</f>
        <v>0</v>
      </c>
      <c r="BG373" s="218">
        <f>IF(N373="zákl. přenesená",J373,0)</f>
        <v>0</v>
      </c>
      <c r="BH373" s="218">
        <f>IF(N373="sníž. přenesená",J373,0)</f>
        <v>0</v>
      </c>
      <c r="BI373" s="218">
        <f>IF(N373="nulová",J373,0)</f>
        <v>0</v>
      </c>
      <c r="BJ373" s="19" t="s">
        <v>83</v>
      </c>
      <c r="BK373" s="218">
        <f>ROUND(I373*H373,2)</f>
        <v>0</v>
      </c>
      <c r="BL373" s="19" t="s">
        <v>242</v>
      </c>
      <c r="BM373" s="217" t="s">
        <v>854</v>
      </c>
    </row>
    <row r="374" s="2" customFormat="1">
      <c r="A374" s="40"/>
      <c r="B374" s="41"/>
      <c r="C374" s="42"/>
      <c r="D374" s="219" t="s">
        <v>138</v>
      </c>
      <c r="E374" s="42"/>
      <c r="F374" s="220" t="s">
        <v>855</v>
      </c>
      <c r="G374" s="42"/>
      <c r="H374" s="42"/>
      <c r="I374" s="221"/>
      <c r="J374" s="42"/>
      <c r="K374" s="42"/>
      <c r="L374" s="46"/>
      <c r="M374" s="222"/>
      <c r="N374" s="223"/>
      <c r="O374" s="86"/>
      <c r="P374" s="86"/>
      <c r="Q374" s="86"/>
      <c r="R374" s="86"/>
      <c r="S374" s="86"/>
      <c r="T374" s="87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T374" s="19" t="s">
        <v>138</v>
      </c>
      <c r="AU374" s="19" t="s">
        <v>85</v>
      </c>
    </row>
    <row r="375" s="13" customFormat="1">
      <c r="A375" s="13"/>
      <c r="B375" s="224"/>
      <c r="C375" s="225"/>
      <c r="D375" s="226" t="s">
        <v>140</v>
      </c>
      <c r="E375" s="227" t="s">
        <v>19</v>
      </c>
      <c r="F375" s="228" t="s">
        <v>837</v>
      </c>
      <c r="G375" s="225"/>
      <c r="H375" s="227" t="s">
        <v>19</v>
      </c>
      <c r="I375" s="229"/>
      <c r="J375" s="225"/>
      <c r="K375" s="225"/>
      <c r="L375" s="230"/>
      <c r="M375" s="231"/>
      <c r="N375" s="232"/>
      <c r="O375" s="232"/>
      <c r="P375" s="232"/>
      <c r="Q375" s="232"/>
      <c r="R375" s="232"/>
      <c r="S375" s="232"/>
      <c r="T375" s="23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4" t="s">
        <v>140</v>
      </c>
      <c r="AU375" s="234" t="s">
        <v>85</v>
      </c>
      <c r="AV375" s="13" t="s">
        <v>83</v>
      </c>
      <c r="AW375" s="13" t="s">
        <v>37</v>
      </c>
      <c r="AX375" s="13" t="s">
        <v>75</v>
      </c>
      <c r="AY375" s="234" t="s">
        <v>128</v>
      </c>
    </row>
    <row r="376" s="14" customFormat="1">
      <c r="A376" s="14"/>
      <c r="B376" s="235"/>
      <c r="C376" s="236"/>
      <c r="D376" s="226" t="s">
        <v>140</v>
      </c>
      <c r="E376" s="237" t="s">
        <v>19</v>
      </c>
      <c r="F376" s="238" t="s">
        <v>838</v>
      </c>
      <c r="G376" s="236"/>
      <c r="H376" s="239">
        <v>5.1500000000000004</v>
      </c>
      <c r="I376" s="240"/>
      <c r="J376" s="236"/>
      <c r="K376" s="236"/>
      <c r="L376" s="241"/>
      <c r="M376" s="242"/>
      <c r="N376" s="243"/>
      <c r="O376" s="243"/>
      <c r="P376" s="243"/>
      <c r="Q376" s="243"/>
      <c r="R376" s="243"/>
      <c r="S376" s="243"/>
      <c r="T376" s="24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5" t="s">
        <v>140</v>
      </c>
      <c r="AU376" s="245" t="s">
        <v>85</v>
      </c>
      <c r="AV376" s="14" t="s">
        <v>85</v>
      </c>
      <c r="AW376" s="14" t="s">
        <v>37</v>
      </c>
      <c r="AX376" s="14" t="s">
        <v>75</v>
      </c>
      <c r="AY376" s="245" t="s">
        <v>128</v>
      </c>
    </row>
    <row r="377" s="13" customFormat="1">
      <c r="A377" s="13"/>
      <c r="B377" s="224"/>
      <c r="C377" s="225"/>
      <c r="D377" s="226" t="s">
        <v>140</v>
      </c>
      <c r="E377" s="227" t="s">
        <v>19</v>
      </c>
      <c r="F377" s="228" t="s">
        <v>839</v>
      </c>
      <c r="G377" s="225"/>
      <c r="H377" s="227" t="s">
        <v>19</v>
      </c>
      <c r="I377" s="229"/>
      <c r="J377" s="225"/>
      <c r="K377" s="225"/>
      <c r="L377" s="230"/>
      <c r="M377" s="231"/>
      <c r="N377" s="232"/>
      <c r="O377" s="232"/>
      <c r="P377" s="232"/>
      <c r="Q377" s="232"/>
      <c r="R377" s="232"/>
      <c r="S377" s="232"/>
      <c r="T377" s="23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4" t="s">
        <v>140</v>
      </c>
      <c r="AU377" s="234" t="s">
        <v>85</v>
      </c>
      <c r="AV377" s="13" t="s">
        <v>83</v>
      </c>
      <c r="AW377" s="13" t="s">
        <v>37</v>
      </c>
      <c r="AX377" s="13" t="s">
        <v>75</v>
      </c>
      <c r="AY377" s="234" t="s">
        <v>128</v>
      </c>
    </row>
    <row r="378" s="14" customFormat="1">
      <c r="A378" s="14"/>
      <c r="B378" s="235"/>
      <c r="C378" s="236"/>
      <c r="D378" s="226" t="s">
        <v>140</v>
      </c>
      <c r="E378" s="237" t="s">
        <v>19</v>
      </c>
      <c r="F378" s="238" t="s">
        <v>840</v>
      </c>
      <c r="G378" s="236"/>
      <c r="H378" s="239">
        <v>1.8200000000000001</v>
      </c>
      <c r="I378" s="240"/>
      <c r="J378" s="236"/>
      <c r="K378" s="236"/>
      <c r="L378" s="241"/>
      <c r="M378" s="242"/>
      <c r="N378" s="243"/>
      <c r="O378" s="243"/>
      <c r="P378" s="243"/>
      <c r="Q378" s="243"/>
      <c r="R378" s="243"/>
      <c r="S378" s="243"/>
      <c r="T378" s="24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45" t="s">
        <v>140</v>
      </c>
      <c r="AU378" s="245" t="s">
        <v>85</v>
      </c>
      <c r="AV378" s="14" t="s">
        <v>85</v>
      </c>
      <c r="AW378" s="14" t="s">
        <v>37</v>
      </c>
      <c r="AX378" s="14" t="s">
        <v>75</v>
      </c>
      <c r="AY378" s="245" t="s">
        <v>128</v>
      </c>
    </row>
    <row r="379" s="15" customFormat="1">
      <c r="A379" s="15"/>
      <c r="B379" s="246"/>
      <c r="C379" s="247"/>
      <c r="D379" s="226" t="s">
        <v>140</v>
      </c>
      <c r="E379" s="248" t="s">
        <v>19</v>
      </c>
      <c r="F379" s="249" t="s">
        <v>173</v>
      </c>
      <c r="G379" s="247"/>
      <c r="H379" s="250">
        <v>6.9700000000000006</v>
      </c>
      <c r="I379" s="251"/>
      <c r="J379" s="247"/>
      <c r="K379" s="247"/>
      <c r="L379" s="252"/>
      <c r="M379" s="253"/>
      <c r="N379" s="254"/>
      <c r="O379" s="254"/>
      <c r="P379" s="254"/>
      <c r="Q379" s="254"/>
      <c r="R379" s="254"/>
      <c r="S379" s="254"/>
      <c r="T379" s="25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56" t="s">
        <v>140</v>
      </c>
      <c r="AU379" s="256" t="s">
        <v>85</v>
      </c>
      <c r="AV379" s="15" t="s">
        <v>136</v>
      </c>
      <c r="AW379" s="15" t="s">
        <v>37</v>
      </c>
      <c r="AX379" s="15" t="s">
        <v>83</v>
      </c>
      <c r="AY379" s="256" t="s">
        <v>128</v>
      </c>
    </row>
    <row r="380" s="2" customFormat="1" ht="24.15" customHeight="1">
      <c r="A380" s="40"/>
      <c r="B380" s="41"/>
      <c r="C380" s="258" t="s">
        <v>856</v>
      </c>
      <c r="D380" s="258" t="s">
        <v>261</v>
      </c>
      <c r="E380" s="259" t="s">
        <v>857</v>
      </c>
      <c r="F380" s="260" t="s">
        <v>858</v>
      </c>
      <c r="G380" s="261" t="s">
        <v>134</v>
      </c>
      <c r="H380" s="262">
        <v>7.8310000000000004</v>
      </c>
      <c r="I380" s="263"/>
      <c r="J380" s="264">
        <f>ROUND(I380*H380,2)</f>
        <v>0</v>
      </c>
      <c r="K380" s="260" t="s">
        <v>135</v>
      </c>
      <c r="L380" s="265"/>
      <c r="M380" s="266" t="s">
        <v>19</v>
      </c>
      <c r="N380" s="267" t="s">
        <v>46</v>
      </c>
      <c r="O380" s="86"/>
      <c r="P380" s="215">
        <f>O380*H380</f>
        <v>0</v>
      </c>
      <c r="Q380" s="215">
        <v>8.0000000000000007E-05</v>
      </c>
      <c r="R380" s="215">
        <f>Q380*H380</f>
        <v>0.00062648000000000011</v>
      </c>
      <c r="S380" s="215">
        <v>0</v>
      </c>
      <c r="T380" s="216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336</v>
      </c>
      <c r="AT380" s="217" t="s">
        <v>261</v>
      </c>
      <c r="AU380" s="217" t="s">
        <v>85</v>
      </c>
      <c r="AY380" s="19" t="s">
        <v>128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83</v>
      </c>
      <c r="BK380" s="218">
        <f>ROUND(I380*H380,2)</f>
        <v>0</v>
      </c>
      <c r="BL380" s="19" t="s">
        <v>242</v>
      </c>
      <c r="BM380" s="217" t="s">
        <v>859</v>
      </c>
    </row>
    <row r="381" s="14" customFormat="1">
      <c r="A381" s="14"/>
      <c r="B381" s="235"/>
      <c r="C381" s="236"/>
      <c r="D381" s="226" t="s">
        <v>140</v>
      </c>
      <c r="E381" s="236"/>
      <c r="F381" s="238" t="s">
        <v>860</v>
      </c>
      <c r="G381" s="236"/>
      <c r="H381" s="239">
        <v>7.8310000000000004</v>
      </c>
      <c r="I381" s="240"/>
      <c r="J381" s="236"/>
      <c r="K381" s="236"/>
      <c r="L381" s="241"/>
      <c r="M381" s="242"/>
      <c r="N381" s="243"/>
      <c r="O381" s="243"/>
      <c r="P381" s="243"/>
      <c r="Q381" s="243"/>
      <c r="R381" s="243"/>
      <c r="S381" s="243"/>
      <c r="T381" s="24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45" t="s">
        <v>140</v>
      </c>
      <c r="AU381" s="245" t="s">
        <v>85</v>
      </c>
      <c r="AV381" s="14" t="s">
        <v>85</v>
      </c>
      <c r="AW381" s="14" t="s">
        <v>4</v>
      </c>
      <c r="AX381" s="14" t="s">
        <v>83</v>
      </c>
      <c r="AY381" s="245" t="s">
        <v>128</v>
      </c>
    </row>
    <row r="382" s="2" customFormat="1" ht="24.15" customHeight="1">
      <c r="A382" s="40"/>
      <c r="B382" s="41"/>
      <c r="C382" s="206" t="s">
        <v>861</v>
      </c>
      <c r="D382" s="206" t="s">
        <v>131</v>
      </c>
      <c r="E382" s="207" t="s">
        <v>862</v>
      </c>
      <c r="F382" s="208" t="s">
        <v>863</v>
      </c>
      <c r="G382" s="209" t="s">
        <v>134</v>
      </c>
      <c r="H382" s="210">
        <v>6.9699999999999998</v>
      </c>
      <c r="I382" s="211"/>
      <c r="J382" s="212">
        <f>ROUND(I382*H382,2)</f>
        <v>0</v>
      </c>
      <c r="K382" s="208" t="s">
        <v>135</v>
      </c>
      <c r="L382" s="46"/>
      <c r="M382" s="213" t="s">
        <v>19</v>
      </c>
      <c r="N382" s="214" t="s">
        <v>46</v>
      </c>
      <c r="O382" s="86"/>
      <c r="P382" s="215">
        <f>O382*H382</f>
        <v>0</v>
      </c>
      <c r="Q382" s="215">
        <v>0</v>
      </c>
      <c r="R382" s="215">
        <f>Q382*H382</f>
        <v>0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242</v>
      </c>
      <c r="AT382" s="217" t="s">
        <v>131</v>
      </c>
      <c r="AU382" s="217" t="s">
        <v>85</v>
      </c>
      <c r="AY382" s="19" t="s">
        <v>128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83</v>
      </c>
      <c r="BK382" s="218">
        <f>ROUND(I382*H382,2)</f>
        <v>0</v>
      </c>
      <c r="BL382" s="19" t="s">
        <v>242</v>
      </c>
      <c r="BM382" s="217" t="s">
        <v>864</v>
      </c>
    </row>
    <row r="383" s="2" customFormat="1">
      <c r="A383" s="40"/>
      <c r="B383" s="41"/>
      <c r="C383" s="42"/>
      <c r="D383" s="219" t="s">
        <v>138</v>
      </c>
      <c r="E383" s="42"/>
      <c r="F383" s="220" t="s">
        <v>865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138</v>
      </c>
      <c r="AU383" s="19" t="s">
        <v>85</v>
      </c>
    </row>
    <row r="384" s="2" customFormat="1" ht="37.8" customHeight="1">
      <c r="A384" s="40"/>
      <c r="B384" s="41"/>
      <c r="C384" s="206" t="s">
        <v>866</v>
      </c>
      <c r="D384" s="206" t="s">
        <v>131</v>
      </c>
      <c r="E384" s="207" t="s">
        <v>867</v>
      </c>
      <c r="F384" s="208" t="s">
        <v>868</v>
      </c>
      <c r="G384" s="209" t="s">
        <v>134</v>
      </c>
      <c r="H384" s="210">
        <v>6.9699999999999998</v>
      </c>
      <c r="I384" s="211"/>
      <c r="J384" s="212">
        <f>ROUND(I384*H384,2)</f>
        <v>0</v>
      </c>
      <c r="K384" s="208" t="s">
        <v>135</v>
      </c>
      <c r="L384" s="46"/>
      <c r="M384" s="213" t="s">
        <v>19</v>
      </c>
      <c r="N384" s="214" t="s">
        <v>46</v>
      </c>
      <c r="O384" s="86"/>
      <c r="P384" s="215">
        <f>O384*H384</f>
        <v>0</v>
      </c>
      <c r="Q384" s="215">
        <v>0.00010000000000000001</v>
      </c>
      <c r="R384" s="215">
        <f>Q384*H384</f>
        <v>0.00069700000000000003</v>
      </c>
      <c r="S384" s="215">
        <v>0</v>
      </c>
      <c r="T384" s="21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242</v>
      </c>
      <c r="AT384" s="217" t="s">
        <v>131</v>
      </c>
      <c r="AU384" s="217" t="s">
        <v>85</v>
      </c>
      <c r="AY384" s="19" t="s">
        <v>128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83</v>
      </c>
      <c r="BK384" s="218">
        <f>ROUND(I384*H384,2)</f>
        <v>0</v>
      </c>
      <c r="BL384" s="19" t="s">
        <v>242</v>
      </c>
      <c r="BM384" s="217" t="s">
        <v>869</v>
      </c>
    </row>
    <row r="385" s="2" customFormat="1">
      <c r="A385" s="40"/>
      <c r="B385" s="41"/>
      <c r="C385" s="42"/>
      <c r="D385" s="219" t="s">
        <v>138</v>
      </c>
      <c r="E385" s="42"/>
      <c r="F385" s="220" t="s">
        <v>870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138</v>
      </c>
      <c r="AU385" s="19" t="s">
        <v>85</v>
      </c>
    </row>
    <row r="386" s="2" customFormat="1" ht="78" customHeight="1">
      <c r="A386" s="40"/>
      <c r="B386" s="41"/>
      <c r="C386" s="206" t="s">
        <v>871</v>
      </c>
      <c r="D386" s="206" t="s">
        <v>131</v>
      </c>
      <c r="E386" s="207" t="s">
        <v>872</v>
      </c>
      <c r="F386" s="208" t="s">
        <v>873</v>
      </c>
      <c r="G386" s="209" t="s">
        <v>211</v>
      </c>
      <c r="H386" s="210">
        <v>0.12</v>
      </c>
      <c r="I386" s="211"/>
      <c r="J386" s="212">
        <f>ROUND(I386*H386,2)</f>
        <v>0</v>
      </c>
      <c r="K386" s="208" t="s">
        <v>135</v>
      </c>
      <c r="L386" s="46"/>
      <c r="M386" s="213" t="s">
        <v>19</v>
      </c>
      <c r="N386" s="214" t="s">
        <v>46</v>
      </c>
      <c r="O386" s="86"/>
      <c r="P386" s="215">
        <f>O386*H386</f>
        <v>0</v>
      </c>
      <c r="Q386" s="215">
        <v>0</v>
      </c>
      <c r="R386" s="215">
        <f>Q386*H386</f>
        <v>0</v>
      </c>
      <c r="S386" s="215">
        <v>0</v>
      </c>
      <c r="T386" s="21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242</v>
      </c>
      <c r="AT386" s="217" t="s">
        <v>131</v>
      </c>
      <c r="AU386" s="217" t="s">
        <v>85</v>
      </c>
      <c r="AY386" s="19" t="s">
        <v>128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83</v>
      </c>
      <c r="BK386" s="218">
        <f>ROUND(I386*H386,2)</f>
        <v>0</v>
      </c>
      <c r="BL386" s="19" t="s">
        <v>242</v>
      </c>
      <c r="BM386" s="217" t="s">
        <v>874</v>
      </c>
    </row>
    <row r="387" s="2" customFormat="1">
      <c r="A387" s="40"/>
      <c r="B387" s="41"/>
      <c r="C387" s="42"/>
      <c r="D387" s="219" t="s">
        <v>138</v>
      </c>
      <c r="E387" s="42"/>
      <c r="F387" s="220" t="s">
        <v>875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138</v>
      </c>
      <c r="AU387" s="19" t="s">
        <v>85</v>
      </c>
    </row>
    <row r="388" s="12" customFormat="1" ht="22.8" customHeight="1">
      <c r="A388" s="12"/>
      <c r="B388" s="190"/>
      <c r="C388" s="191"/>
      <c r="D388" s="192" t="s">
        <v>74</v>
      </c>
      <c r="E388" s="204" t="s">
        <v>876</v>
      </c>
      <c r="F388" s="204" t="s">
        <v>877</v>
      </c>
      <c r="G388" s="191"/>
      <c r="H388" s="191"/>
      <c r="I388" s="194"/>
      <c r="J388" s="205">
        <f>BK388</f>
        <v>0</v>
      </c>
      <c r="K388" s="191"/>
      <c r="L388" s="196"/>
      <c r="M388" s="197"/>
      <c r="N388" s="198"/>
      <c r="O388" s="198"/>
      <c r="P388" s="199">
        <f>SUM(P389:P430)</f>
        <v>0</v>
      </c>
      <c r="Q388" s="198"/>
      <c r="R388" s="199">
        <f>SUM(R389:R430)</f>
        <v>0</v>
      </c>
      <c r="S388" s="198"/>
      <c r="T388" s="200">
        <f>SUM(T389:T430)</f>
        <v>0.32615946000000001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01" t="s">
        <v>85</v>
      </c>
      <c r="AT388" s="202" t="s">
        <v>74</v>
      </c>
      <c r="AU388" s="202" t="s">
        <v>83</v>
      </c>
      <c r="AY388" s="201" t="s">
        <v>128</v>
      </c>
      <c r="BK388" s="203">
        <f>SUM(BK389:BK430)</f>
        <v>0</v>
      </c>
    </row>
    <row r="389" s="2" customFormat="1" ht="24.15" customHeight="1">
      <c r="A389" s="40"/>
      <c r="B389" s="41"/>
      <c r="C389" s="206" t="s">
        <v>878</v>
      </c>
      <c r="D389" s="206" t="s">
        <v>131</v>
      </c>
      <c r="E389" s="207" t="s">
        <v>879</v>
      </c>
      <c r="F389" s="208" t="s">
        <v>880</v>
      </c>
      <c r="G389" s="209" t="s">
        <v>134</v>
      </c>
      <c r="H389" s="210">
        <v>41.618000000000002</v>
      </c>
      <c r="I389" s="211"/>
      <c r="J389" s="212">
        <f>ROUND(I389*H389,2)</f>
        <v>0</v>
      </c>
      <c r="K389" s="208" t="s">
        <v>135</v>
      </c>
      <c r="L389" s="46"/>
      <c r="M389" s="213" t="s">
        <v>19</v>
      </c>
      <c r="N389" s="214" t="s">
        <v>46</v>
      </c>
      <c r="O389" s="86"/>
      <c r="P389" s="215">
        <f>O389*H389</f>
        <v>0</v>
      </c>
      <c r="Q389" s="215">
        <v>0</v>
      </c>
      <c r="R389" s="215">
        <f>Q389*H389</f>
        <v>0</v>
      </c>
      <c r="S389" s="215">
        <v>0.00594</v>
      </c>
      <c r="T389" s="216">
        <f>S389*H389</f>
        <v>0.24721092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7" t="s">
        <v>242</v>
      </c>
      <c r="AT389" s="217" t="s">
        <v>131</v>
      </c>
      <c r="AU389" s="217" t="s">
        <v>85</v>
      </c>
      <c r="AY389" s="19" t="s">
        <v>128</v>
      </c>
      <c r="BE389" s="218">
        <f>IF(N389="základní",J389,0)</f>
        <v>0</v>
      </c>
      <c r="BF389" s="218">
        <f>IF(N389="snížená",J389,0)</f>
        <v>0</v>
      </c>
      <c r="BG389" s="218">
        <f>IF(N389="zákl. přenesená",J389,0)</f>
        <v>0</v>
      </c>
      <c r="BH389" s="218">
        <f>IF(N389="sníž. přenesená",J389,0)</f>
        <v>0</v>
      </c>
      <c r="BI389" s="218">
        <f>IF(N389="nulová",J389,0)</f>
        <v>0</v>
      </c>
      <c r="BJ389" s="19" t="s">
        <v>83</v>
      </c>
      <c r="BK389" s="218">
        <f>ROUND(I389*H389,2)</f>
        <v>0</v>
      </c>
      <c r="BL389" s="19" t="s">
        <v>242</v>
      </c>
      <c r="BM389" s="217" t="s">
        <v>881</v>
      </c>
    </row>
    <row r="390" s="2" customFormat="1">
      <c r="A390" s="40"/>
      <c r="B390" s="41"/>
      <c r="C390" s="42"/>
      <c r="D390" s="219" t="s">
        <v>138</v>
      </c>
      <c r="E390" s="42"/>
      <c r="F390" s="220" t="s">
        <v>882</v>
      </c>
      <c r="G390" s="42"/>
      <c r="H390" s="42"/>
      <c r="I390" s="221"/>
      <c r="J390" s="42"/>
      <c r="K390" s="42"/>
      <c r="L390" s="46"/>
      <c r="M390" s="222"/>
      <c r="N390" s="223"/>
      <c r="O390" s="86"/>
      <c r="P390" s="86"/>
      <c r="Q390" s="86"/>
      <c r="R390" s="86"/>
      <c r="S390" s="86"/>
      <c r="T390" s="87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T390" s="19" t="s">
        <v>138</v>
      </c>
      <c r="AU390" s="19" t="s">
        <v>85</v>
      </c>
    </row>
    <row r="391" s="13" customFormat="1">
      <c r="A391" s="13"/>
      <c r="B391" s="224"/>
      <c r="C391" s="225"/>
      <c r="D391" s="226" t="s">
        <v>140</v>
      </c>
      <c r="E391" s="227" t="s">
        <v>19</v>
      </c>
      <c r="F391" s="228" t="s">
        <v>883</v>
      </c>
      <c r="G391" s="225"/>
      <c r="H391" s="227" t="s">
        <v>19</v>
      </c>
      <c r="I391" s="229"/>
      <c r="J391" s="225"/>
      <c r="K391" s="225"/>
      <c r="L391" s="230"/>
      <c r="M391" s="231"/>
      <c r="N391" s="232"/>
      <c r="O391" s="232"/>
      <c r="P391" s="232"/>
      <c r="Q391" s="232"/>
      <c r="R391" s="232"/>
      <c r="S391" s="232"/>
      <c r="T391" s="23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4" t="s">
        <v>140</v>
      </c>
      <c r="AU391" s="234" t="s">
        <v>85</v>
      </c>
      <c r="AV391" s="13" t="s">
        <v>83</v>
      </c>
      <c r="AW391" s="13" t="s">
        <v>37</v>
      </c>
      <c r="AX391" s="13" t="s">
        <v>75</v>
      </c>
      <c r="AY391" s="234" t="s">
        <v>128</v>
      </c>
    </row>
    <row r="392" s="13" customFormat="1">
      <c r="A392" s="13"/>
      <c r="B392" s="224"/>
      <c r="C392" s="225"/>
      <c r="D392" s="226" t="s">
        <v>140</v>
      </c>
      <c r="E392" s="227" t="s">
        <v>19</v>
      </c>
      <c r="F392" s="228" t="s">
        <v>583</v>
      </c>
      <c r="G392" s="225"/>
      <c r="H392" s="227" t="s">
        <v>19</v>
      </c>
      <c r="I392" s="229"/>
      <c r="J392" s="225"/>
      <c r="K392" s="225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140</v>
      </c>
      <c r="AU392" s="234" t="s">
        <v>85</v>
      </c>
      <c r="AV392" s="13" t="s">
        <v>83</v>
      </c>
      <c r="AW392" s="13" t="s">
        <v>37</v>
      </c>
      <c r="AX392" s="13" t="s">
        <v>75</v>
      </c>
      <c r="AY392" s="234" t="s">
        <v>128</v>
      </c>
    </row>
    <row r="393" s="14" customFormat="1">
      <c r="A393" s="14"/>
      <c r="B393" s="235"/>
      <c r="C393" s="236"/>
      <c r="D393" s="226" t="s">
        <v>140</v>
      </c>
      <c r="E393" s="237" t="s">
        <v>19</v>
      </c>
      <c r="F393" s="238" t="s">
        <v>584</v>
      </c>
      <c r="G393" s="236"/>
      <c r="H393" s="239">
        <v>22.053000000000001</v>
      </c>
      <c r="I393" s="240"/>
      <c r="J393" s="236"/>
      <c r="K393" s="236"/>
      <c r="L393" s="241"/>
      <c r="M393" s="242"/>
      <c r="N393" s="243"/>
      <c r="O393" s="243"/>
      <c r="P393" s="243"/>
      <c r="Q393" s="243"/>
      <c r="R393" s="243"/>
      <c r="S393" s="243"/>
      <c r="T393" s="24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5" t="s">
        <v>140</v>
      </c>
      <c r="AU393" s="245" t="s">
        <v>85</v>
      </c>
      <c r="AV393" s="14" t="s">
        <v>85</v>
      </c>
      <c r="AW393" s="14" t="s">
        <v>37</v>
      </c>
      <c r="AX393" s="14" t="s">
        <v>75</v>
      </c>
      <c r="AY393" s="245" t="s">
        <v>128</v>
      </c>
    </row>
    <row r="394" s="13" customFormat="1">
      <c r="A394" s="13"/>
      <c r="B394" s="224"/>
      <c r="C394" s="225"/>
      <c r="D394" s="226" t="s">
        <v>140</v>
      </c>
      <c r="E394" s="227" t="s">
        <v>19</v>
      </c>
      <c r="F394" s="228" t="s">
        <v>585</v>
      </c>
      <c r="G394" s="225"/>
      <c r="H394" s="227" t="s">
        <v>19</v>
      </c>
      <c r="I394" s="229"/>
      <c r="J394" s="225"/>
      <c r="K394" s="225"/>
      <c r="L394" s="230"/>
      <c r="M394" s="231"/>
      <c r="N394" s="232"/>
      <c r="O394" s="232"/>
      <c r="P394" s="232"/>
      <c r="Q394" s="232"/>
      <c r="R394" s="232"/>
      <c r="S394" s="232"/>
      <c r="T394" s="23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4" t="s">
        <v>140</v>
      </c>
      <c r="AU394" s="234" t="s">
        <v>85</v>
      </c>
      <c r="AV394" s="13" t="s">
        <v>83</v>
      </c>
      <c r="AW394" s="13" t="s">
        <v>37</v>
      </c>
      <c r="AX394" s="13" t="s">
        <v>75</v>
      </c>
      <c r="AY394" s="234" t="s">
        <v>128</v>
      </c>
    </row>
    <row r="395" s="14" customFormat="1">
      <c r="A395" s="14"/>
      <c r="B395" s="235"/>
      <c r="C395" s="236"/>
      <c r="D395" s="226" t="s">
        <v>140</v>
      </c>
      <c r="E395" s="237" t="s">
        <v>19</v>
      </c>
      <c r="F395" s="238" t="s">
        <v>586</v>
      </c>
      <c r="G395" s="236"/>
      <c r="H395" s="239">
        <v>2.52</v>
      </c>
      <c r="I395" s="240"/>
      <c r="J395" s="236"/>
      <c r="K395" s="236"/>
      <c r="L395" s="241"/>
      <c r="M395" s="242"/>
      <c r="N395" s="243"/>
      <c r="O395" s="243"/>
      <c r="P395" s="243"/>
      <c r="Q395" s="243"/>
      <c r="R395" s="243"/>
      <c r="S395" s="243"/>
      <c r="T395" s="24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5" t="s">
        <v>140</v>
      </c>
      <c r="AU395" s="245" t="s">
        <v>85</v>
      </c>
      <c r="AV395" s="14" t="s">
        <v>85</v>
      </c>
      <c r="AW395" s="14" t="s">
        <v>37</v>
      </c>
      <c r="AX395" s="14" t="s">
        <v>75</v>
      </c>
      <c r="AY395" s="245" t="s">
        <v>128</v>
      </c>
    </row>
    <row r="396" s="13" customFormat="1">
      <c r="A396" s="13"/>
      <c r="B396" s="224"/>
      <c r="C396" s="225"/>
      <c r="D396" s="226" t="s">
        <v>140</v>
      </c>
      <c r="E396" s="227" t="s">
        <v>19</v>
      </c>
      <c r="F396" s="228" t="s">
        <v>587</v>
      </c>
      <c r="G396" s="225"/>
      <c r="H396" s="227" t="s">
        <v>19</v>
      </c>
      <c r="I396" s="229"/>
      <c r="J396" s="225"/>
      <c r="K396" s="225"/>
      <c r="L396" s="230"/>
      <c r="M396" s="231"/>
      <c r="N396" s="232"/>
      <c r="O396" s="232"/>
      <c r="P396" s="232"/>
      <c r="Q396" s="232"/>
      <c r="R396" s="232"/>
      <c r="S396" s="232"/>
      <c r="T396" s="23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4" t="s">
        <v>140</v>
      </c>
      <c r="AU396" s="234" t="s">
        <v>85</v>
      </c>
      <c r="AV396" s="13" t="s">
        <v>83</v>
      </c>
      <c r="AW396" s="13" t="s">
        <v>37</v>
      </c>
      <c r="AX396" s="13" t="s">
        <v>75</v>
      </c>
      <c r="AY396" s="234" t="s">
        <v>128</v>
      </c>
    </row>
    <row r="397" s="14" customFormat="1">
      <c r="A397" s="14"/>
      <c r="B397" s="235"/>
      <c r="C397" s="236"/>
      <c r="D397" s="226" t="s">
        <v>140</v>
      </c>
      <c r="E397" s="237" t="s">
        <v>19</v>
      </c>
      <c r="F397" s="238" t="s">
        <v>588</v>
      </c>
      <c r="G397" s="236"/>
      <c r="H397" s="239">
        <v>6.9770000000000003</v>
      </c>
      <c r="I397" s="240"/>
      <c r="J397" s="236"/>
      <c r="K397" s="236"/>
      <c r="L397" s="241"/>
      <c r="M397" s="242"/>
      <c r="N397" s="243"/>
      <c r="O397" s="243"/>
      <c r="P397" s="243"/>
      <c r="Q397" s="243"/>
      <c r="R397" s="243"/>
      <c r="S397" s="243"/>
      <c r="T397" s="24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45" t="s">
        <v>140</v>
      </c>
      <c r="AU397" s="245" t="s">
        <v>85</v>
      </c>
      <c r="AV397" s="14" t="s">
        <v>85</v>
      </c>
      <c r="AW397" s="14" t="s">
        <v>37</v>
      </c>
      <c r="AX397" s="14" t="s">
        <v>75</v>
      </c>
      <c r="AY397" s="245" t="s">
        <v>128</v>
      </c>
    </row>
    <row r="398" s="13" customFormat="1">
      <c r="A398" s="13"/>
      <c r="B398" s="224"/>
      <c r="C398" s="225"/>
      <c r="D398" s="226" t="s">
        <v>140</v>
      </c>
      <c r="E398" s="227" t="s">
        <v>19</v>
      </c>
      <c r="F398" s="228" t="s">
        <v>583</v>
      </c>
      <c r="G398" s="225"/>
      <c r="H398" s="227" t="s">
        <v>19</v>
      </c>
      <c r="I398" s="229"/>
      <c r="J398" s="225"/>
      <c r="K398" s="225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140</v>
      </c>
      <c r="AU398" s="234" t="s">
        <v>85</v>
      </c>
      <c r="AV398" s="13" t="s">
        <v>83</v>
      </c>
      <c r="AW398" s="13" t="s">
        <v>37</v>
      </c>
      <c r="AX398" s="13" t="s">
        <v>75</v>
      </c>
      <c r="AY398" s="234" t="s">
        <v>128</v>
      </c>
    </row>
    <row r="399" s="14" customFormat="1">
      <c r="A399" s="14"/>
      <c r="B399" s="235"/>
      <c r="C399" s="236"/>
      <c r="D399" s="226" t="s">
        <v>140</v>
      </c>
      <c r="E399" s="237" t="s">
        <v>19</v>
      </c>
      <c r="F399" s="238" t="s">
        <v>589</v>
      </c>
      <c r="G399" s="236"/>
      <c r="H399" s="239">
        <v>0.79500000000000004</v>
      </c>
      <c r="I399" s="240"/>
      <c r="J399" s="236"/>
      <c r="K399" s="236"/>
      <c r="L399" s="241"/>
      <c r="M399" s="242"/>
      <c r="N399" s="243"/>
      <c r="O399" s="243"/>
      <c r="P399" s="243"/>
      <c r="Q399" s="243"/>
      <c r="R399" s="243"/>
      <c r="S399" s="243"/>
      <c r="T399" s="24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5" t="s">
        <v>140</v>
      </c>
      <c r="AU399" s="245" t="s">
        <v>85</v>
      </c>
      <c r="AV399" s="14" t="s">
        <v>85</v>
      </c>
      <c r="AW399" s="14" t="s">
        <v>37</v>
      </c>
      <c r="AX399" s="14" t="s">
        <v>75</v>
      </c>
      <c r="AY399" s="245" t="s">
        <v>128</v>
      </c>
    </row>
    <row r="400" s="13" customFormat="1">
      <c r="A400" s="13"/>
      <c r="B400" s="224"/>
      <c r="C400" s="225"/>
      <c r="D400" s="226" t="s">
        <v>140</v>
      </c>
      <c r="E400" s="227" t="s">
        <v>19</v>
      </c>
      <c r="F400" s="228" t="s">
        <v>884</v>
      </c>
      <c r="G400" s="225"/>
      <c r="H400" s="227" t="s">
        <v>19</v>
      </c>
      <c r="I400" s="229"/>
      <c r="J400" s="225"/>
      <c r="K400" s="225"/>
      <c r="L400" s="230"/>
      <c r="M400" s="231"/>
      <c r="N400" s="232"/>
      <c r="O400" s="232"/>
      <c r="P400" s="232"/>
      <c r="Q400" s="232"/>
      <c r="R400" s="232"/>
      <c r="S400" s="232"/>
      <c r="T400" s="23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4" t="s">
        <v>140</v>
      </c>
      <c r="AU400" s="234" t="s">
        <v>85</v>
      </c>
      <c r="AV400" s="13" t="s">
        <v>83</v>
      </c>
      <c r="AW400" s="13" t="s">
        <v>37</v>
      </c>
      <c r="AX400" s="13" t="s">
        <v>75</v>
      </c>
      <c r="AY400" s="234" t="s">
        <v>128</v>
      </c>
    </row>
    <row r="401" s="14" customFormat="1">
      <c r="A401" s="14"/>
      <c r="B401" s="235"/>
      <c r="C401" s="236"/>
      <c r="D401" s="226" t="s">
        <v>140</v>
      </c>
      <c r="E401" s="237" t="s">
        <v>19</v>
      </c>
      <c r="F401" s="238" t="s">
        <v>885</v>
      </c>
      <c r="G401" s="236"/>
      <c r="H401" s="239">
        <v>3.3660000000000001</v>
      </c>
      <c r="I401" s="240"/>
      <c r="J401" s="236"/>
      <c r="K401" s="236"/>
      <c r="L401" s="241"/>
      <c r="M401" s="242"/>
      <c r="N401" s="243"/>
      <c r="O401" s="243"/>
      <c r="P401" s="243"/>
      <c r="Q401" s="243"/>
      <c r="R401" s="243"/>
      <c r="S401" s="243"/>
      <c r="T401" s="24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5" t="s">
        <v>140</v>
      </c>
      <c r="AU401" s="245" t="s">
        <v>85</v>
      </c>
      <c r="AV401" s="14" t="s">
        <v>85</v>
      </c>
      <c r="AW401" s="14" t="s">
        <v>37</v>
      </c>
      <c r="AX401" s="14" t="s">
        <v>75</v>
      </c>
      <c r="AY401" s="245" t="s">
        <v>128</v>
      </c>
    </row>
    <row r="402" s="14" customFormat="1">
      <c r="A402" s="14"/>
      <c r="B402" s="235"/>
      <c r="C402" s="236"/>
      <c r="D402" s="226" t="s">
        <v>140</v>
      </c>
      <c r="E402" s="237" t="s">
        <v>19</v>
      </c>
      <c r="F402" s="238" t="s">
        <v>886</v>
      </c>
      <c r="G402" s="236"/>
      <c r="H402" s="239">
        <v>0.98999999999999999</v>
      </c>
      <c r="I402" s="240"/>
      <c r="J402" s="236"/>
      <c r="K402" s="236"/>
      <c r="L402" s="241"/>
      <c r="M402" s="242"/>
      <c r="N402" s="243"/>
      <c r="O402" s="243"/>
      <c r="P402" s="243"/>
      <c r="Q402" s="243"/>
      <c r="R402" s="243"/>
      <c r="S402" s="243"/>
      <c r="T402" s="24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5" t="s">
        <v>140</v>
      </c>
      <c r="AU402" s="245" t="s">
        <v>85</v>
      </c>
      <c r="AV402" s="14" t="s">
        <v>85</v>
      </c>
      <c r="AW402" s="14" t="s">
        <v>37</v>
      </c>
      <c r="AX402" s="14" t="s">
        <v>75</v>
      </c>
      <c r="AY402" s="245" t="s">
        <v>128</v>
      </c>
    </row>
    <row r="403" s="14" customFormat="1">
      <c r="A403" s="14"/>
      <c r="B403" s="235"/>
      <c r="C403" s="236"/>
      <c r="D403" s="226" t="s">
        <v>140</v>
      </c>
      <c r="E403" s="237" t="s">
        <v>19</v>
      </c>
      <c r="F403" s="238" t="s">
        <v>887</v>
      </c>
      <c r="G403" s="236"/>
      <c r="H403" s="239">
        <v>2.6400000000000001</v>
      </c>
      <c r="I403" s="240"/>
      <c r="J403" s="236"/>
      <c r="K403" s="236"/>
      <c r="L403" s="241"/>
      <c r="M403" s="242"/>
      <c r="N403" s="243"/>
      <c r="O403" s="243"/>
      <c r="P403" s="243"/>
      <c r="Q403" s="243"/>
      <c r="R403" s="243"/>
      <c r="S403" s="243"/>
      <c r="T403" s="24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5" t="s">
        <v>140</v>
      </c>
      <c r="AU403" s="245" t="s">
        <v>85</v>
      </c>
      <c r="AV403" s="14" t="s">
        <v>85</v>
      </c>
      <c r="AW403" s="14" t="s">
        <v>37</v>
      </c>
      <c r="AX403" s="14" t="s">
        <v>75</v>
      </c>
      <c r="AY403" s="245" t="s">
        <v>128</v>
      </c>
    </row>
    <row r="404" s="13" customFormat="1">
      <c r="A404" s="13"/>
      <c r="B404" s="224"/>
      <c r="C404" s="225"/>
      <c r="D404" s="226" t="s">
        <v>140</v>
      </c>
      <c r="E404" s="227" t="s">
        <v>19</v>
      </c>
      <c r="F404" s="228" t="s">
        <v>888</v>
      </c>
      <c r="G404" s="225"/>
      <c r="H404" s="227" t="s">
        <v>19</v>
      </c>
      <c r="I404" s="229"/>
      <c r="J404" s="225"/>
      <c r="K404" s="225"/>
      <c r="L404" s="230"/>
      <c r="M404" s="231"/>
      <c r="N404" s="232"/>
      <c r="O404" s="232"/>
      <c r="P404" s="232"/>
      <c r="Q404" s="232"/>
      <c r="R404" s="232"/>
      <c r="S404" s="232"/>
      <c r="T404" s="23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4" t="s">
        <v>140</v>
      </c>
      <c r="AU404" s="234" t="s">
        <v>85</v>
      </c>
      <c r="AV404" s="13" t="s">
        <v>83</v>
      </c>
      <c r="AW404" s="13" t="s">
        <v>37</v>
      </c>
      <c r="AX404" s="13" t="s">
        <v>75</v>
      </c>
      <c r="AY404" s="234" t="s">
        <v>128</v>
      </c>
    </row>
    <row r="405" s="14" customFormat="1">
      <c r="A405" s="14"/>
      <c r="B405" s="235"/>
      <c r="C405" s="236"/>
      <c r="D405" s="226" t="s">
        <v>140</v>
      </c>
      <c r="E405" s="237" t="s">
        <v>19</v>
      </c>
      <c r="F405" s="238" t="s">
        <v>889</v>
      </c>
      <c r="G405" s="236"/>
      <c r="H405" s="239">
        <v>2.2770000000000001</v>
      </c>
      <c r="I405" s="240"/>
      <c r="J405" s="236"/>
      <c r="K405" s="236"/>
      <c r="L405" s="241"/>
      <c r="M405" s="242"/>
      <c r="N405" s="243"/>
      <c r="O405" s="243"/>
      <c r="P405" s="243"/>
      <c r="Q405" s="243"/>
      <c r="R405" s="243"/>
      <c r="S405" s="243"/>
      <c r="T405" s="24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5" t="s">
        <v>140</v>
      </c>
      <c r="AU405" s="245" t="s">
        <v>85</v>
      </c>
      <c r="AV405" s="14" t="s">
        <v>85</v>
      </c>
      <c r="AW405" s="14" t="s">
        <v>37</v>
      </c>
      <c r="AX405" s="14" t="s">
        <v>75</v>
      </c>
      <c r="AY405" s="245" t="s">
        <v>128</v>
      </c>
    </row>
    <row r="406" s="15" customFormat="1">
      <c r="A406" s="15"/>
      <c r="B406" s="246"/>
      <c r="C406" s="247"/>
      <c r="D406" s="226" t="s">
        <v>140</v>
      </c>
      <c r="E406" s="248" t="s">
        <v>19</v>
      </c>
      <c r="F406" s="249" t="s">
        <v>173</v>
      </c>
      <c r="G406" s="247"/>
      <c r="H406" s="250">
        <v>41.618000000000002</v>
      </c>
      <c r="I406" s="251"/>
      <c r="J406" s="247"/>
      <c r="K406" s="247"/>
      <c r="L406" s="252"/>
      <c r="M406" s="253"/>
      <c r="N406" s="254"/>
      <c r="O406" s="254"/>
      <c r="P406" s="254"/>
      <c r="Q406" s="254"/>
      <c r="R406" s="254"/>
      <c r="S406" s="254"/>
      <c r="T406" s="25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56" t="s">
        <v>140</v>
      </c>
      <c r="AU406" s="256" t="s">
        <v>85</v>
      </c>
      <c r="AV406" s="15" t="s">
        <v>136</v>
      </c>
      <c r="AW406" s="15" t="s">
        <v>37</v>
      </c>
      <c r="AX406" s="15" t="s">
        <v>83</v>
      </c>
      <c r="AY406" s="256" t="s">
        <v>128</v>
      </c>
    </row>
    <row r="407" s="2" customFormat="1" ht="21.75" customHeight="1">
      <c r="A407" s="40"/>
      <c r="B407" s="41"/>
      <c r="C407" s="206" t="s">
        <v>890</v>
      </c>
      <c r="D407" s="206" t="s">
        <v>131</v>
      </c>
      <c r="E407" s="207" t="s">
        <v>891</v>
      </c>
      <c r="F407" s="208" t="s">
        <v>892</v>
      </c>
      <c r="G407" s="209" t="s">
        <v>245</v>
      </c>
      <c r="H407" s="210">
        <v>7</v>
      </c>
      <c r="I407" s="211"/>
      <c r="J407" s="212">
        <f>ROUND(I407*H407,2)</f>
        <v>0</v>
      </c>
      <c r="K407" s="208" t="s">
        <v>135</v>
      </c>
      <c r="L407" s="46"/>
      <c r="M407" s="213" t="s">
        <v>19</v>
      </c>
      <c r="N407" s="214" t="s">
        <v>46</v>
      </c>
      <c r="O407" s="86"/>
      <c r="P407" s="215">
        <f>O407*H407</f>
        <v>0</v>
      </c>
      <c r="Q407" s="215">
        <v>0</v>
      </c>
      <c r="R407" s="215">
        <f>Q407*H407</f>
        <v>0</v>
      </c>
      <c r="S407" s="215">
        <v>0.00297</v>
      </c>
      <c r="T407" s="216">
        <f>S407*H407</f>
        <v>0.020789999999999999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242</v>
      </c>
      <c r="AT407" s="217" t="s">
        <v>131</v>
      </c>
      <c r="AU407" s="217" t="s">
        <v>85</v>
      </c>
      <c r="AY407" s="19" t="s">
        <v>128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83</v>
      </c>
      <c r="BK407" s="218">
        <f>ROUND(I407*H407,2)</f>
        <v>0</v>
      </c>
      <c r="BL407" s="19" t="s">
        <v>242</v>
      </c>
      <c r="BM407" s="217" t="s">
        <v>893</v>
      </c>
    </row>
    <row r="408" s="2" customFormat="1">
      <c r="A408" s="40"/>
      <c r="B408" s="41"/>
      <c r="C408" s="42"/>
      <c r="D408" s="219" t="s">
        <v>138</v>
      </c>
      <c r="E408" s="42"/>
      <c r="F408" s="220" t="s">
        <v>894</v>
      </c>
      <c r="G408" s="42"/>
      <c r="H408" s="42"/>
      <c r="I408" s="221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138</v>
      </c>
      <c r="AU408" s="19" t="s">
        <v>85</v>
      </c>
    </row>
    <row r="409" s="13" customFormat="1">
      <c r="A409" s="13"/>
      <c r="B409" s="224"/>
      <c r="C409" s="225"/>
      <c r="D409" s="226" t="s">
        <v>140</v>
      </c>
      <c r="E409" s="227" t="s">
        <v>19</v>
      </c>
      <c r="F409" s="228" t="s">
        <v>895</v>
      </c>
      <c r="G409" s="225"/>
      <c r="H409" s="227" t="s">
        <v>19</v>
      </c>
      <c r="I409" s="229"/>
      <c r="J409" s="225"/>
      <c r="K409" s="225"/>
      <c r="L409" s="230"/>
      <c r="M409" s="231"/>
      <c r="N409" s="232"/>
      <c r="O409" s="232"/>
      <c r="P409" s="232"/>
      <c r="Q409" s="232"/>
      <c r="R409" s="232"/>
      <c r="S409" s="232"/>
      <c r="T409" s="23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4" t="s">
        <v>140</v>
      </c>
      <c r="AU409" s="234" t="s">
        <v>85</v>
      </c>
      <c r="AV409" s="13" t="s">
        <v>83</v>
      </c>
      <c r="AW409" s="13" t="s">
        <v>37</v>
      </c>
      <c r="AX409" s="13" t="s">
        <v>75</v>
      </c>
      <c r="AY409" s="234" t="s">
        <v>128</v>
      </c>
    </row>
    <row r="410" s="13" customFormat="1">
      <c r="A410" s="13"/>
      <c r="B410" s="224"/>
      <c r="C410" s="225"/>
      <c r="D410" s="226" t="s">
        <v>140</v>
      </c>
      <c r="E410" s="227" t="s">
        <v>19</v>
      </c>
      <c r="F410" s="228" t="s">
        <v>896</v>
      </c>
      <c r="G410" s="225"/>
      <c r="H410" s="227" t="s">
        <v>19</v>
      </c>
      <c r="I410" s="229"/>
      <c r="J410" s="225"/>
      <c r="K410" s="225"/>
      <c r="L410" s="230"/>
      <c r="M410" s="231"/>
      <c r="N410" s="232"/>
      <c r="O410" s="232"/>
      <c r="P410" s="232"/>
      <c r="Q410" s="232"/>
      <c r="R410" s="232"/>
      <c r="S410" s="232"/>
      <c r="T410" s="23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4" t="s">
        <v>140</v>
      </c>
      <c r="AU410" s="234" t="s">
        <v>85</v>
      </c>
      <c r="AV410" s="13" t="s">
        <v>83</v>
      </c>
      <c r="AW410" s="13" t="s">
        <v>37</v>
      </c>
      <c r="AX410" s="13" t="s">
        <v>75</v>
      </c>
      <c r="AY410" s="234" t="s">
        <v>128</v>
      </c>
    </row>
    <row r="411" s="14" customFormat="1">
      <c r="A411" s="14"/>
      <c r="B411" s="235"/>
      <c r="C411" s="236"/>
      <c r="D411" s="226" t="s">
        <v>140</v>
      </c>
      <c r="E411" s="237" t="s">
        <v>19</v>
      </c>
      <c r="F411" s="238" t="s">
        <v>129</v>
      </c>
      <c r="G411" s="236"/>
      <c r="H411" s="239">
        <v>6</v>
      </c>
      <c r="I411" s="240"/>
      <c r="J411" s="236"/>
      <c r="K411" s="236"/>
      <c r="L411" s="241"/>
      <c r="M411" s="242"/>
      <c r="N411" s="243"/>
      <c r="O411" s="243"/>
      <c r="P411" s="243"/>
      <c r="Q411" s="243"/>
      <c r="R411" s="243"/>
      <c r="S411" s="243"/>
      <c r="T411" s="24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5" t="s">
        <v>140</v>
      </c>
      <c r="AU411" s="245" t="s">
        <v>85</v>
      </c>
      <c r="AV411" s="14" t="s">
        <v>85</v>
      </c>
      <c r="AW411" s="14" t="s">
        <v>37</v>
      </c>
      <c r="AX411" s="14" t="s">
        <v>75</v>
      </c>
      <c r="AY411" s="245" t="s">
        <v>128</v>
      </c>
    </row>
    <row r="412" s="13" customFormat="1">
      <c r="A412" s="13"/>
      <c r="B412" s="224"/>
      <c r="C412" s="225"/>
      <c r="D412" s="226" t="s">
        <v>140</v>
      </c>
      <c r="E412" s="227" t="s">
        <v>19</v>
      </c>
      <c r="F412" s="228" t="s">
        <v>897</v>
      </c>
      <c r="G412" s="225"/>
      <c r="H412" s="227" t="s">
        <v>19</v>
      </c>
      <c r="I412" s="229"/>
      <c r="J412" s="225"/>
      <c r="K412" s="225"/>
      <c r="L412" s="230"/>
      <c r="M412" s="231"/>
      <c r="N412" s="232"/>
      <c r="O412" s="232"/>
      <c r="P412" s="232"/>
      <c r="Q412" s="232"/>
      <c r="R412" s="232"/>
      <c r="S412" s="232"/>
      <c r="T412" s="23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4" t="s">
        <v>140</v>
      </c>
      <c r="AU412" s="234" t="s">
        <v>85</v>
      </c>
      <c r="AV412" s="13" t="s">
        <v>83</v>
      </c>
      <c r="AW412" s="13" t="s">
        <v>37</v>
      </c>
      <c r="AX412" s="13" t="s">
        <v>75</v>
      </c>
      <c r="AY412" s="234" t="s">
        <v>128</v>
      </c>
    </row>
    <row r="413" s="14" customFormat="1">
      <c r="A413" s="14"/>
      <c r="B413" s="235"/>
      <c r="C413" s="236"/>
      <c r="D413" s="226" t="s">
        <v>140</v>
      </c>
      <c r="E413" s="237" t="s">
        <v>19</v>
      </c>
      <c r="F413" s="238" t="s">
        <v>83</v>
      </c>
      <c r="G413" s="236"/>
      <c r="H413" s="239">
        <v>1</v>
      </c>
      <c r="I413" s="240"/>
      <c r="J413" s="236"/>
      <c r="K413" s="236"/>
      <c r="L413" s="241"/>
      <c r="M413" s="242"/>
      <c r="N413" s="243"/>
      <c r="O413" s="243"/>
      <c r="P413" s="243"/>
      <c r="Q413" s="243"/>
      <c r="R413" s="243"/>
      <c r="S413" s="243"/>
      <c r="T413" s="24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5" t="s">
        <v>140</v>
      </c>
      <c r="AU413" s="245" t="s">
        <v>85</v>
      </c>
      <c r="AV413" s="14" t="s">
        <v>85</v>
      </c>
      <c r="AW413" s="14" t="s">
        <v>37</v>
      </c>
      <c r="AX413" s="14" t="s">
        <v>75</v>
      </c>
      <c r="AY413" s="245" t="s">
        <v>128</v>
      </c>
    </row>
    <row r="414" s="15" customFormat="1">
      <c r="A414" s="15"/>
      <c r="B414" s="246"/>
      <c r="C414" s="247"/>
      <c r="D414" s="226" t="s">
        <v>140</v>
      </c>
      <c r="E414" s="248" t="s">
        <v>19</v>
      </c>
      <c r="F414" s="249" t="s">
        <v>173</v>
      </c>
      <c r="G414" s="247"/>
      <c r="H414" s="250">
        <v>7</v>
      </c>
      <c r="I414" s="251"/>
      <c r="J414" s="247"/>
      <c r="K414" s="247"/>
      <c r="L414" s="252"/>
      <c r="M414" s="253"/>
      <c r="N414" s="254"/>
      <c r="O414" s="254"/>
      <c r="P414" s="254"/>
      <c r="Q414" s="254"/>
      <c r="R414" s="254"/>
      <c r="S414" s="254"/>
      <c r="T414" s="25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56" t="s">
        <v>140</v>
      </c>
      <c r="AU414" s="256" t="s">
        <v>85</v>
      </c>
      <c r="AV414" s="15" t="s">
        <v>136</v>
      </c>
      <c r="AW414" s="15" t="s">
        <v>37</v>
      </c>
      <c r="AX414" s="15" t="s">
        <v>83</v>
      </c>
      <c r="AY414" s="256" t="s">
        <v>128</v>
      </c>
    </row>
    <row r="415" s="2" customFormat="1" ht="21.75" customHeight="1">
      <c r="A415" s="40"/>
      <c r="B415" s="41"/>
      <c r="C415" s="206" t="s">
        <v>898</v>
      </c>
      <c r="D415" s="206" t="s">
        <v>131</v>
      </c>
      <c r="E415" s="207" t="s">
        <v>899</v>
      </c>
      <c r="F415" s="208" t="s">
        <v>900</v>
      </c>
      <c r="G415" s="209" t="s">
        <v>245</v>
      </c>
      <c r="H415" s="210">
        <v>3</v>
      </c>
      <c r="I415" s="211"/>
      <c r="J415" s="212">
        <f>ROUND(I415*H415,2)</f>
        <v>0</v>
      </c>
      <c r="K415" s="208" t="s">
        <v>135</v>
      </c>
      <c r="L415" s="46"/>
      <c r="M415" s="213" t="s">
        <v>19</v>
      </c>
      <c r="N415" s="214" t="s">
        <v>46</v>
      </c>
      <c r="O415" s="86"/>
      <c r="P415" s="215">
        <f>O415*H415</f>
        <v>0</v>
      </c>
      <c r="Q415" s="215">
        <v>0</v>
      </c>
      <c r="R415" s="215">
        <f>Q415*H415</f>
        <v>0</v>
      </c>
      <c r="S415" s="215">
        <v>0.00594</v>
      </c>
      <c r="T415" s="216">
        <f>S415*H415</f>
        <v>0.017819999999999999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7" t="s">
        <v>242</v>
      </c>
      <c r="AT415" s="217" t="s">
        <v>131</v>
      </c>
      <c r="AU415" s="217" t="s">
        <v>85</v>
      </c>
      <c r="AY415" s="19" t="s">
        <v>128</v>
      </c>
      <c r="BE415" s="218">
        <f>IF(N415="základní",J415,0)</f>
        <v>0</v>
      </c>
      <c r="BF415" s="218">
        <f>IF(N415="snížená",J415,0)</f>
        <v>0</v>
      </c>
      <c r="BG415" s="218">
        <f>IF(N415="zákl. přenesená",J415,0)</f>
        <v>0</v>
      </c>
      <c r="BH415" s="218">
        <f>IF(N415="sníž. přenesená",J415,0)</f>
        <v>0</v>
      </c>
      <c r="BI415" s="218">
        <f>IF(N415="nulová",J415,0)</f>
        <v>0</v>
      </c>
      <c r="BJ415" s="19" t="s">
        <v>83</v>
      </c>
      <c r="BK415" s="218">
        <f>ROUND(I415*H415,2)</f>
        <v>0</v>
      </c>
      <c r="BL415" s="19" t="s">
        <v>242</v>
      </c>
      <c r="BM415" s="217" t="s">
        <v>901</v>
      </c>
    </row>
    <row r="416" s="2" customFormat="1">
      <c r="A416" s="40"/>
      <c r="B416" s="41"/>
      <c r="C416" s="42"/>
      <c r="D416" s="219" t="s">
        <v>138</v>
      </c>
      <c r="E416" s="42"/>
      <c r="F416" s="220" t="s">
        <v>902</v>
      </c>
      <c r="G416" s="42"/>
      <c r="H416" s="42"/>
      <c r="I416" s="221"/>
      <c r="J416" s="42"/>
      <c r="K416" s="42"/>
      <c r="L416" s="46"/>
      <c r="M416" s="222"/>
      <c r="N416" s="223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138</v>
      </c>
      <c r="AU416" s="19" t="s">
        <v>85</v>
      </c>
    </row>
    <row r="417" s="13" customFormat="1">
      <c r="A417" s="13"/>
      <c r="B417" s="224"/>
      <c r="C417" s="225"/>
      <c r="D417" s="226" t="s">
        <v>140</v>
      </c>
      <c r="E417" s="227" t="s">
        <v>19</v>
      </c>
      <c r="F417" s="228" t="s">
        <v>895</v>
      </c>
      <c r="G417" s="225"/>
      <c r="H417" s="227" t="s">
        <v>19</v>
      </c>
      <c r="I417" s="229"/>
      <c r="J417" s="225"/>
      <c r="K417" s="225"/>
      <c r="L417" s="230"/>
      <c r="M417" s="231"/>
      <c r="N417" s="232"/>
      <c r="O417" s="232"/>
      <c r="P417" s="232"/>
      <c r="Q417" s="232"/>
      <c r="R417" s="232"/>
      <c r="S417" s="232"/>
      <c r="T417" s="23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4" t="s">
        <v>140</v>
      </c>
      <c r="AU417" s="234" t="s">
        <v>85</v>
      </c>
      <c r="AV417" s="13" t="s">
        <v>83</v>
      </c>
      <c r="AW417" s="13" t="s">
        <v>37</v>
      </c>
      <c r="AX417" s="13" t="s">
        <v>75</v>
      </c>
      <c r="AY417" s="234" t="s">
        <v>128</v>
      </c>
    </row>
    <row r="418" s="13" customFormat="1">
      <c r="A418" s="13"/>
      <c r="B418" s="224"/>
      <c r="C418" s="225"/>
      <c r="D418" s="226" t="s">
        <v>140</v>
      </c>
      <c r="E418" s="227" t="s">
        <v>19</v>
      </c>
      <c r="F418" s="228" t="s">
        <v>585</v>
      </c>
      <c r="G418" s="225"/>
      <c r="H418" s="227" t="s">
        <v>19</v>
      </c>
      <c r="I418" s="229"/>
      <c r="J418" s="225"/>
      <c r="K418" s="225"/>
      <c r="L418" s="230"/>
      <c r="M418" s="231"/>
      <c r="N418" s="232"/>
      <c r="O418" s="232"/>
      <c r="P418" s="232"/>
      <c r="Q418" s="232"/>
      <c r="R418" s="232"/>
      <c r="S418" s="232"/>
      <c r="T418" s="23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4" t="s">
        <v>140</v>
      </c>
      <c r="AU418" s="234" t="s">
        <v>85</v>
      </c>
      <c r="AV418" s="13" t="s">
        <v>83</v>
      </c>
      <c r="AW418" s="13" t="s">
        <v>37</v>
      </c>
      <c r="AX418" s="13" t="s">
        <v>75</v>
      </c>
      <c r="AY418" s="234" t="s">
        <v>128</v>
      </c>
    </row>
    <row r="419" s="14" customFormat="1">
      <c r="A419" s="14"/>
      <c r="B419" s="235"/>
      <c r="C419" s="236"/>
      <c r="D419" s="226" t="s">
        <v>140</v>
      </c>
      <c r="E419" s="237" t="s">
        <v>19</v>
      </c>
      <c r="F419" s="238" t="s">
        <v>83</v>
      </c>
      <c r="G419" s="236"/>
      <c r="H419" s="239">
        <v>1</v>
      </c>
      <c r="I419" s="240"/>
      <c r="J419" s="236"/>
      <c r="K419" s="236"/>
      <c r="L419" s="241"/>
      <c r="M419" s="242"/>
      <c r="N419" s="243"/>
      <c r="O419" s="243"/>
      <c r="P419" s="243"/>
      <c r="Q419" s="243"/>
      <c r="R419" s="243"/>
      <c r="S419" s="243"/>
      <c r="T419" s="24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5" t="s">
        <v>140</v>
      </c>
      <c r="AU419" s="245" t="s">
        <v>85</v>
      </c>
      <c r="AV419" s="14" t="s">
        <v>85</v>
      </c>
      <c r="AW419" s="14" t="s">
        <v>37</v>
      </c>
      <c r="AX419" s="14" t="s">
        <v>75</v>
      </c>
      <c r="AY419" s="245" t="s">
        <v>128</v>
      </c>
    </row>
    <row r="420" s="13" customFormat="1">
      <c r="A420" s="13"/>
      <c r="B420" s="224"/>
      <c r="C420" s="225"/>
      <c r="D420" s="226" t="s">
        <v>140</v>
      </c>
      <c r="E420" s="227" t="s">
        <v>19</v>
      </c>
      <c r="F420" s="228" t="s">
        <v>583</v>
      </c>
      <c r="G420" s="225"/>
      <c r="H420" s="227" t="s">
        <v>19</v>
      </c>
      <c r="I420" s="229"/>
      <c r="J420" s="225"/>
      <c r="K420" s="225"/>
      <c r="L420" s="230"/>
      <c r="M420" s="231"/>
      <c r="N420" s="232"/>
      <c r="O420" s="232"/>
      <c r="P420" s="232"/>
      <c r="Q420" s="232"/>
      <c r="R420" s="232"/>
      <c r="S420" s="232"/>
      <c r="T420" s="23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4" t="s">
        <v>140</v>
      </c>
      <c r="AU420" s="234" t="s">
        <v>85</v>
      </c>
      <c r="AV420" s="13" t="s">
        <v>83</v>
      </c>
      <c r="AW420" s="13" t="s">
        <v>37</v>
      </c>
      <c r="AX420" s="13" t="s">
        <v>75</v>
      </c>
      <c r="AY420" s="234" t="s">
        <v>128</v>
      </c>
    </row>
    <row r="421" s="14" customFormat="1">
      <c r="A421" s="14"/>
      <c r="B421" s="235"/>
      <c r="C421" s="236"/>
      <c r="D421" s="226" t="s">
        <v>140</v>
      </c>
      <c r="E421" s="237" t="s">
        <v>19</v>
      </c>
      <c r="F421" s="238" t="s">
        <v>85</v>
      </c>
      <c r="G421" s="236"/>
      <c r="H421" s="239">
        <v>2</v>
      </c>
      <c r="I421" s="240"/>
      <c r="J421" s="236"/>
      <c r="K421" s="236"/>
      <c r="L421" s="241"/>
      <c r="M421" s="242"/>
      <c r="N421" s="243"/>
      <c r="O421" s="243"/>
      <c r="P421" s="243"/>
      <c r="Q421" s="243"/>
      <c r="R421" s="243"/>
      <c r="S421" s="243"/>
      <c r="T421" s="24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5" t="s">
        <v>140</v>
      </c>
      <c r="AU421" s="245" t="s">
        <v>85</v>
      </c>
      <c r="AV421" s="14" t="s">
        <v>85</v>
      </c>
      <c r="AW421" s="14" t="s">
        <v>37</v>
      </c>
      <c r="AX421" s="14" t="s">
        <v>75</v>
      </c>
      <c r="AY421" s="245" t="s">
        <v>128</v>
      </c>
    </row>
    <row r="422" s="15" customFormat="1">
      <c r="A422" s="15"/>
      <c r="B422" s="246"/>
      <c r="C422" s="247"/>
      <c r="D422" s="226" t="s">
        <v>140</v>
      </c>
      <c r="E422" s="248" t="s">
        <v>19</v>
      </c>
      <c r="F422" s="249" t="s">
        <v>173</v>
      </c>
      <c r="G422" s="247"/>
      <c r="H422" s="250">
        <v>3</v>
      </c>
      <c r="I422" s="251"/>
      <c r="J422" s="247"/>
      <c r="K422" s="247"/>
      <c r="L422" s="252"/>
      <c r="M422" s="253"/>
      <c r="N422" s="254"/>
      <c r="O422" s="254"/>
      <c r="P422" s="254"/>
      <c r="Q422" s="254"/>
      <c r="R422" s="254"/>
      <c r="S422" s="254"/>
      <c r="T422" s="25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56" t="s">
        <v>140</v>
      </c>
      <c r="AU422" s="256" t="s">
        <v>85</v>
      </c>
      <c r="AV422" s="15" t="s">
        <v>136</v>
      </c>
      <c r="AW422" s="15" t="s">
        <v>37</v>
      </c>
      <c r="AX422" s="15" t="s">
        <v>83</v>
      </c>
      <c r="AY422" s="256" t="s">
        <v>128</v>
      </c>
    </row>
    <row r="423" s="2" customFormat="1" ht="16.5" customHeight="1">
      <c r="A423" s="40"/>
      <c r="B423" s="41"/>
      <c r="C423" s="206" t="s">
        <v>903</v>
      </c>
      <c r="D423" s="206" t="s">
        <v>131</v>
      </c>
      <c r="E423" s="207" t="s">
        <v>904</v>
      </c>
      <c r="F423" s="208" t="s">
        <v>905</v>
      </c>
      <c r="G423" s="209" t="s">
        <v>134</v>
      </c>
      <c r="H423" s="210">
        <v>6.7910000000000004</v>
      </c>
      <c r="I423" s="211"/>
      <c r="J423" s="212">
        <f>ROUND(I423*H423,2)</f>
        <v>0</v>
      </c>
      <c r="K423" s="208" t="s">
        <v>135</v>
      </c>
      <c r="L423" s="46"/>
      <c r="M423" s="213" t="s">
        <v>19</v>
      </c>
      <c r="N423" s="214" t="s">
        <v>46</v>
      </c>
      <c r="O423" s="86"/>
      <c r="P423" s="215">
        <f>O423*H423</f>
        <v>0</v>
      </c>
      <c r="Q423" s="215">
        <v>0</v>
      </c>
      <c r="R423" s="215">
        <f>Q423*H423</f>
        <v>0</v>
      </c>
      <c r="S423" s="215">
        <v>0.00594</v>
      </c>
      <c r="T423" s="216">
        <f>S423*H423</f>
        <v>0.040338539999999999</v>
      </c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R423" s="217" t="s">
        <v>242</v>
      </c>
      <c r="AT423" s="217" t="s">
        <v>131</v>
      </c>
      <c r="AU423" s="217" t="s">
        <v>85</v>
      </c>
      <c r="AY423" s="19" t="s">
        <v>128</v>
      </c>
      <c r="BE423" s="218">
        <f>IF(N423="základní",J423,0)</f>
        <v>0</v>
      </c>
      <c r="BF423" s="218">
        <f>IF(N423="snížená",J423,0)</f>
        <v>0</v>
      </c>
      <c r="BG423" s="218">
        <f>IF(N423="zákl. přenesená",J423,0)</f>
        <v>0</v>
      </c>
      <c r="BH423" s="218">
        <f>IF(N423="sníž. přenesená",J423,0)</f>
        <v>0</v>
      </c>
      <c r="BI423" s="218">
        <f>IF(N423="nulová",J423,0)</f>
        <v>0</v>
      </c>
      <c r="BJ423" s="19" t="s">
        <v>83</v>
      </c>
      <c r="BK423" s="218">
        <f>ROUND(I423*H423,2)</f>
        <v>0</v>
      </c>
      <c r="BL423" s="19" t="s">
        <v>242</v>
      </c>
      <c r="BM423" s="217" t="s">
        <v>906</v>
      </c>
    </row>
    <row r="424" s="2" customFormat="1">
      <c r="A424" s="40"/>
      <c r="B424" s="41"/>
      <c r="C424" s="42"/>
      <c r="D424" s="219" t="s">
        <v>138</v>
      </c>
      <c r="E424" s="42"/>
      <c r="F424" s="220" t="s">
        <v>907</v>
      </c>
      <c r="G424" s="42"/>
      <c r="H424" s="42"/>
      <c r="I424" s="221"/>
      <c r="J424" s="42"/>
      <c r="K424" s="42"/>
      <c r="L424" s="46"/>
      <c r="M424" s="222"/>
      <c r="N424" s="223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138</v>
      </c>
      <c r="AU424" s="19" t="s">
        <v>85</v>
      </c>
    </row>
    <row r="425" s="13" customFormat="1">
      <c r="A425" s="13"/>
      <c r="B425" s="224"/>
      <c r="C425" s="225"/>
      <c r="D425" s="226" t="s">
        <v>140</v>
      </c>
      <c r="E425" s="227" t="s">
        <v>19</v>
      </c>
      <c r="F425" s="228" t="s">
        <v>895</v>
      </c>
      <c r="G425" s="225"/>
      <c r="H425" s="227" t="s">
        <v>19</v>
      </c>
      <c r="I425" s="229"/>
      <c r="J425" s="225"/>
      <c r="K425" s="225"/>
      <c r="L425" s="230"/>
      <c r="M425" s="231"/>
      <c r="N425" s="232"/>
      <c r="O425" s="232"/>
      <c r="P425" s="232"/>
      <c r="Q425" s="232"/>
      <c r="R425" s="232"/>
      <c r="S425" s="232"/>
      <c r="T425" s="23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4" t="s">
        <v>140</v>
      </c>
      <c r="AU425" s="234" t="s">
        <v>85</v>
      </c>
      <c r="AV425" s="13" t="s">
        <v>83</v>
      </c>
      <c r="AW425" s="13" t="s">
        <v>37</v>
      </c>
      <c r="AX425" s="13" t="s">
        <v>75</v>
      </c>
      <c r="AY425" s="234" t="s">
        <v>128</v>
      </c>
    </row>
    <row r="426" s="13" customFormat="1">
      <c r="A426" s="13"/>
      <c r="B426" s="224"/>
      <c r="C426" s="225"/>
      <c r="D426" s="226" t="s">
        <v>140</v>
      </c>
      <c r="E426" s="227" t="s">
        <v>19</v>
      </c>
      <c r="F426" s="228" t="s">
        <v>587</v>
      </c>
      <c r="G426" s="225"/>
      <c r="H426" s="227" t="s">
        <v>19</v>
      </c>
      <c r="I426" s="229"/>
      <c r="J426" s="225"/>
      <c r="K426" s="225"/>
      <c r="L426" s="230"/>
      <c r="M426" s="231"/>
      <c r="N426" s="232"/>
      <c r="O426" s="232"/>
      <c r="P426" s="232"/>
      <c r="Q426" s="232"/>
      <c r="R426" s="232"/>
      <c r="S426" s="232"/>
      <c r="T426" s="23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4" t="s">
        <v>140</v>
      </c>
      <c r="AU426" s="234" t="s">
        <v>85</v>
      </c>
      <c r="AV426" s="13" t="s">
        <v>83</v>
      </c>
      <c r="AW426" s="13" t="s">
        <v>37</v>
      </c>
      <c r="AX426" s="13" t="s">
        <v>75</v>
      </c>
      <c r="AY426" s="234" t="s">
        <v>128</v>
      </c>
    </row>
    <row r="427" s="14" customFormat="1">
      <c r="A427" s="14"/>
      <c r="B427" s="235"/>
      <c r="C427" s="236"/>
      <c r="D427" s="226" t="s">
        <v>140</v>
      </c>
      <c r="E427" s="237" t="s">
        <v>19</v>
      </c>
      <c r="F427" s="238" t="s">
        <v>908</v>
      </c>
      <c r="G427" s="236"/>
      <c r="H427" s="239">
        <v>3.2400000000000002</v>
      </c>
      <c r="I427" s="240"/>
      <c r="J427" s="236"/>
      <c r="K427" s="236"/>
      <c r="L427" s="241"/>
      <c r="M427" s="242"/>
      <c r="N427" s="243"/>
      <c r="O427" s="243"/>
      <c r="P427" s="243"/>
      <c r="Q427" s="243"/>
      <c r="R427" s="243"/>
      <c r="S427" s="243"/>
      <c r="T427" s="24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5" t="s">
        <v>140</v>
      </c>
      <c r="AU427" s="245" t="s">
        <v>85</v>
      </c>
      <c r="AV427" s="14" t="s">
        <v>85</v>
      </c>
      <c r="AW427" s="14" t="s">
        <v>37</v>
      </c>
      <c r="AX427" s="14" t="s">
        <v>75</v>
      </c>
      <c r="AY427" s="245" t="s">
        <v>128</v>
      </c>
    </row>
    <row r="428" s="13" customFormat="1">
      <c r="A428" s="13"/>
      <c r="B428" s="224"/>
      <c r="C428" s="225"/>
      <c r="D428" s="226" t="s">
        <v>140</v>
      </c>
      <c r="E428" s="227" t="s">
        <v>19</v>
      </c>
      <c r="F428" s="228" t="s">
        <v>583</v>
      </c>
      <c r="G428" s="225"/>
      <c r="H428" s="227" t="s">
        <v>19</v>
      </c>
      <c r="I428" s="229"/>
      <c r="J428" s="225"/>
      <c r="K428" s="225"/>
      <c r="L428" s="230"/>
      <c r="M428" s="231"/>
      <c r="N428" s="232"/>
      <c r="O428" s="232"/>
      <c r="P428" s="232"/>
      <c r="Q428" s="232"/>
      <c r="R428" s="232"/>
      <c r="S428" s="232"/>
      <c r="T428" s="23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4" t="s">
        <v>140</v>
      </c>
      <c r="AU428" s="234" t="s">
        <v>85</v>
      </c>
      <c r="AV428" s="13" t="s">
        <v>83</v>
      </c>
      <c r="AW428" s="13" t="s">
        <v>37</v>
      </c>
      <c r="AX428" s="13" t="s">
        <v>75</v>
      </c>
      <c r="AY428" s="234" t="s">
        <v>128</v>
      </c>
    </row>
    <row r="429" s="14" customFormat="1">
      <c r="A429" s="14"/>
      <c r="B429" s="235"/>
      <c r="C429" s="236"/>
      <c r="D429" s="226" t="s">
        <v>140</v>
      </c>
      <c r="E429" s="237" t="s">
        <v>19</v>
      </c>
      <c r="F429" s="238" t="s">
        <v>909</v>
      </c>
      <c r="G429" s="236"/>
      <c r="H429" s="239">
        <v>3.5510000000000002</v>
      </c>
      <c r="I429" s="240"/>
      <c r="J429" s="236"/>
      <c r="K429" s="236"/>
      <c r="L429" s="241"/>
      <c r="M429" s="242"/>
      <c r="N429" s="243"/>
      <c r="O429" s="243"/>
      <c r="P429" s="243"/>
      <c r="Q429" s="243"/>
      <c r="R429" s="243"/>
      <c r="S429" s="243"/>
      <c r="T429" s="24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5" t="s">
        <v>140</v>
      </c>
      <c r="AU429" s="245" t="s">
        <v>85</v>
      </c>
      <c r="AV429" s="14" t="s">
        <v>85</v>
      </c>
      <c r="AW429" s="14" t="s">
        <v>37</v>
      </c>
      <c r="AX429" s="14" t="s">
        <v>75</v>
      </c>
      <c r="AY429" s="245" t="s">
        <v>128</v>
      </c>
    </row>
    <row r="430" s="15" customFormat="1">
      <c r="A430" s="15"/>
      <c r="B430" s="246"/>
      <c r="C430" s="247"/>
      <c r="D430" s="226" t="s">
        <v>140</v>
      </c>
      <c r="E430" s="248" t="s">
        <v>19</v>
      </c>
      <c r="F430" s="249" t="s">
        <v>173</v>
      </c>
      <c r="G430" s="247"/>
      <c r="H430" s="250">
        <v>6.7910000000000004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56" t="s">
        <v>140</v>
      </c>
      <c r="AU430" s="256" t="s">
        <v>85</v>
      </c>
      <c r="AV430" s="15" t="s">
        <v>136</v>
      </c>
      <c r="AW430" s="15" t="s">
        <v>37</v>
      </c>
      <c r="AX430" s="15" t="s">
        <v>83</v>
      </c>
      <c r="AY430" s="256" t="s">
        <v>128</v>
      </c>
    </row>
    <row r="431" s="12" customFormat="1" ht="22.8" customHeight="1">
      <c r="A431" s="12"/>
      <c r="B431" s="190"/>
      <c r="C431" s="191"/>
      <c r="D431" s="192" t="s">
        <v>74</v>
      </c>
      <c r="E431" s="204" t="s">
        <v>910</v>
      </c>
      <c r="F431" s="204" t="s">
        <v>911</v>
      </c>
      <c r="G431" s="191"/>
      <c r="H431" s="191"/>
      <c r="I431" s="194"/>
      <c r="J431" s="205">
        <f>BK431</f>
        <v>0</v>
      </c>
      <c r="K431" s="191"/>
      <c r="L431" s="196"/>
      <c r="M431" s="197"/>
      <c r="N431" s="198"/>
      <c r="O431" s="198"/>
      <c r="P431" s="199">
        <f>SUM(P432:P457)</f>
        <v>0</v>
      </c>
      <c r="Q431" s="198"/>
      <c r="R431" s="199">
        <f>SUM(R432:R457)</f>
        <v>0.063218620000000003</v>
      </c>
      <c r="S431" s="198"/>
      <c r="T431" s="200">
        <f>SUM(T432:T457)</f>
        <v>0.00889824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201" t="s">
        <v>85</v>
      </c>
      <c r="AT431" s="202" t="s">
        <v>74</v>
      </c>
      <c r="AU431" s="202" t="s">
        <v>83</v>
      </c>
      <c r="AY431" s="201" t="s">
        <v>128</v>
      </c>
      <c r="BK431" s="203">
        <f>SUM(BK432:BK457)</f>
        <v>0</v>
      </c>
    </row>
    <row r="432" s="2" customFormat="1" ht="24.15" customHeight="1">
      <c r="A432" s="40"/>
      <c r="B432" s="41"/>
      <c r="C432" s="206" t="s">
        <v>912</v>
      </c>
      <c r="D432" s="206" t="s">
        <v>131</v>
      </c>
      <c r="E432" s="207" t="s">
        <v>913</v>
      </c>
      <c r="F432" s="208" t="s">
        <v>914</v>
      </c>
      <c r="G432" s="209" t="s">
        <v>134</v>
      </c>
      <c r="H432" s="210">
        <v>28.704000000000001</v>
      </c>
      <c r="I432" s="211"/>
      <c r="J432" s="212">
        <f>ROUND(I432*H432,2)</f>
        <v>0</v>
      </c>
      <c r="K432" s="208" t="s">
        <v>135</v>
      </c>
      <c r="L432" s="46"/>
      <c r="M432" s="213" t="s">
        <v>19</v>
      </c>
      <c r="N432" s="214" t="s">
        <v>46</v>
      </c>
      <c r="O432" s="86"/>
      <c r="P432" s="215">
        <f>O432*H432</f>
        <v>0</v>
      </c>
      <c r="Q432" s="215">
        <v>0.001</v>
      </c>
      <c r="R432" s="215">
        <f>Q432*H432</f>
        <v>0.028704</v>
      </c>
      <c r="S432" s="215">
        <v>0.00031</v>
      </c>
      <c r="T432" s="216">
        <f>S432*H432</f>
        <v>0.00889824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7" t="s">
        <v>242</v>
      </c>
      <c r="AT432" s="217" t="s">
        <v>131</v>
      </c>
      <c r="AU432" s="217" t="s">
        <v>85</v>
      </c>
      <c r="AY432" s="19" t="s">
        <v>128</v>
      </c>
      <c r="BE432" s="218">
        <f>IF(N432="základní",J432,0)</f>
        <v>0</v>
      </c>
      <c r="BF432" s="218">
        <f>IF(N432="snížená",J432,0)</f>
        <v>0</v>
      </c>
      <c r="BG432" s="218">
        <f>IF(N432="zákl. přenesená",J432,0)</f>
        <v>0</v>
      </c>
      <c r="BH432" s="218">
        <f>IF(N432="sníž. přenesená",J432,0)</f>
        <v>0</v>
      </c>
      <c r="BI432" s="218">
        <f>IF(N432="nulová",J432,0)</f>
        <v>0</v>
      </c>
      <c r="BJ432" s="19" t="s">
        <v>83</v>
      </c>
      <c r="BK432" s="218">
        <f>ROUND(I432*H432,2)</f>
        <v>0</v>
      </c>
      <c r="BL432" s="19" t="s">
        <v>242</v>
      </c>
      <c r="BM432" s="217" t="s">
        <v>915</v>
      </c>
    </row>
    <row r="433" s="2" customFormat="1">
      <c r="A433" s="40"/>
      <c r="B433" s="41"/>
      <c r="C433" s="42"/>
      <c r="D433" s="219" t="s">
        <v>138</v>
      </c>
      <c r="E433" s="42"/>
      <c r="F433" s="220" t="s">
        <v>916</v>
      </c>
      <c r="G433" s="42"/>
      <c r="H433" s="42"/>
      <c r="I433" s="221"/>
      <c r="J433" s="42"/>
      <c r="K433" s="42"/>
      <c r="L433" s="46"/>
      <c r="M433" s="222"/>
      <c r="N433" s="223"/>
      <c r="O433" s="86"/>
      <c r="P433" s="86"/>
      <c r="Q433" s="86"/>
      <c r="R433" s="86"/>
      <c r="S433" s="86"/>
      <c r="T433" s="87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19" t="s">
        <v>138</v>
      </c>
      <c r="AU433" s="19" t="s">
        <v>85</v>
      </c>
    </row>
    <row r="434" s="13" customFormat="1">
      <c r="A434" s="13"/>
      <c r="B434" s="224"/>
      <c r="C434" s="225"/>
      <c r="D434" s="226" t="s">
        <v>140</v>
      </c>
      <c r="E434" s="227" t="s">
        <v>19</v>
      </c>
      <c r="F434" s="228" t="s">
        <v>917</v>
      </c>
      <c r="G434" s="225"/>
      <c r="H434" s="227" t="s">
        <v>19</v>
      </c>
      <c r="I434" s="229"/>
      <c r="J434" s="225"/>
      <c r="K434" s="225"/>
      <c r="L434" s="230"/>
      <c r="M434" s="231"/>
      <c r="N434" s="232"/>
      <c r="O434" s="232"/>
      <c r="P434" s="232"/>
      <c r="Q434" s="232"/>
      <c r="R434" s="232"/>
      <c r="S434" s="232"/>
      <c r="T434" s="23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4" t="s">
        <v>140</v>
      </c>
      <c r="AU434" s="234" t="s">
        <v>85</v>
      </c>
      <c r="AV434" s="13" t="s">
        <v>83</v>
      </c>
      <c r="AW434" s="13" t="s">
        <v>37</v>
      </c>
      <c r="AX434" s="13" t="s">
        <v>75</v>
      </c>
      <c r="AY434" s="234" t="s">
        <v>128</v>
      </c>
    </row>
    <row r="435" s="13" customFormat="1">
      <c r="A435" s="13"/>
      <c r="B435" s="224"/>
      <c r="C435" s="225"/>
      <c r="D435" s="226" t="s">
        <v>140</v>
      </c>
      <c r="E435" s="227" t="s">
        <v>19</v>
      </c>
      <c r="F435" s="228" t="s">
        <v>918</v>
      </c>
      <c r="G435" s="225"/>
      <c r="H435" s="227" t="s">
        <v>19</v>
      </c>
      <c r="I435" s="229"/>
      <c r="J435" s="225"/>
      <c r="K435" s="225"/>
      <c r="L435" s="230"/>
      <c r="M435" s="231"/>
      <c r="N435" s="232"/>
      <c r="O435" s="232"/>
      <c r="P435" s="232"/>
      <c r="Q435" s="232"/>
      <c r="R435" s="232"/>
      <c r="S435" s="232"/>
      <c r="T435" s="23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4" t="s">
        <v>140</v>
      </c>
      <c r="AU435" s="234" t="s">
        <v>85</v>
      </c>
      <c r="AV435" s="13" t="s">
        <v>83</v>
      </c>
      <c r="AW435" s="13" t="s">
        <v>37</v>
      </c>
      <c r="AX435" s="13" t="s">
        <v>75</v>
      </c>
      <c r="AY435" s="234" t="s">
        <v>128</v>
      </c>
    </row>
    <row r="436" s="14" customFormat="1">
      <c r="A436" s="14"/>
      <c r="B436" s="235"/>
      <c r="C436" s="236"/>
      <c r="D436" s="226" t="s">
        <v>140</v>
      </c>
      <c r="E436" s="237" t="s">
        <v>19</v>
      </c>
      <c r="F436" s="238" t="s">
        <v>919</v>
      </c>
      <c r="G436" s="236"/>
      <c r="H436" s="239">
        <v>1.5840000000000001</v>
      </c>
      <c r="I436" s="240"/>
      <c r="J436" s="236"/>
      <c r="K436" s="236"/>
      <c r="L436" s="241"/>
      <c r="M436" s="242"/>
      <c r="N436" s="243"/>
      <c r="O436" s="243"/>
      <c r="P436" s="243"/>
      <c r="Q436" s="243"/>
      <c r="R436" s="243"/>
      <c r="S436" s="243"/>
      <c r="T436" s="24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5" t="s">
        <v>140</v>
      </c>
      <c r="AU436" s="245" t="s">
        <v>85</v>
      </c>
      <c r="AV436" s="14" t="s">
        <v>85</v>
      </c>
      <c r="AW436" s="14" t="s">
        <v>37</v>
      </c>
      <c r="AX436" s="14" t="s">
        <v>75</v>
      </c>
      <c r="AY436" s="245" t="s">
        <v>128</v>
      </c>
    </row>
    <row r="437" s="13" customFormat="1">
      <c r="A437" s="13"/>
      <c r="B437" s="224"/>
      <c r="C437" s="225"/>
      <c r="D437" s="226" t="s">
        <v>140</v>
      </c>
      <c r="E437" s="227" t="s">
        <v>19</v>
      </c>
      <c r="F437" s="228" t="s">
        <v>920</v>
      </c>
      <c r="G437" s="225"/>
      <c r="H437" s="227" t="s">
        <v>19</v>
      </c>
      <c r="I437" s="229"/>
      <c r="J437" s="225"/>
      <c r="K437" s="225"/>
      <c r="L437" s="230"/>
      <c r="M437" s="231"/>
      <c r="N437" s="232"/>
      <c r="O437" s="232"/>
      <c r="P437" s="232"/>
      <c r="Q437" s="232"/>
      <c r="R437" s="232"/>
      <c r="S437" s="232"/>
      <c r="T437" s="23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4" t="s">
        <v>140</v>
      </c>
      <c r="AU437" s="234" t="s">
        <v>85</v>
      </c>
      <c r="AV437" s="13" t="s">
        <v>83</v>
      </c>
      <c r="AW437" s="13" t="s">
        <v>37</v>
      </c>
      <c r="AX437" s="13" t="s">
        <v>75</v>
      </c>
      <c r="AY437" s="234" t="s">
        <v>128</v>
      </c>
    </row>
    <row r="438" s="14" customFormat="1">
      <c r="A438" s="14"/>
      <c r="B438" s="235"/>
      <c r="C438" s="236"/>
      <c r="D438" s="226" t="s">
        <v>140</v>
      </c>
      <c r="E438" s="237" t="s">
        <v>19</v>
      </c>
      <c r="F438" s="238" t="s">
        <v>921</v>
      </c>
      <c r="G438" s="236"/>
      <c r="H438" s="239">
        <v>27.120000000000001</v>
      </c>
      <c r="I438" s="240"/>
      <c r="J438" s="236"/>
      <c r="K438" s="236"/>
      <c r="L438" s="241"/>
      <c r="M438" s="242"/>
      <c r="N438" s="243"/>
      <c r="O438" s="243"/>
      <c r="P438" s="243"/>
      <c r="Q438" s="243"/>
      <c r="R438" s="243"/>
      <c r="S438" s="243"/>
      <c r="T438" s="24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5" t="s">
        <v>140</v>
      </c>
      <c r="AU438" s="245" t="s">
        <v>85</v>
      </c>
      <c r="AV438" s="14" t="s">
        <v>85</v>
      </c>
      <c r="AW438" s="14" t="s">
        <v>37</v>
      </c>
      <c r="AX438" s="14" t="s">
        <v>75</v>
      </c>
      <c r="AY438" s="245" t="s">
        <v>128</v>
      </c>
    </row>
    <row r="439" s="15" customFormat="1">
      <c r="A439" s="15"/>
      <c r="B439" s="246"/>
      <c r="C439" s="247"/>
      <c r="D439" s="226" t="s">
        <v>140</v>
      </c>
      <c r="E439" s="248" t="s">
        <v>19</v>
      </c>
      <c r="F439" s="249" t="s">
        <v>173</v>
      </c>
      <c r="G439" s="247"/>
      <c r="H439" s="250">
        <v>28.704000000000001</v>
      </c>
      <c r="I439" s="251"/>
      <c r="J439" s="247"/>
      <c r="K439" s="247"/>
      <c r="L439" s="252"/>
      <c r="M439" s="253"/>
      <c r="N439" s="254"/>
      <c r="O439" s="254"/>
      <c r="P439" s="254"/>
      <c r="Q439" s="254"/>
      <c r="R439" s="254"/>
      <c r="S439" s="254"/>
      <c r="T439" s="25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56" t="s">
        <v>140</v>
      </c>
      <c r="AU439" s="256" t="s">
        <v>85</v>
      </c>
      <c r="AV439" s="15" t="s">
        <v>136</v>
      </c>
      <c r="AW439" s="15" t="s">
        <v>37</v>
      </c>
      <c r="AX439" s="15" t="s">
        <v>83</v>
      </c>
      <c r="AY439" s="256" t="s">
        <v>128</v>
      </c>
    </row>
    <row r="440" s="2" customFormat="1" ht="33" customHeight="1">
      <c r="A440" s="40"/>
      <c r="B440" s="41"/>
      <c r="C440" s="206" t="s">
        <v>922</v>
      </c>
      <c r="D440" s="206" t="s">
        <v>131</v>
      </c>
      <c r="E440" s="207" t="s">
        <v>923</v>
      </c>
      <c r="F440" s="208" t="s">
        <v>924</v>
      </c>
      <c r="G440" s="209" t="s">
        <v>134</v>
      </c>
      <c r="H440" s="210">
        <v>84.182000000000002</v>
      </c>
      <c r="I440" s="211"/>
      <c r="J440" s="212">
        <f>ROUND(I440*H440,2)</f>
        <v>0</v>
      </c>
      <c r="K440" s="208" t="s">
        <v>135</v>
      </c>
      <c r="L440" s="46"/>
      <c r="M440" s="213" t="s">
        <v>19</v>
      </c>
      <c r="N440" s="214" t="s">
        <v>46</v>
      </c>
      <c r="O440" s="86"/>
      <c r="P440" s="215">
        <f>O440*H440</f>
        <v>0</v>
      </c>
      <c r="Q440" s="215">
        <v>0.00012</v>
      </c>
      <c r="R440" s="215">
        <f>Q440*H440</f>
        <v>0.010101840000000001</v>
      </c>
      <c r="S440" s="215">
        <v>0</v>
      </c>
      <c r="T440" s="216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7" t="s">
        <v>242</v>
      </c>
      <c r="AT440" s="217" t="s">
        <v>131</v>
      </c>
      <c r="AU440" s="217" t="s">
        <v>85</v>
      </c>
      <c r="AY440" s="19" t="s">
        <v>128</v>
      </c>
      <c r="BE440" s="218">
        <f>IF(N440="základní",J440,0)</f>
        <v>0</v>
      </c>
      <c r="BF440" s="218">
        <f>IF(N440="snížená",J440,0)</f>
        <v>0</v>
      </c>
      <c r="BG440" s="218">
        <f>IF(N440="zákl. přenesená",J440,0)</f>
        <v>0</v>
      </c>
      <c r="BH440" s="218">
        <f>IF(N440="sníž. přenesená",J440,0)</f>
        <v>0</v>
      </c>
      <c r="BI440" s="218">
        <f>IF(N440="nulová",J440,0)</f>
        <v>0</v>
      </c>
      <c r="BJ440" s="19" t="s">
        <v>83</v>
      </c>
      <c r="BK440" s="218">
        <f>ROUND(I440*H440,2)</f>
        <v>0</v>
      </c>
      <c r="BL440" s="19" t="s">
        <v>242</v>
      </c>
      <c r="BM440" s="217" t="s">
        <v>925</v>
      </c>
    </row>
    <row r="441" s="2" customFormat="1">
      <c r="A441" s="40"/>
      <c r="B441" s="41"/>
      <c r="C441" s="42"/>
      <c r="D441" s="219" t="s">
        <v>138</v>
      </c>
      <c r="E441" s="42"/>
      <c r="F441" s="220" t="s">
        <v>926</v>
      </c>
      <c r="G441" s="42"/>
      <c r="H441" s="42"/>
      <c r="I441" s="221"/>
      <c r="J441" s="42"/>
      <c r="K441" s="42"/>
      <c r="L441" s="46"/>
      <c r="M441" s="222"/>
      <c r="N441" s="223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138</v>
      </c>
      <c r="AU441" s="19" t="s">
        <v>85</v>
      </c>
    </row>
    <row r="442" s="2" customFormat="1" ht="44.25" customHeight="1">
      <c r="A442" s="40"/>
      <c r="B442" s="41"/>
      <c r="C442" s="206" t="s">
        <v>927</v>
      </c>
      <c r="D442" s="206" t="s">
        <v>131</v>
      </c>
      <c r="E442" s="207" t="s">
        <v>928</v>
      </c>
      <c r="F442" s="208" t="s">
        <v>929</v>
      </c>
      <c r="G442" s="209" t="s">
        <v>134</v>
      </c>
      <c r="H442" s="210">
        <v>84.182000000000002</v>
      </c>
      <c r="I442" s="211"/>
      <c r="J442" s="212">
        <f>ROUND(I442*H442,2)</f>
        <v>0</v>
      </c>
      <c r="K442" s="208" t="s">
        <v>135</v>
      </c>
      <c r="L442" s="46"/>
      <c r="M442" s="213" t="s">
        <v>19</v>
      </c>
      <c r="N442" s="214" t="s">
        <v>46</v>
      </c>
      <c r="O442" s="86"/>
      <c r="P442" s="215">
        <f>O442*H442</f>
        <v>0</v>
      </c>
      <c r="Q442" s="215">
        <v>0.00029</v>
      </c>
      <c r="R442" s="215">
        <f>Q442*H442</f>
        <v>0.024412780000000002</v>
      </c>
      <c r="S442" s="215">
        <v>0</v>
      </c>
      <c r="T442" s="216">
        <f>S442*H442</f>
        <v>0</v>
      </c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R442" s="217" t="s">
        <v>242</v>
      </c>
      <c r="AT442" s="217" t="s">
        <v>131</v>
      </c>
      <c r="AU442" s="217" t="s">
        <v>85</v>
      </c>
      <c r="AY442" s="19" t="s">
        <v>128</v>
      </c>
      <c r="BE442" s="218">
        <f>IF(N442="základní",J442,0)</f>
        <v>0</v>
      </c>
      <c r="BF442" s="218">
        <f>IF(N442="snížená",J442,0)</f>
        <v>0</v>
      </c>
      <c r="BG442" s="218">
        <f>IF(N442="zákl. přenesená",J442,0)</f>
        <v>0</v>
      </c>
      <c r="BH442" s="218">
        <f>IF(N442="sníž. přenesená",J442,0)</f>
        <v>0</v>
      </c>
      <c r="BI442" s="218">
        <f>IF(N442="nulová",J442,0)</f>
        <v>0</v>
      </c>
      <c r="BJ442" s="19" t="s">
        <v>83</v>
      </c>
      <c r="BK442" s="218">
        <f>ROUND(I442*H442,2)</f>
        <v>0</v>
      </c>
      <c r="BL442" s="19" t="s">
        <v>242</v>
      </c>
      <c r="BM442" s="217" t="s">
        <v>930</v>
      </c>
    </row>
    <row r="443" s="2" customFormat="1">
      <c r="A443" s="40"/>
      <c r="B443" s="41"/>
      <c r="C443" s="42"/>
      <c r="D443" s="219" t="s">
        <v>138</v>
      </c>
      <c r="E443" s="42"/>
      <c r="F443" s="220" t="s">
        <v>931</v>
      </c>
      <c r="G443" s="42"/>
      <c r="H443" s="42"/>
      <c r="I443" s="221"/>
      <c r="J443" s="42"/>
      <c r="K443" s="42"/>
      <c r="L443" s="46"/>
      <c r="M443" s="222"/>
      <c r="N443" s="223"/>
      <c r="O443" s="86"/>
      <c r="P443" s="86"/>
      <c r="Q443" s="86"/>
      <c r="R443" s="86"/>
      <c r="S443" s="86"/>
      <c r="T443" s="87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T443" s="19" t="s">
        <v>138</v>
      </c>
      <c r="AU443" s="19" t="s">
        <v>85</v>
      </c>
    </row>
    <row r="444" s="13" customFormat="1">
      <c r="A444" s="13"/>
      <c r="B444" s="224"/>
      <c r="C444" s="225"/>
      <c r="D444" s="226" t="s">
        <v>140</v>
      </c>
      <c r="E444" s="227" t="s">
        <v>19</v>
      </c>
      <c r="F444" s="228" t="s">
        <v>917</v>
      </c>
      <c r="G444" s="225"/>
      <c r="H444" s="227" t="s">
        <v>19</v>
      </c>
      <c r="I444" s="229"/>
      <c r="J444" s="225"/>
      <c r="K444" s="225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140</v>
      </c>
      <c r="AU444" s="234" t="s">
        <v>85</v>
      </c>
      <c r="AV444" s="13" t="s">
        <v>83</v>
      </c>
      <c r="AW444" s="13" t="s">
        <v>37</v>
      </c>
      <c r="AX444" s="13" t="s">
        <v>75</v>
      </c>
      <c r="AY444" s="234" t="s">
        <v>128</v>
      </c>
    </row>
    <row r="445" s="13" customFormat="1">
      <c r="A445" s="13"/>
      <c r="B445" s="224"/>
      <c r="C445" s="225"/>
      <c r="D445" s="226" t="s">
        <v>140</v>
      </c>
      <c r="E445" s="227" t="s">
        <v>19</v>
      </c>
      <c r="F445" s="228" t="s">
        <v>918</v>
      </c>
      <c r="G445" s="225"/>
      <c r="H445" s="227" t="s">
        <v>19</v>
      </c>
      <c r="I445" s="229"/>
      <c r="J445" s="225"/>
      <c r="K445" s="225"/>
      <c r="L445" s="230"/>
      <c r="M445" s="231"/>
      <c r="N445" s="232"/>
      <c r="O445" s="232"/>
      <c r="P445" s="232"/>
      <c r="Q445" s="232"/>
      <c r="R445" s="232"/>
      <c r="S445" s="232"/>
      <c r="T445" s="23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4" t="s">
        <v>140</v>
      </c>
      <c r="AU445" s="234" t="s">
        <v>85</v>
      </c>
      <c r="AV445" s="13" t="s">
        <v>83</v>
      </c>
      <c r="AW445" s="13" t="s">
        <v>37</v>
      </c>
      <c r="AX445" s="13" t="s">
        <v>75</v>
      </c>
      <c r="AY445" s="234" t="s">
        <v>128</v>
      </c>
    </row>
    <row r="446" s="14" customFormat="1">
      <c r="A446" s="14"/>
      <c r="B446" s="235"/>
      <c r="C446" s="236"/>
      <c r="D446" s="226" t="s">
        <v>140</v>
      </c>
      <c r="E446" s="237" t="s">
        <v>19</v>
      </c>
      <c r="F446" s="238" t="s">
        <v>919</v>
      </c>
      <c r="G446" s="236"/>
      <c r="H446" s="239">
        <v>1.5840000000000001</v>
      </c>
      <c r="I446" s="240"/>
      <c r="J446" s="236"/>
      <c r="K446" s="236"/>
      <c r="L446" s="241"/>
      <c r="M446" s="242"/>
      <c r="N446" s="243"/>
      <c r="O446" s="243"/>
      <c r="P446" s="243"/>
      <c r="Q446" s="243"/>
      <c r="R446" s="243"/>
      <c r="S446" s="243"/>
      <c r="T446" s="24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5" t="s">
        <v>140</v>
      </c>
      <c r="AU446" s="245" t="s">
        <v>85</v>
      </c>
      <c r="AV446" s="14" t="s">
        <v>85</v>
      </c>
      <c r="AW446" s="14" t="s">
        <v>37</v>
      </c>
      <c r="AX446" s="14" t="s">
        <v>75</v>
      </c>
      <c r="AY446" s="245" t="s">
        <v>128</v>
      </c>
    </row>
    <row r="447" s="13" customFormat="1">
      <c r="A447" s="13"/>
      <c r="B447" s="224"/>
      <c r="C447" s="225"/>
      <c r="D447" s="226" t="s">
        <v>140</v>
      </c>
      <c r="E447" s="227" t="s">
        <v>19</v>
      </c>
      <c r="F447" s="228" t="s">
        <v>920</v>
      </c>
      <c r="G447" s="225"/>
      <c r="H447" s="227" t="s">
        <v>19</v>
      </c>
      <c r="I447" s="229"/>
      <c r="J447" s="225"/>
      <c r="K447" s="225"/>
      <c r="L447" s="230"/>
      <c r="M447" s="231"/>
      <c r="N447" s="232"/>
      <c r="O447" s="232"/>
      <c r="P447" s="232"/>
      <c r="Q447" s="232"/>
      <c r="R447" s="232"/>
      <c r="S447" s="232"/>
      <c r="T447" s="23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4" t="s">
        <v>140</v>
      </c>
      <c r="AU447" s="234" t="s">
        <v>85</v>
      </c>
      <c r="AV447" s="13" t="s">
        <v>83</v>
      </c>
      <c r="AW447" s="13" t="s">
        <v>37</v>
      </c>
      <c r="AX447" s="13" t="s">
        <v>75</v>
      </c>
      <c r="AY447" s="234" t="s">
        <v>128</v>
      </c>
    </row>
    <row r="448" s="14" customFormat="1">
      <c r="A448" s="14"/>
      <c r="B448" s="235"/>
      <c r="C448" s="236"/>
      <c r="D448" s="226" t="s">
        <v>140</v>
      </c>
      <c r="E448" s="237" t="s">
        <v>19</v>
      </c>
      <c r="F448" s="238" t="s">
        <v>921</v>
      </c>
      <c r="G448" s="236"/>
      <c r="H448" s="239">
        <v>27.120000000000001</v>
      </c>
      <c r="I448" s="240"/>
      <c r="J448" s="236"/>
      <c r="K448" s="236"/>
      <c r="L448" s="241"/>
      <c r="M448" s="242"/>
      <c r="N448" s="243"/>
      <c r="O448" s="243"/>
      <c r="P448" s="243"/>
      <c r="Q448" s="243"/>
      <c r="R448" s="243"/>
      <c r="S448" s="243"/>
      <c r="T448" s="24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5" t="s">
        <v>140</v>
      </c>
      <c r="AU448" s="245" t="s">
        <v>85</v>
      </c>
      <c r="AV448" s="14" t="s">
        <v>85</v>
      </c>
      <c r="AW448" s="14" t="s">
        <v>37</v>
      </c>
      <c r="AX448" s="14" t="s">
        <v>75</v>
      </c>
      <c r="AY448" s="245" t="s">
        <v>128</v>
      </c>
    </row>
    <row r="449" s="13" customFormat="1">
      <c r="A449" s="13"/>
      <c r="B449" s="224"/>
      <c r="C449" s="225"/>
      <c r="D449" s="226" t="s">
        <v>140</v>
      </c>
      <c r="E449" s="227" t="s">
        <v>19</v>
      </c>
      <c r="F449" s="228" t="s">
        <v>932</v>
      </c>
      <c r="G449" s="225"/>
      <c r="H449" s="227" t="s">
        <v>19</v>
      </c>
      <c r="I449" s="229"/>
      <c r="J449" s="225"/>
      <c r="K449" s="225"/>
      <c r="L449" s="230"/>
      <c r="M449" s="231"/>
      <c r="N449" s="232"/>
      <c r="O449" s="232"/>
      <c r="P449" s="232"/>
      <c r="Q449" s="232"/>
      <c r="R449" s="232"/>
      <c r="S449" s="232"/>
      <c r="T449" s="23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4" t="s">
        <v>140</v>
      </c>
      <c r="AU449" s="234" t="s">
        <v>85</v>
      </c>
      <c r="AV449" s="13" t="s">
        <v>83</v>
      </c>
      <c r="AW449" s="13" t="s">
        <v>37</v>
      </c>
      <c r="AX449" s="13" t="s">
        <v>75</v>
      </c>
      <c r="AY449" s="234" t="s">
        <v>128</v>
      </c>
    </row>
    <row r="450" s="13" customFormat="1">
      <c r="A450" s="13"/>
      <c r="B450" s="224"/>
      <c r="C450" s="225"/>
      <c r="D450" s="226" t="s">
        <v>140</v>
      </c>
      <c r="E450" s="227" t="s">
        <v>19</v>
      </c>
      <c r="F450" s="228" t="s">
        <v>933</v>
      </c>
      <c r="G450" s="225"/>
      <c r="H450" s="227" t="s">
        <v>19</v>
      </c>
      <c r="I450" s="229"/>
      <c r="J450" s="225"/>
      <c r="K450" s="225"/>
      <c r="L450" s="230"/>
      <c r="M450" s="231"/>
      <c r="N450" s="232"/>
      <c r="O450" s="232"/>
      <c r="P450" s="232"/>
      <c r="Q450" s="232"/>
      <c r="R450" s="232"/>
      <c r="S450" s="232"/>
      <c r="T450" s="23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4" t="s">
        <v>140</v>
      </c>
      <c r="AU450" s="234" t="s">
        <v>85</v>
      </c>
      <c r="AV450" s="13" t="s">
        <v>83</v>
      </c>
      <c r="AW450" s="13" t="s">
        <v>37</v>
      </c>
      <c r="AX450" s="13" t="s">
        <v>75</v>
      </c>
      <c r="AY450" s="234" t="s">
        <v>128</v>
      </c>
    </row>
    <row r="451" s="14" customFormat="1">
      <c r="A451" s="14"/>
      <c r="B451" s="235"/>
      <c r="C451" s="236"/>
      <c r="D451" s="226" t="s">
        <v>140</v>
      </c>
      <c r="E451" s="237" t="s">
        <v>19</v>
      </c>
      <c r="F451" s="238" t="s">
        <v>934</v>
      </c>
      <c r="G451" s="236"/>
      <c r="H451" s="239">
        <v>40.396999999999998</v>
      </c>
      <c r="I451" s="240"/>
      <c r="J451" s="236"/>
      <c r="K451" s="236"/>
      <c r="L451" s="241"/>
      <c r="M451" s="242"/>
      <c r="N451" s="243"/>
      <c r="O451" s="243"/>
      <c r="P451" s="243"/>
      <c r="Q451" s="243"/>
      <c r="R451" s="243"/>
      <c r="S451" s="243"/>
      <c r="T451" s="24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5" t="s">
        <v>140</v>
      </c>
      <c r="AU451" s="245" t="s">
        <v>85</v>
      </c>
      <c r="AV451" s="14" t="s">
        <v>85</v>
      </c>
      <c r="AW451" s="14" t="s">
        <v>37</v>
      </c>
      <c r="AX451" s="14" t="s">
        <v>75</v>
      </c>
      <c r="AY451" s="245" t="s">
        <v>128</v>
      </c>
    </row>
    <row r="452" s="14" customFormat="1">
      <c r="A452" s="14"/>
      <c r="B452" s="235"/>
      <c r="C452" s="236"/>
      <c r="D452" s="226" t="s">
        <v>140</v>
      </c>
      <c r="E452" s="237" t="s">
        <v>19</v>
      </c>
      <c r="F452" s="238" t="s">
        <v>935</v>
      </c>
      <c r="G452" s="236"/>
      <c r="H452" s="239">
        <v>1.5600000000000001</v>
      </c>
      <c r="I452" s="240"/>
      <c r="J452" s="236"/>
      <c r="K452" s="236"/>
      <c r="L452" s="241"/>
      <c r="M452" s="242"/>
      <c r="N452" s="243"/>
      <c r="O452" s="243"/>
      <c r="P452" s="243"/>
      <c r="Q452" s="243"/>
      <c r="R452" s="243"/>
      <c r="S452" s="243"/>
      <c r="T452" s="24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5" t="s">
        <v>140</v>
      </c>
      <c r="AU452" s="245" t="s">
        <v>85</v>
      </c>
      <c r="AV452" s="14" t="s">
        <v>85</v>
      </c>
      <c r="AW452" s="14" t="s">
        <v>37</v>
      </c>
      <c r="AX452" s="14" t="s">
        <v>75</v>
      </c>
      <c r="AY452" s="245" t="s">
        <v>128</v>
      </c>
    </row>
    <row r="453" s="13" customFormat="1">
      <c r="A453" s="13"/>
      <c r="B453" s="224"/>
      <c r="C453" s="225"/>
      <c r="D453" s="226" t="s">
        <v>140</v>
      </c>
      <c r="E453" s="227" t="s">
        <v>19</v>
      </c>
      <c r="F453" s="228" t="s">
        <v>936</v>
      </c>
      <c r="G453" s="225"/>
      <c r="H453" s="227" t="s">
        <v>19</v>
      </c>
      <c r="I453" s="229"/>
      <c r="J453" s="225"/>
      <c r="K453" s="225"/>
      <c r="L453" s="230"/>
      <c r="M453" s="231"/>
      <c r="N453" s="232"/>
      <c r="O453" s="232"/>
      <c r="P453" s="232"/>
      <c r="Q453" s="232"/>
      <c r="R453" s="232"/>
      <c r="S453" s="232"/>
      <c r="T453" s="23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4" t="s">
        <v>140</v>
      </c>
      <c r="AU453" s="234" t="s">
        <v>85</v>
      </c>
      <c r="AV453" s="13" t="s">
        <v>83</v>
      </c>
      <c r="AW453" s="13" t="s">
        <v>37</v>
      </c>
      <c r="AX453" s="13" t="s">
        <v>75</v>
      </c>
      <c r="AY453" s="234" t="s">
        <v>128</v>
      </c>
    </row>
    <row r="454" s="14" customFormat="1">
      <c r="A454" s="14"/>
      <c r="B454" s="235"/>
      <c r="C454" s="236"/>
      <c r="D454" s="226" t="s">
        <v>140</v>
      </c>
      <c r="E454" s="237" t="s">
        <v>19</v>
      </c>
      <c r="F454" s="238" t="s">
        <v>937</v>
      </c>
      <c r="G454" s="236"/>
      <c r="H454" s="239">
        <v>3.8809999999999998</v>
      </c>
      <c r="I454" s="240"/>
      <c r="J454" s="236"/>
      <c r="K454" s="236"/>
      <c r="L454" s="241"/>
      <c r="M454" s="242"/>
      <c r="N454" s="243"/>
      <c r="O454" s="243"/>
      <c r="P454" s="243"/>
      <c r="Q454" s="243"/>
      <c r="R454" s="243"/>
      <c r="S454" s="243"/>
      <c r="T454" s="24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45" t="s">
        <v>140</v>
      </c>
      <c r="AU454" s="245" t="s">
        <v>85</v>
      </c>
      <c r="AV454" s="14" t="s">
        <v>85</v>
      </c>
      <c r="AW454" s="14" t="s">
        <v>37</v>
      </c>
      <c r="AX454" s="14" t="s">
        <v>75</v>
      </c>
      <c r="AY454" s="245" t="s">
        <v>128</v>
      </c>
    </row>
    <row r="455" s="13" customFormat="1">
      <c r="A455" s="13"/>
      <c r="B455" s="224"/>
      <c r="C455" s="225"/>
      <c r="D455" s="226" t="s">
        <v>140</v>
      </c>
      <c r="E455" s="227" t="s">
        <v>19</v>
      </c>
      <c r="F455" s="228" t="s">
        <v>938</v>
      </c>
      <c r="G455" s="225"/>
      <c r="H455" s="227" t="s">
        <v>19</v>
      </c>
      <c r="I455" s="229"/>
      <c r="J455" s="225"/>
      <c r="K455" s="225"/>
      <c r="L455" s="230"/>
      <c r="M455" s="231"/>
      <c r="N455" s="232"/>
      <c r="O455" s="232"/>
      <c r="P455" s="232"/>
      <c r="Q455" s="232"/>
      <c r="R455" s="232"/>
      <c r="S455" s="232"/>
      <c r="T455" s="23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4" t="s">
        <v>140</v>
      </c>
      <c r="AU455" s="234" t="s">
        <v>85</v>
      </c>
      <c r="AV455" s="13" t="s">
        <v>83</v>
      </c>
      <c r="AW455" s="13" t="s">
        <v>37</v>
      </c>
      <c r="AX455" s="13" t="s">
        <v>75</v>
      </c>
      <c r="AY455" s="234" t="s">
        <v>128</v>
      </c>
    </row>
    <row r="456" s="14" customFormat="1">
      <c r="A456" s="14"/>
      <c r="B456" s="235"/>
      <c r="C456" s="236"/>
      <c r="D456" s="226" t="s">
        <v>140</v>
      </c>
      <c r="E456" s="237" t="s">
        <v>19</v>
      </c>
      <c r="F456" s="238" t="s">
        <v>939</v>
      </c>
      <c r="G456" s="236"/>
      <c r="H456" s="239">
        <v>9.6400000000000006</v>
      </c>
      <c r="I456" s="240"/>
      <c r="J456" s="236"/>
      <c r="K456" s="236"/>
      <c r="L456" s="241"/>
      <c r="M456" s="242"/>
      <c r="N456" s="243"/>
      <c r="O456" s="243"/>
      <c r="P456" s="243"/>
      <c r="Q456" s="243"/>
      <c r="R456" s="243"/>
      <c r="S456" s="243"/>
      <c r="T456" s="24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5" t="s">
        <v>140</v>
      </c>
      <c r="AU456" s="245" t="s">
        <v>85</v>
      </c>
      <c r="AV456" s="14" t="s">
        <v>85</v>
      </c>
      <c r="AW456" s="14" t="s">
        <v>37</v>
      </c>
      <c r="AX456" s="14" t="s">
        <v>75</v>
      </c>
      <c r="AY456" s="245" t="s">
        <v>128</v>
      </c>
    </row>
    <row r="457" s="15" customFormat="1">
      <c r="A457" s="15"/>
      <c r="B457" s="246"/>
      <c r="C457" s="247"/>
      <c r="D457" s="226" t="s">
        <v>140</v>
      </c>
      <c r="E457" s="248" t="s">
        <v>19</v>
      </c>
      <c r="F457" s="249" t="s">
        <v>173</v>
      </c>
      <c r="G457" s="247"/>
      <c r="H457" s="250">
        <v>84.182000000000002</v>
      </c>
      <c r="I457" s="251"/>
      <c r="J457" s="247"/>
      <c r="K457" s="247"/>
      <c r="L457" s="252"/>
      <c r="M457" s="253"/>
      <c r="N457" s="254"/>
      <c r="O457" s="254"/>
      <c r="P457" s="254"/>
      <c r="Q457" s="254"/>
      <c r="R457" s="254"/>
      <c r="S457" s="254"/>
      <c r="T457" s="25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56" t="s">
        <v>140</v>
      </c>
      <c r="AU457" s="256" t="s">
        <v>85</v>
      </c>
      <c r="AV457" s="15" t="s">
        <v>136</v>
      </c>
      <c r="AW457" s="15" t="s">
        <v>37</v>
      </c>
      <c r="AX457" s="15" t="s">
        <v>83</v>
      </c>
      <c r="AY457" s="256" t="s">
        <v>128</v>
      </c>
    </row>
    <row r="458" s="12" customFormat="1" ht="25.92" customHeight="1">
      <c r="A458" s="12"/>
      <c r="B458" s="190"/>
      <c r="C458" s="191"/>
      <c r="D458" s="192" t="s">
        <v>74</v>
      </c>
      <c r="E458" s="193" t="s">
        <v>487</v>
      </c>
      <c r="F458" s="193" t="s">
        <v>488</v>
      </c>
      <c r="G458" s="191"/>
      <c r="H458" s="191"/>
      <c r="I458" s="194"/>
      <c r="J458" s="195">
        <f>BK458</f>
        <v>0</v>
      </c>
      <c r="K458" s="191"/>
      <c r="L458" s="196"/>
      <c r="M458" s="197"/>
      <c r="N458" s="198"/>
      <c r="O458" s="198"/>
      <c r="P458" s="199">
        <f>P459+P462</f>
        <v>0</v>
      </c>
      <c r="Q458" s="198"/>
      <c r="R458" s="199">
        <f>R459+R462</f>
        <v>0</v>
      </c>
      <c r="S458" s="198"/>
      <c r="T458" s="200">
        <f>T459+T462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01" t="s">
        <v>156</v>
      </c>
      <c r="AT458" s="202" t="s">
        <v>74</v>
      </c>
      <c r="AU458" s="202" t="s">
        <v>75</v>
      </c>
      <c r="AY458" s="201" t="s">
        <v>128</v>
      </c>
      <c r="BK458" s="203">
        <f>BK459+BK462</f>
        <v>0</v>
      </c>
    </row>
    <row r="459" s="12" customFormat="1" ht="22.8" customHeight="1">
      <c r="A459" s="12"/>
      <c r="B459" s="190"/>
      <c r="C459" s="191"/>
      <c r="D459" s="192" t="s">
        <v>74</v>
      </c>
      <c r="E459" s="204" t="s">
        <v>489</v>
      </c>
      <c r="F459" s="204" t="s">
        <v>490</v>
      </c>
      <c r="G459" s="191"/>
      <c r="H459" s="191"/>
      <c r="I459" s="194"/>
      <c r="J459" s="205">
        <f>BK459</f>
        <v>0</v>
      </c>
      <c r="K459" s="191"/>
      <c r="L459" s="196"/>
      <c r="M459" s="197"/>
      <c r="N459" s="198"/>
      <c r="O459" s="198"/>
      <c r="P459" s="199">
        <f>SUM(P460:P461)</f>
        <v>0</v>
      </c>
      <c r="Q459" s="198"/>
      <c r="R459" s="199">
        <f>SUM(R460:R461)</f>
        <v>0</v>
      </c>
      <c r="S459" s="198"/>
      <c r="T459" s="200">
        <f>SUM(T460:T461)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01" t="s">
        <v>156</v>
      </c>
      <c r="AT459" s="202" t="s">
        <v>74</v>
      </c>
      <c r="AU459" s="202" t="s">
        <v>83</v>
      </c>
      <c r="AY459" s="201" t="s">
        <v>128</v>
      </c>
      <c r="BK459" s="203">
        <f>SUM(BK460:BK461)</f>
        <v>0</v>
      </c>
    </row>
    <row r="460" s="2" customFormat="1" ht="16.5" customHeight="1">
      <c r="A460" s="40"/>
      <c r="B460" s="41"/>
      <c r="C460" s="206" t="s">
        <v>940</v>
      </c>
      <c r="D460" s="206" t="s">
        <v>131</v>
      </c>
      <c r="E460" s="207" t="s">
        <v>492</v>
      </c>
      <c r="F460" s="208" t="s">
        <v>490</v>
      </c>
      <c r="G460" s="209" t="s">
        <v>493</v>
      </c>
      <c r="H460" s="210">
        <v>1</v>
      </c>
      <c r="I460" s="211"/>
      <c r="J460" s="212">
        <f>ROUND(I460*H460,2)</f>
        <v>0</v>
      </c>
      <c r="K460" s="208" t="s">
        <v>135</v>
      </c>
      <c r="L460" s="46"/>
      <c r="M460" s="213" t="s">
        <v>19</v>
      </c>
      <c r="N460" s="214" t="s">
        <v>46</v>
      </c>
      <c r="O460" s="86"/>
      <c r="P460" s="215">
        <f>O460*H460</f>
        <v>0</v>
      </c>
      <c r="Q460" s="215">
        <v>0</v>
      </c>
      <c r="R460" s="215">
        <f>Q460*H460</f>
        <v>0</v>
      </c>
      <c r="S460" s="215">
        <v>0</v>
      </c>
      <c r="T460" s="216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7" t="s">
        <v>494</v>
      </c>
      <c r="AT460" s="217" t="s">
        <v>131</v>
      </c>
      <c r="AU460" s="217" t="s">
        <v>85</v>
      </c>
      <c r="AY460" s="19" t="s">
        <v>128</v>
      </c>
      <c r="BE460" s="218">
        <f>IF(N460="základní",J460,0)</f>
        <v>0</v>
      </c>
      <c r="BF460" s="218">
        <f>IF(N460="snížená",J460,0)</f>
        <v>0</v>
      </c>
      <c r="BG460" s="218">
        <f>IF(N460="zákl. přenesená",J460,0)</f>
        <v>0</v>
      </c>
      <c r="BH460" s="218">
        <f>IF(N460="sníž. přenesená",J460,0)</f>
        <v>0</v>
      </c>
      <c r="BI460" s="218">
        <f>IF(N460="nulová",J460,0)</f>
        <v>0</v>
      </c>
      <c r="BJ460" s="19" t="s">
        <v>83</v>
      </c>
      <c r="BK460" s="218">
        <f>ROUND(I460*H460,2)</f>
        <v>0</v>
      </c>
      <c r="BL460" s="19" t="s">
        <v>494</v>
      </c>
      <c r="BM460" s="217" t="s">
        <v>941</v>
      </c>
    </row>
    <row r="461" s="2" customFormat="1">
      <c r="A461" s="40"/>
      <c r="B461" s="41"/>
      <c r="C461" s="42"/>
      <c r="D461" s="219" t="s">
        <v>138</v>
      </c>
      <c r="E461" s="42"/>
      <c r="F461" s="220" t="s">
        <v>496</v>
      </c>
      <c r="G461" s="42"/>
      <c r="H461" s="42"/>
      <c r="I461" s="221"/>
      <c r="J461" s="42"/>
      <c r="K461" s="42"/>
      <c r="L461" s="46"/>
      <c r="M461" s="222"/>
      <c r="N461" s="223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138</v>
      </c>
      <c r="AU461" s="19" t="s">
        <v>85</v>
      </c>
    </row>
    <row r="462" s="12" customFormat="1" ht="22.8" customHeight="1">
      <c r="A462" s="12"/>
      <c r="B462" s="190"/>
      <c r="C462" s="191"/>
      <c r="D462" s="192" t="s">
        <v>74</v>
      </c>
      <c r="E462" s="204" t="s">
        <v>497</v>
      </c>
      <c r="F462" s="204" t="s">
        <v>498</v>
      </c>
      <c r="G462" s="191"/>
      <c r="H462" s="191"/>
      <c r="I462" s="194"/>
      <c r="J462" s="205">
        <f>BK462</f>
        <v>0</v>
      </c>
      <c r="K462" s="191"/>
      <c r="L462" s="196"/>
      <c r="M462" s="197"/>
      <c r="N462" s="198"/>
      <c r="O462" s="198"/>
      <c r="P462" s="199">
        <f>SUM(P463:P465)</f>
        <v>0</v>
      </c>
      <c r="Q462" s="198"/>
      <c r="R462" s="199">
        <f>SUM(R463:R465)</f>
        <v>0</v>
      </c>
      <c r="S462" s="198"/>
      <c r="T462" s="200">
        <f>SUM(T463:T465)</f>
        <v>0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201" t="s">
        <v>156</v>
      </c>
      <c r="AT462" s="202" t="s">
        <v>74</v>
      </c>
      <c r="AU462" s="202" t="s">
        <v>83</v>
      </c>
      <c r="AY462" s="201" t="s">
        <v>128</v>
      </c>
      <c r="BK462" s="203">
        <f>SUM(BK463:BK465)</f>
        <v>0</v>
      </c>
    </row>
    <row r="463" s="2" customFormat="1" ht="21.75" customHeight="1">
      <c r="A463" s="40"/>
      <c r="B463" s="41"/>
      <c r="C463" s="206" t="s">
        <v>942</v>
      </c>
      <c r="D463" s="206" t="s">
        <v>131</v>
      </c>
      <c r="E463" s="207" t="s">
        <v>500</v>
      </c>
      <c r="F463" s="208" t="s">
        <v>501</v>
      </c>
      <c r="G463" s="209" t="s">
        <v>493</v>
      </c>
      <c r="H463" s="210">
        <v>1</v>
      </c>
      <c r="I463" s="211"/>
      <c r="J463" s="212">
        <f>ROUND(I463*H463,2)</f>
        <v>0</v>
      </c>
      <c r="K463" s="208" t="s">
        <v>135</v>
      </c>
      <c r="L463" s="46"/>
      <c r="M463" s="213" t="s">
        <v>19</v>
      </c>
      <c r="N463" s="214" t="s">
        <v>46</v>
      </c>
      <c r="O463" s="86"/>
      <c r="P463" s="215">
        <f>O463*H463</f>
        <v>0</v>
      </c>
      <c r="Q463" s="215">
        <v>0</v>
      </c>
      <c r="R463" s="215">
        <f>Q463*H463</f>
        <v>0</v>
      </c>
      <c r="S463" s="215">
        <v>0</v>
      </c>
      <c r="T463" s="216">
        <f>S463*H463</f>
        <v>0</v>
      </c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R463" s="217" t="s">
        <v>494</v>
      </c>
      <c r="AT463" s="217" t="s">
        <v>131</v>
      </c>
      <c r="AU463" s="217" t="s">
        <v>85</v>
      </c>
      <c r="AY463" s="19" t="s">
        <v>128</v>
      </c>
      <c r="BE463" s="218">
        <f>IF(N463="základní",J463,0)</f>
        <v>0</v>
      </c>
      <c r="BF463" s="218">
        <f>IF(N463="snížená",J463,0)</f>
        <v>0</v>
      </c>
      <c r="BG463" s="218">
        <f>IF(N463="zákl. přenesená",J463,0)</f>
        <v>0</v>
      </c>
      <c r="BH463" s="218">
        <f>IF(N463="sníž. přenesená",J463,0)</f>
        <v>0</v>
      </c>
      <c r="BI463" s="218">
        <f>IF(N463="nulová",J463,0)</f>
        <v>0</v>
      </c>
      <c r="BJ463" s="19" t="s">
        <v>83</v>
      </c>
      <c r="BK463" s="218">
        <f>ROUND(I463*H463,2)</f>
        <v>0</v>
      </c>
      <c r="BL463" s="19" t="s">
        <v>494</v>
      </c>
      <c r="BM463" s="217" t="s">
        <v>943</v>
      </c>
    </row>
    <row r="464" s="2" customFormat="1">
      <c r="A464" s="40"/>
      <c r="B464" s="41"/>
      <c r="C464" s="42"/>
      <c r="D464" s="219" t="s">
        <v>138</v>
      </c>
      <c r="E464" s="42"/>
      <c r="F464" s="220" t="s">
        <v>503</v>
      </c>
      <c r="G464" s="42"/>
      <c r="H464" s="42"/>
      <c r="I464" s="221"/>
      <c r="J464" s="42"/>
      <c r="K464" s="42"/>
      <c r="L464" s="46"/>
      <c r="M464" s="222"/>
      <c r="N464" s="223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138</v>
      </c>
      <c r="AU464" s="19" t="s">
        <v>85</v>
      </c>
    </row>
    <row r="465" s="2" customFormat="1">
      <c r="A465" s="40"/>
      <c r="B465" s="41"/>
      <c r="C465" s="42"/>
      <c r="D465" s="226" t="s">
        <v>223</v>
      </c>
      <c r="E465" s="42"/>
      <c r="F465" s="257" t="s">
        <v>504</v>
      </c>
      <c r="G465" s="42"/>
      <c r="H465" s="42"/>
      <c r="I465" s="221"/>
      <c r="J465" s="42"/>
      <c r="K465" s="42"/>
      <c r="L465" s="46"/>
      <c r="M465" s="268"/>
      <c r="N465" s="269"/>
      <c r="O465" s="270"/>
      <c r="P465" s="270"/>
      <c r="Q465" s="270"/>
      <c r="R465" s="270"/>
      <c r="S465" s="270"/>
      <c r="T465" s="271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T465" s="19" t="s">
        <v>223</v>
      </c>
      <c r="AU465" s="19" t="s">
        <v>85</v>
      </c>
    </row>
    <row r="466" s="2" customFormat="1" ht="6.96" customHeight="1">
      <c r="A466" s="40"/>
      <c r="B466" s="61"/>
      <c r="C466" s="62"/>
      <c r="D466" s="62"/>
      <c r="E466" s="62"/>
      <c r="F466" s="62"/>
      <c r="G466" s="62"/>
      <c r="H466" s="62"/>
      <c r="I466" s="62"/>
      <c r="J466" s="62"/>
      <c r="K466" s="62"/>
      <c r="L466" s="46"/>
      <c r="M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</row>
  </sheetData>
  <sheetProtection sheet="1" autoFilter="0" formatColumns="0" formatRows="0" objects="1" scenarios="1" spinCount="100000" saltValue="GzQFUCDQZttHqDNFFvRJycrIioQ5ewSN5DyR2pvcPj3wphLsAW9SplYDnyhiQ+JxuL/HyCtdHkXHoV7xdaV31A==" hashValue="SMR+FUV+sTSDlsIQUYQHFE2AN8Q45JayCSGvYDInzavkTDooK0MlI4RI80nA+WmeBG7+hkCQtL1WlVzw9DKujg==" algorithmName="SHA-512" password="DE8E"/>
  <autoFilter ref="C95:K465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hyperlinks>
    <hyperlink ref="F100" r:id="rId1" display="https://podminky.urs.cz/item/CS_URS_2024_02/619991001"/>
    <hyperlink ref="F105" r:id="rId2" display="https://podminky.urs.cz/item/CS_URS_2024_02/949101112"/>
    <hyperlink ref="F110" r:id="rId3" display="https://podminky.urs.cz/item/CS_URS_2024_02/997013154"/>
    <hyperlink ref="F112" r:id="rId4" display="https://podminky.urs.cz/item/CS_URS_2024_02/997013501"/>
    <hyperlink ref="F114" r:id="rId5" display="https://podminky.urs.cz/item/CS_URS_2024_02/997013509"/>
    <hyperlink ref="F118" r:id="rId6" display="https://podminky.urs.cz/item/CS_URS_2024_02/997013631"/>
    <hyperlink ref="F121" r:id="rId7" display="https://podminky.urs.cz/item/CS_URS_2024_02/998011010"/>
    <hyperlink ref="F137" r:id="rId8" display="https://podminky.urs.cz/item/CS_URS_2024_02/998711213"/>
    <hyperlink ref="F140" r:id="rId9" display="https://podminky.urs.cz/item/CS_URS_2024_02/712561801"/>
    <hyperlink ref="F154" r:id="rId10" display="https://podminky.urs.cz/item/CS_URS_2024_02/712531801"/>
    <hyperlink ref="F156" r:id="rId11" display="https://podminky.urs.cz/item/CS_URS_2024_02/712861801"/>
    <hyperlink ref="F174" r:id="rId12" display="https://podminky.urs.cz/item/CS_URS_2024_02/712831801"/>
    <hyperlink ref="F176" r:id="rId13" display="https://podminky.urs.cz/item/CS_URS_2024_02/712300854"/>
    <hyperlink ref="F196" r:id="rId14" display="https://podminky.urs.cz/item/CS_URS_2024_02/712500845"/>
    <hyperlink ref="F219" r:id="rId15" display="https://podminky.urs.cz/item/CS_URS_2024_02/712461705"/>
    <hyperlink ref="F229" r:id="rId16" display="https://podminky.urs.cz/item/CS_URS_2024_02/712491171"/>
    <hyperlink ref="F236" r:id="rId17" display="https://podminky.urs.cz/item/CS_URS_2024_02/712861705"/>
    <hyperlink ref="F246" r:id="rId18" display="https://podminky.urs.cz/item/CS_URS_2024_02/712831101"/>
    <hyperlink ref="F256" r:id="rId19" display="https://podminky.urs.cz/item/CS_URS_2024_02/712491176"/>
    <hyperlink ref="F267" r:id="rId20" display="https://podminky.urs.cz/item/CS_URS_2024_02/712463112"/>
    <hyperlink ref="F271" r:id="rId21" display="https://podminky.urs.cz/item/CS_URS_2024_02/712363355"/>
    <hyperlink ref="F275" r:id="rId22" display="https://podminky.urs.cz/item/CS_URS_2024_02/712363353"/>
    <hyperlink ref="F279" r:id="rId23" display="https://podminky.urs.cz/item/CS_URS_2024_02/712363352"/>
    <hyperlink ref="F283" r:id="rId24" display="https://podminky.urs.cz/item/CS_URS_2024_02/712363351"/>
    <hyperlink ref="F287" r:id="rId25" display="https://podminky.urs.cz/item/CS_URS_2024_02/712363354"/>
    <hyperlink ref="F291" r:id="rId26" display="https://podminky.urs.cz/item/CS_URS_2024_02/712998004"/>
    <hyperlink ref="F296" r:id="rId27" display="https://podminky.urs.cz/item/CS_URS_2024_02/998712213"/>
    <hyperlink ref="F299" r:id="rId28" display="https://podminky.urs.cz/item/CS_URS_2024_02/713140816"/>
    <hyperlink ref="F303" r:id="rId29" display="https://podminky.urs.cz/item/CS_URS_2024_02/713141152"/>
    <hyperlink ref="F309" r:id="rId30" display="https://podminky.urs.cz/item/CS_URS_2024_02/998713113"/>
    <hyperlink ref="F312" r:id="rId31" display="https://podminky.urs.cz/item/CS_URS_2024_02/721210824"/>
    <hyperlink ref="F319" r:id="rId32" display="https://podminky.urs.cz/item/CS_URS_2024_02/721171809"/>
    <hyperlink ref="F323" r:id="rId33" display="https://podminky.urs.cz/item/CS_URS_2024_02/721173317"/>
    <hyperlink ref="F327" r:id="rId34" display="https://podminky.urs.cz/item/CS_URS_2024_02/721239114"/>
    <hyperlink ref="F332" r:id="rId35" display="https://podminky.urs.cz/item/CS_URS_2024_02/998721113"/>
    <hyperlink ref="F335" r:id="rId36" display="https://podminky.urs.cz/item/CS_URS_2024_02/762343832"/>
    <hyperlink ref="F339" r:id="rId37" display="https://podminky.urs.cz/item/CS_URS_2024_02/762341670"/>
    <hyperlink ref="F353" r:id="rId38" display="https://podminky.urs.cz/item/CS_URS_2024_02/762395000"/>
    <hyperlink ref="F356" r:id="rId39" display="https://podminky.urs.cz/item/CS_URS_2024_02/998762113"/>
    <hyperlink ref="F359" r:id="rId40" display="https://podminky.urs.cz/item/CS_URS_2024_02/763131831"/>
    <hyperlink ref="F366" r:id="rId41" display="https://podminky.urs.cz/item/CS_URS_2024_02/763131532"/>
    <hyperlink ref="F370" r:id="rId42" display="https://podminky.urs.cz/item/CS_URS_2024_02/763164656"/>
    <hyperlink ref="F374" r:id="rId43" display="https://podminky.urs.cz/item/CS_URS_2024_02/763131751"/>
    <hyperlink ref="F383" r:id="rId44" display="https://podminky.urs.cz/item/CS_URS_2024_02/763131761"/>
    <hyperlink ref="F385" r:id="rId45" display="https://podminky.urs.cz/item/CS_URS_2024_02/763131714"/>
    <hyperlink ref="F387" r:id="rId46" display="https://podminky.urs.cz/item/CS_URS_2024_02/998763323"/>
    <hyperlink ref="F390" r:id="rId47" display="https://podminky.urs.cz/item/CS_URS_2024_02/764001821"/>
    <hyperlink ref="F408" r:id="rId48" display="https://podminky.urs.cz/item/CS_URS_2024_02/764000911"/>
    <hyperlink ref="F416" r:id="rId49" display="https://podminky.urs.cz/item/CS_URS_2024_02/764000913"/>
    <hyperlink ref="F424" r:id="rId50" display="https://podminky.urs.cz/item/CS_URS_2024_02/764000915"/>
    <hyperlink ref="F433" r:id="rId51" display="https://podminky.urs.cz/item/CS_URS_2024_02/784121007"/>
    <hyperlink ref="F441" r:id="rId52" display="https://podminky.urs.cz/item/CS_URS_2024_02/784181108"/>
    <hyperlink ref="F443" r:id="rId53" display="https://podminky.urs.cz/item/CS_URS_2024_02/784211107"/>
    <hyperlink ref="F461" r:id="rId54" display="https://podminky.urs.cz/item/CS_URS_2024_02/030001000"/>
    <hyperlink ref="F464" r:id="rId55" display="https://podminky.urs.cz/item/CS_URS_2024_02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85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Opravy poruch objektu FK Viagem Ústí nad Labem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2. 10. 2024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30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26</v>
      </c>
      <c r="J20" s="138" t="s">
        <v>34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34" t="s">
        <v>29</v>
      </c>
      <c r="J21" s="138" t="s">
        <v>36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38</v>
      </c>
      <c r="E23" s="40"/>
      <c r="F23" s="40"/>
      <c r="G23" s="40"/>
      <c r="H23" s="40"/>
      <c r="I23" s="134" t="s">
        <v>26</v>
      </c>
      <c r="J23" s="138" t="s">
        <v>34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29</v>
      </c>
      <c r="J24" s="138" t="s">
        <v>36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39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41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43</v>
      </c>
      <c r="G32" s="40"/>
      <c r="H32" s="40"/>
      <c r="I32" s="147" t="s">
        <v>42</v>
      </c>
      <c r="J32" s="147" t="s">
        <v>44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45</v>
      </c>
      <c r="E33" s="134" t="s">
        <v>46</v>
      </c>
      <c r="F33" s="149">
        <f>ROUND((SUM(BE90:BE172)),  2)</f>
        <v>0</v>
      </c>
      <c r="G33" s="40"/>
      <c r="H33" s="40"/>
      <c r="I33" s="150">
        <v>0.20999999999999999</v>
      </c>
      <c r="J33" s="149">
        <f>ROUND(((SUM(BE90:BE172))*I33),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47</v>
      </c>
      <c r="F34" s="149">
        <f>ROUND((SUM(BF90:BF172)),  2)</f>
        <v>0</v>
      </c>
      <c r="G34" s="40"/>
      <c r="H34" s="40"/>
      <c r="I34" s="150">
        <v>0.12</v>
      </c>
      <c r="J34" s="149">
        <f>ROUND(((SUM(BF90:BF172))*I34),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48</v>
      </c>
      <c r="F35" s="149">
        <f>ROUND((SUM(BG90:BG172)),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49</v>
      </c>
      <c r="F36" s="149">
        <f>ROUND((SUM(BH90:BH172)),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50</v>
      </c>
      <c r="F37" s="149">
        <f>ROUND((SUM(BI90:BI172)),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51</v>
      </c>
      <c r="E39" s="153"/>
      <c r="F39" s="153"/>
      <c r="G39" s="154" t="s">
        <v>52</v>
      </c>
      <c r="H39" s="155" t="s">
        <v>53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Opravy poruch objektu FK Viagem Ústí nad Labem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SO-03 - Oprava tribun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Masarykova 1091/228a</v>
      </c>
      <c r="G52" s="42"/>
      <c r="H52" s="42"/>
      <c r="I52" s="34" t="s">
        <v>23</v>
      </c>
      <c r="J52" s="74" t="str">
        <f>IF(J12="","",J12)</f>
        <v>2. 10. 2024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Statutární město Ústí nad Labem</v>
      </c>
      <c r="G54" s="42"/>
      <c r="H54" s="42"/>
      <c r="I54" s="34" t="s">
        <v>33</v>
      </c>
      <c r="J54" s="38" t="str">
        <f>E21</f>
        <v>DEKPROJEKT s.r.o.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DEKPROJEKT s.r.o.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73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J113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J128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J139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104</v>
      </c>
      <c r="E65" s="170"/>
      <c r="F65" s="170"/>
      <c r="G65" s="170"/>
      <c r="H65" s="170"/>
      <c r="I65" s="170"/>
      <c r="J65" s="171">
        <f>J142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3"/>
      <c r="C66" s="174"/>
      <c r="D66" s="175" t="s">
        <v>506</v>
      </c>
      <c r="E66" s="176"/>
      <c r="F66" s="176"/>
      <c r="G66" s="176"/>
      <c r="H66" s="176"/>
      <c r="I66" s="176"/>
      <c r="J66" s="177">
        <f>J143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945</v>
      </c>
      <c r="E67" s="170"/>
      <c r="F67" s="170"/>
      <c r="G67" s="170"/>
      <c r="H67" s="170"/>
      <c r="I67" s="170"/>
      <c r="J67" s="171">
        <f>J163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110</v>
      </c>
      <c r="E68" s="170"/>
      <c r="F68" s="170"/>
      <c r="G68" s="170"/>
      <c r="H68" s="170"/>
      <c r="I68" s="170"/>
      <c r="J68" s="171">
        <f>J165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111</v>
      </c>
      <c r="E69" s="176"/>
      <c r="F69" s="176"/>
      <c r="G69" s="176"/>
      <c r="H69" s="176"/>
      <c r="I69" s="176"/>
      <c r="J69" s="177">
        <f>J166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112</v>
      </c>
      <c r="E70" s="176"/>
      <c r="F70" s="176"/>
      <c r="G70" s="176"/>
      <c r="H70" s="176"/>
      <c r="I70" s="176"/>
      <c r="J70" s="177">
        <f>J169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113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Opravy poruch objektu FK Viagem Ústí nad Labem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SO-03 - Oprava tribun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>Masarykova 1091/228a</v>
      </c>
      <c r="G84" s="42"/>
      <c r="H84" s="42"/>
      <c r="I84" s="34" t="s">
        <v>23</v>
      </c>
      <c r="J84" s="74" t="str">
        <f>IF(J12="","",J12)</f>
        <v>2. 10. 2024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>Statutární město Ústí nad Labem</v>
      </c>
      <c r="G86" s="42"/>
      <c r="H86" s="42"/>
      <c r="I86" s="34" t="s">
        <v>33</v>
      </c>
      <c r="J86" s="38" t="str">
        <f>E21</f>
        <v>DEKPROJEKT s.r.o.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38</v>
      </c>
      <c r="J87" s="38" t="str">
        <f>E24</f>
        <v>DEKPROJEKT s.r.o.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114</v>
      </c>
      <c r="D89" s="182" t="s">
        <v>60</v>
      </c>
      <c r="E89" s="182" t="s">
        <v>56</v>
      </c>
      <c r="F89" s="182" t="s">
        <v>57</v>
      </c>
      <c r="G89" s="182" t="s">
        <v>115</v>
      </c>
      <c r="H89" s="182" t="s">
        <v>116</v>
      </c>
      <c r="I89" s="182" t="s">
        <v>117</v>
      </c>
      <c r="J89" s="182" t="s">
        <v>97</v>
      </c>
      <c r="K89" s="183" t="s">
        <v>118</v>
      </c>
      <c r="L89" s="184"/>
      <c r="M89" s="94" t="s">
        <v>19</v>
      </c>
      <c r="N89" s="95" t="s">
        <v>45</v>
      </c>
      <c r="O89" s="95" t="s">
        <v>119</v>
      </c>
      <c r="P89" s="95" t="s">
        <v>120</v>
      </c>
      <c r="Q89" s="95" t="s">
        <v>121</v>
      </c>
      <c r="R89" s="95" t="s">
        <v>122</v>
      </c>
      <c r="S89" s="95" t="s">
        <v>123</v>
      </c>
      <c r="T89" s="96" t="s">
        <v>124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125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P91+P142+P163+P165</f>
        <v>0</v>
      </c>
      <c r="Q90" s="98"/>
      <c r="R90" s="187">
        <f>R91+R142+R163+R165</f>
        <v>1.0068075600000002</v>
      </c>
      <c r="S90" s="98"/>
      <c r="T90" s="188">
        <f>T91+T142+T163+T165</f>
        <v>0.99325500000000011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74</v>
      </c>
      <c r="AU90" s="19" t="s">
        <v>98</v>
      </c>
      <c r="BK90" s="189">
        <f>BK91+BK142+BK163+BK165</f>
        <v>0</v>
      </c>
    </row>
    <row r="91" s="12" customFormat="1" ht="25.92" customHeight="1">
      <c r="A91" s="12"/>
      <c r="B91" s="190"/>
      <c r="C91" s="191"/>
      <c r="D91" s="192" t="s">
        <v>74</v>
      </c>
      <c r="E91" s="193" t="s">
        <v>126</v>
      </c>
      <c r="F91" s="193" t="s">
        <v>127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P92+P113+P128+P139</f>
        <v>0</v>
      </c>
      <c r="Q91" s="198"/>
      <c r="R91" s="199">
        <f>R92+R113+R128+R139</f>
        <v>1.0068075600000002</v>
      </c>
      <c r="S91" s="198"/>
      <c r="T91" s="200">
        <f>T92+T113+T128+T139</f>
        <v>0.99325500000000011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83</v>
      </c>
      <c r="AT91" s="202" t="s">
        <v>74</v>
      </c>
      <c r="AU91" s="202" t="s">
        <v>75</v>
      </c>
      <c r="AY91" s="201" t="s">
        <v>128</v>
      </c>
      <c r="BK91" s="203">
        <f>BK92+BK113+BK128+BK139</f>
        <v>0</v>
      </c>
    </row>
    <row r="92" s="12" customFormat="1" ht="22.8" customHeight="1">
      <c r="A92" s="12"/>
      <c r="B92" s="190"/>
      <c r="C92" s="191"/>
      <c r="D92" s="192" t="s">
        <v>74</v>
      </c>
      <c r="E92" s="204" t="s">
        <v>129</v>
      </c>
      <c r="F92" s="204" t="s">
        <v>130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SUM(P93:P112)</f>
        <v>0</v>
      </c>
      <c r="Q92" s="198"/>
      <c r="R92" s="199">
        <f>SUM(R93:R112)</f>
        <v>1.0051740600000001</v>
      </c>
      <c r="S92" s="198"/>
      <c r="T92" s="200">
        <f>SUM(T93:T112)</f>
        <v>0.99325500000000011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83</v>
      </c>
      <c r="AT92" s="202" t="s">
        <v>74</v>
      </c>
      <c r="AU92" s="202" t="s">
        <v>83</v>
      </c>
      <c r="AY92" s="201" t="s">
        <v>128</v>
      </c>
      <c r="BK92" s="203">
        <f>SUM(BK93:BK112)</f>
        <v>0</v>
      </c>
    </row>
    <row r="93" s="2" customFormat="1" ht="37.8" customHeight="1">
      <c r="A93" s="40"/>
      <c r="B93" s="41"/>
      <c r="C93" s="206" t="s">
        <v>83</v>
      </c>
      <c r="D93" s="206" t="s">
        <v>131</v>
      </c>
      <c r="E93" s="207" t="s">
        <v>946</v>
      </c>
      <c r="F93" s="208" t="s">
        <v>947</v>
      </c>
      <c r="G93" s="209" t="s">
        <v>134</v>
      </c>
      <c r="H93" s="210">
        <v>198.65100000000001</v>
      </c>
      <c r="I93" s="211"/>
      <c r="J93" s="212">
        <f>ROUND(I93*H93,2)</f>
        <v>0</v>
      </c>
      <c r="K93" s="208" t="s">
        <v>135</v>
      </c>
      <c r="L93" s="46"/>
      <c r="M93" s="213" t="s">
        <v>19</v>
      </c>
      <c r="N93" s="214" t="s">
        <v>46</v>
      </c>
      <c r="O93" s="86"/>
      <c r="P93" s="215">
        <f>O93*H93</f>
        <v>0</v>
      </c>
      <c r="Q93" s="215">
        <v>0.0050600000000000003</v>
      </c>
      <c r="R93" s="215">
        <f>Q93*H93</f>
        <v>1.0051740600000001</v>
      </c>
      <c r="S93" s="215">
        <v>0.0050000000000000001</v>
      </c>
      <c r="T93" s="216">
        <f>S93*H93</f>
        <v>0.99325500000000011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136</v>
      </c>
      <c r="AT93" s="217" t="s">
        <v>131</v>
      </c>
      <c r="AU93" s="217" t="s">
        <v>85</v>
      </c>
      <c r="AY93" s="19" t="s">
        <v>128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83</v>
      </c>
      <c r="BK93" s="218">
        <f>ROUND(I93*H93,2)</f>
        <v>0</v>
      </c>
      <c r="BL93" s="19" t="s">
        <v>136</v>
      </c>
      <c r="BM93" s="217" t="s">
        <v>948</v>
      </c>
    </row>
    <row r="94" s="2" customFormat="1">
      <c r="A94" s="40"/>
      <c r="B94" s="41"/>
      <c r="C94" s="42"/>
      <c r="D94" s="219" t="s">
        <v>138</v>
      </c>
      <c r="E94" s="42"/>
      <c r="F94" s="220" t="s">
        <v>949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138</v>
      </c>
      <c r="AU94" s="19" t="s">
        <v>85</v>
      </c>
    </row>
    <row r="95" s="13" customFormat="1">
      <c r="A95" s="13"/>
      <c r="B95" s="224"/>
      <c r="C95" s="225"/>
      <c r="D95" s="226" t="s">
        <v>140</v>
      </c>
      <c r="E95" s="227" t="s">
        <v>19</v>
      </c>
      <c r="F95" s="228" t="s">
        <v>950</v>
      </c>
      <c r="G95" s="225"/>
      <c r="H95" s="227" t="s">
        <v>19</v>
      </c>
      <c r="I95" s="229"/>
      <c r="J95" s="225"/>
      <c r="K95" s="225"/>
      <c r="L95" s="230"/>
      <c r="M95" s="231"/>
      <c r="N95" s="232"/>
      <c r="O95" s="232"/>
      <c r="P95" s="232"/>
      <c r="Q95" s="232"/>
      <c r="R95" s="232"/>
      <c r="S95" s="232"/>
      <c r="T95" s="23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4" t="s">
        <v>140</v>
      </c>
      <c r="AU95" s="234" t="s">
        <v>85</v>
      </c>
      <c r="AV95" s="13" t="s">
        <v>83</v>
      </c>
      <c r="AW95" s="13" t="s">
        <v>37</v>
      </c>
      <c r="AX95" s="13" t="s">
        <v>75</v>
      </c>
      <c r="AY95" s="234" t="s">
        <v>128</v>
      </c>
    </row>
    <row r="96" s="14" customFormat="1">
      <c r="A96" s="14"/>
      <c r="B96" s="235"/>
      <c r="C96" s="236"/>
      <c r="D96" s="226" t="s">
        <v>140</v>
      </c>
      <c r="E96" s="237" t="s">
        <v>19</v>
      </c>
      <c r="F96" s="238" t="s">
        <v>951</v>
      </c>
      <c r="G96" s="236"/>
      <c r="H96" s="239">
        <v>102.368</v>
      </c>
      <c r="I96" s="240"/>
      <c r="J96" s="236"/>
      <c r="K96" s="236"/>
      <c r="L96" s="241"/>
      <c r="M96" s="242"/>
      <c r="N96" s="243"/>
      <c r="O96" s="243"/>
      <c r="P96" s="243"/>
      <c r="Q96" s="243"/>
      <c r="R96" s="243"/>
      <c r="S96" s="243"/>
      <c r="T96" s="24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5" t="s">
        <v>140</v>
      </c>
      <c r="AU96" s="245" t="s">
        <v>85</v>
      </c>
      <c r="AV96" s="14" t="s">
        <v>85</v>
      </c>
      <c r="AW96" s="14" t="s">
        <v>37</v>
      </c>
      <c r="AX96" s="14" t="s">
        <v>75</v>
      </c>
      <c r="AY96" s="245" t="s">
        <v>128</v>
      </c>
    </row>
    <row r="97" s="14" customFormat="1">
      <c r="A97" s="14"/>
      <c r="B97" s="235"/>
      <c r="C97" s="236"/>
      <c r="D97" s="226" t="s">
        <v>140</v>
      </c>
      <c r="E97" s="237" t="s">
        <v>19</v>
      </c>
      <c r="F97" s="238" t="s">
        <v>952</v>
      </c>
      <c r="G97" s="236"/>
      <c r="H97" s="239">
        <v>11.109999999999999</v>
      </c>
      <c r="I97" s="240"/>
      <c r="J97" s="236"/>
      <c r="K97" s="236"/>
      <c r="L97" s="241"/>
      <c r="M97" s="242"/>
      <c r="N97" s="243"/>
      <c r="O97" s="243"/>
      <c r="P97" s="243"/>
      <c r="Q97" s="243"/>
      <c r="R97" s="243"/>
      <c r="S97" s="243"/>
      <c r="T97" s="24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5" t="s">
        <v>140</v>
      </c>
      <c r="AU97" s="245" t="s">
        <v>85</v>
      </c>
      <c r="AV97" s="14" t="s">
        <v>85</v>
      </c>
      <c r="AW97" s="14" t="s">
        <v>37</v>
      </c>
      <c r="AX97" s="14" t="s">
        <v>75</v>
      </c>
      <c r="AY97" s="245" t="s">
        <v>128</v>
      </c>
    </row>
    <row r="98" s="13" customFormat="1">
      <c r="A98" s="13"/>
      <c r="B98" s="224"/>
      <c r="C98" s="225"/>
      <c r="D98" s="226" t="s">
        <v>140</v>
      </c>
      <c r="E98" s="227" t="s">
        <v>19</v>
      </c>
      <c r="F98" s="228" t="s">
        <v>953</v>
      </c>
      <c r="G98" s="225"/>
      <c r="H98" s="227" t="s">
        <v>19</v>
      </c>
      <c r="I98" s="229"/>
      <c r="J98" s="225"/>
      <c r="K98" s="225"/>
      <c r="L98" s="230"/>
      <c r="M98" s="231"/>
      <c r="N98" s="232"/>
      <c r="O98" s="232"/>
      <c r="P98" s="232"/>
      <c r="Q98" s="232"/>
      <c r="R98" s="232"/>
      <c r="S98" s="232"/>
      <c r="T98" s="23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4" t="s">
        <v>140</v>
      </c>
      <c r="AU98" s="234" t="s">
        <v>85</v>
      </c>
      <c r="AV98" s="13" t="s">
        <v>83</v>
      </c>
      <c r="AW98" s="13" t="s">
        <v>37</v>
      </c>
      <c r="AX98" s="13" t="s">
        <v>75</v>
      </c>
      <c r="AY98" s="234" t="s">
        <v>128</v>
      </c>
    </row>
    <row r="99" s="14" customFormat="1">
      <c r="A99" s="14"/>
      <c r="B99" s="235"/>
      <c r="C99" s="236"/>
      <c r="D99" s="226" t="s">
        <v>140</v>
      </c>
      <c r="E99" s="237" t="s">
        <v>19</v>
      </c>
      <c r="F99" s="238" t="s">
        <v>954</v>
      </c>
      <c r="G99" s="236"/>
      <c r="H99" s="239">
        <v>66.828000000000003</v>
      </c>
      <c r="I99" s="240"/>
      <c r="J99" s="236"/>
      <c r="K99" s="236"/>
      <c r="L99" s="241"/>
      <c r="M99" s="242"/>
      <c r="N99" s="243"/>
      <c r="O99" s="243"/>
      <c r="P99" s="243"/>
      <c r="Q99" s="243"/>
      <c r="R99" s="243"/>
      <c r="S99" s="243"/>
      <c r="T99" s="24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5" t="s">
        <v>140</v>
      </c>
      <c r="AU99" s="245" t="s">
        <v>85</v>
      </c>
      <c r="AV99" s="14" t="s">
        <v>85</v>
      </c>
      <c r="AW99" s="14" t="s">
        <v>37</v>
      </c>
      <c r="AX99" s="14" t="s">
        <v>75</v>
      </c>
      <c r="AY99" s="245" t="s">
        <v>128</v>
      </c>
    </row>
    <row r="100" s="14" customFormat="1">
      <c r="A100" s="14"/>
      <c r="B100" s="235"/>
      <c r="C100" s="236"/>
      <c r="D100" s="226" t="s">
        <v>140</v>
      </c>
      <c r="E100" s="237" t="s">
        <v>19</v>
      </c>
      <c r="F100" s="238" t="s">
        <v>955</v>
      </c>
      <c r="G100" s="236"/>
      <c r="H100" s="239">
        <v>5.1479999999999997</v>
      </c>
      <c r="I100" s="240"/>
      <c r="J100" s="236"/>
      <c r="K100" s="236"/>
      <c r="L100" s="241"/>
      <c r="M100" s="242"/>
      <c r="N100" s="243"/>
      <c r="O100" s="243"/>
      <c r="P100" s="243"/>
      <c r="Q100" s="243"/>
      <c r="R100" s="243"/>
      <c r="S100" s="243"/>
      <c r="T100" s="24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5" t="s">
        <v>140</v>
      </c>
      <c r="AU100" s="245" t="s">
        <v>85</v>
      </c>
      <c r="AV100" s="14" t="s">
        <v>85</v>
      </c>
      <c r="AW100" s="14" t="s">
        <v>37</v>
      </c>
      <c r="AX100" s="14" t="s">
        <v>75</v>
      </c>
      <c r="AY100" s="245" t="s">
        <v>128</v>
      </c>
    </row>
    <row r="101" s="14" customFormat="1">
      <c r="A101" s="14"/>
      <c r="B101" s="235"/>
      <c r="C101" s="236"/>
      <c r="D101" s="226" t="s">
        <v>140</v>
      </c>
      <c r="E101" s="237" t="s">
        <v>19</v>
      </c>
      <c r="F101" s="238" t="s">
        <v>956</v>
      </c>
      <c r="G101" s="236"/>
      <c r="H101" s="239">
        <v>13.196999999999999</v>
      </c>
      <c r="I101" s="240"/>
      <c r="J101" s="236"/>
      <c r="K101" s="236"/>
      <c r="L101" s="241"/>
      <c r="M101" s="242"/>
      <c r="N101" s="243"/>
      <c r="O101" s="243"/>
      <c r="P101" s="243"/>
      <c r="Q101" s="243"/>
      <c r="R101" s="243"/>
      <c r="S101" s="243"/>
      <c r="T101" s="24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5" t="s">
        <v>140</v>
      </c>
      <c r="AU101" s="245" t="s">
        <v>85</v>
      </c>
      <c r="AV101" s="14" t="s">
        <v>85</v>
      </c>
      <c r="AW101" s="14" t="s">
        <v>37</v>
      </c>
      <c r="AX101" s="14" t="s">
        <v>75</v>
      </c>
      <c r="AY101" s="245" t="s">
        <v>128</v>
      </c>
    </row>
    <row r="102" s="15" customFormat="1">
      <c r="A102" s="15"/>
      <c r="B102" s="246"/>
      <c r="C102" s="247"/>
      <c r="D102" s="226" t="s">
        <v>140</v>
      </c>
      <c r="E102" s="248" t="s">
        <v>19</v>
      </c>
      <c r="F102" s="249" t="s">
        <v>173</v>
      </c>
      <c r="G102" s="247"/>
      <c r="H102" s="250">
        <v>198.65099999999998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56" t="s">
        <v>140</v>
      </c>
      <c r="AU102" s="256" t="s">
        <v>85</v>
      </c>
      <c r="AV102" s="15" t="s">
        <v>136</v>
      </c>
      <c r="AW102" s="15" t="s">
        <v>37</v>
      </c>
      <c r="AX102" s="15" t="s">
        <v>83</v>
      </c>
      <c r="AY102" s="256" t="s">
        <v>128</v>
      </c>
    </row>
    <row r="103" s="2" customFormat="1" ht="21.75" customHeight="1">
      <c r="A103" s="40"/>
      <c r="B103" s="41"/>
      <c r="C103" s="206" t="s">
        <v>85</v>
      </c>
      <c r="D103" s="206" t="s">
        <v>131</v>
      </c>
      <c r="E103" s="207" t="s">
        <v>957</v>
      </c>
      <c r="F103" s="208" t="s">
        <v>958</v>
      </c>
      <c r="G103" s="209" t="s">
        <v>134</v>
      </c>
      <c r="H103" s="210">
        <v>88.230000000000004</v>
      </c>
      <c r="I103" s="211"/>
      <c r="J103" s="212">
        <f>ROUND(I103*H103,2)</f>
        <v>0</v>
      </c>
      <c r="K103" s="208" t="s">
        <v>135</v>
      </c>
      <c r="L103" s="46"/>
      <c r="M103" s="213" t="s">
        <v>19</v>
      </c>
      <c r="N103" s="214" t="s">
        <v>46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136</v>
      </c>
      <c r="AT103" s="217" t="s">
        <v>131</v>
      </c>
      <c r="AU103" s="217" t="s">
        <v>85</v>
      </c>
      <c r="AY103" s="19" t="s">
        <v>128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83</v>
      </c>
      <c r="BK103" s="218">
        <f>ROUND(I103*H103,2)</f>
        <v>0</v>
      </c>
      <c r="BL103" s="19" t="s">
        <v>136</v>
      </c>
      <c r="BM103" s="217" t="s">
        <v>959</v>
      </c>
    </row>
    <row r="104" s="2" customFormat="1">
      <c r="A104" s="40"/>
      <c r="B104" s="41"/>
      <c r="C104" s="42"/>
      <c r="D104" s="219" t="s">
        <v>138</v>
      </c>
      <c r="E104" s="42"/>
      <c r="F104" s="220" t="s">
        <v>960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138</v>
      </c>
      <c r="AU104" s="19" t="s">
        <v>85</v>
      </c>
    </row>
    <row r="105" s="13" customFormat="1">
      <c r="A105" s="13"/>
      <c r="B105" s="224"/>
      <c r="C105" s="225"/>
      <c r="D105" s="226" t="s">
        <v>140</v>
      </c>
      <c r="E105" s="227" t="s">
        <v>19</v>
      </c>
      <c r="F105" s="228" t="s">
        <v>961</v>
      </c>
      <c r="G105" s="225"/>
      <c r="H105" s="227" t="s">
        <v>19</v>
      </c>
      <c r="I105" s="229"/>
      <c r="J105" s="225"/>
      <c r="K105" s="225"/>
      <c r="L105" s="230"/>
      <c r="M105" s="231"/>
      <c r="N105" s="232"/>
      <c r="O105" s="232"/>
      <c r="P105" s="232"/>
      <c r="Q105" s="232"/>
      <c r="R105" s="232"/>
      <c r="S105" s="232"/>
      <c r="T105" s="23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4" t="s">
        <v>140</v>
      </c>
      <c r="AU105" s="234" t="s">
        <v>85</v>
      </c>
      <c r="AV105" s="13" t="s">
        <v>83</v>
      </c>
      <c r="AW105" s="13" t="s">
        <v>37</v>
      </c>
      <c r="AX105" s="13" t="s">
        <v>75</v>
      </c>
      <c r="AY105" s="234" t="s">
        <v>128</v>
      </c>
    </row>
    <row r="106" s="14" customFormat="1">
      <c r="A106" s="14"/>
      <c r="B106" s="235"/>
      <c r="C106" s="236"/>
      <c r="D106" s="226" t="s">
        <v>140</v>
      </c>
      <c r="E106" s="237" t="s">
        <v>19</v>
      </c>
      <c r="F106" s="238" t="s">
        <v>962</v>
      </c>
      <c r="G106" s="236"/>
      <c r="H106" s="239">
        <v>28.079999999999998</v>
      </c>
      <c r="I106" s="240"/>
      <c r="J106" s="236"/>
      <c r="K106" s="236"/>
      <c r="L106" s="241"/>
      <c r="M106" s="242"/>
      <c r="N106" s="243"/>
      <c r="O106" s="243"/>
      <c r="P106" s="243"/>
      <c r="Q106" s="243"/>
      <c r="R106" s="243"/>
      <c r="S106" s="243"/>
      <c r="T106" s="24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5" t="s">
        <v>140</v>
      </c>
      <c r="AU106" s="245" t="s">
        <v>85</v>
      </c>
      <c r="AV106" s="14" t="s">
        <v>85</v>
      </c>
      <c r="AW106" s="14" t="s">
        <v>37</v>
      </c>
      <c r="AX106" s="14" t="s">
        <v>75</v>
      </c>
      <c r="AY106" s="245" t="s">
        <v>128</v>
      </c>
    </row>
    <row r="107" s="13" customFormat="1">
      <c r="A107" s="13"/>
      <c r="B107" s="224"/>
      <c r="C107" s="225"/>
      <c r="D107" s="226" t="s">
        <v>140</v>
      </c>
      <c r="E107" s="227" t="s">
        <v>19</v>
      </c>
      <c r="F107" s="228" t="s">
        <v>963</v>
      </c>
      <c r="G107" s="225"/>
      <c r="H107" s="227" t="s">
        <v>19</v>
      </c>
      <c r="I107" s="229"/>
      <c r="J107" s="225"/>
      <c r="K107" s="225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140</v>
      </c>
      <c r="AU107" s="234" t="s">
        <v>85</v>
      </c>
      <c r="AV107" s="13" t="s">
        <v>83</v>
      </c>
      <c r="AW107" s="13" t="s">
        <v>37</v>
      </c>
      <c r="AX107" s="13" t="s">
        <v>75</v>
      </c>
      <c r="AY107" s="234" t="s">
        <v>128</v>
      </c>
    </row>
    <row r="108" s="14" customFormat="1">
      <c r="A108" s="14"/>
      <c r="B108" s="235"/>
      <c r="C108" s="236"/>
      <c r="D108" s="226" t="s">
        <v>140</v>
      </c>
      <c r="E108" s="237" t="s">
        <v>19</v>
      </c>
      <c r="F108" s="238" t="s">
        <v>964</v>
      </c>
      <c r="G108" s="236"/>
      <c r="H108" s="239">
        <v>60.149999999999999</v>
      </c>
      <c r="I108" s="240"/>
      <c r="J108" s="236"/>
      <c r="K108" s="236"/>
      <c r="L108" s="241"/>
      <c r="M108" s="242"/>
      <c r="N108" s="243"/>
      <c r="O108" s="243"/>
      <c r="P108" s="243"/>
      <c r="Q108" s="243"/>
      <c r="R108" s="243"/>
      <c r="S108" s="243"/>
      <c r="T108" s="24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5" t="s">
        <v>140</v>
      </c>
      <c r="AU108" s="245" t="s">
        <v>85</v>
      </c>
      <c r="AV108" s="14" t="s">
        <v>85</v>
      </c>
      <c r="AW108" s="14" t="s">
        <v>37</v>
      </c>
      <c r="AX108" s="14" t="s">
        <v>75</v>
      </c>
      <c r="AY108" s="245" t="s">
        <v>128</v>
      </c>
    </row>
    <row r="109" s="15" customFormat="1">
      <c r="A109" s="15"/>
      <c r="B109" s="246"/>
      <c r="C109" s="247"/>
      <c r="D109" s="226" t="s">
        <v>140</v>
      </c>
      <c r="E109" s="248" t="s">
        <v>19</v>
      </c>
      <c r="F109" s="249" t="s">
        <v>173</v>
      </c>
      <c r="G109" s="247"/>
      <c r="H109" s="250">
        <v>88.22999999999999</v>
      </c>
      <c r="I109" s="251"/>
      <c r="J109" s="247"/>
      <c r="K109" s="247"/>
      <c r="L109" s="252"/>
      <c r="M109" s="253"/>
      <c r="N109" s="254"/>
      <c r="O109" s="254"/>
      <c r="P109" s="254"/>
      <c r="Q109" s="254"/>
      <c r="R109" s="254"/>
      <c r="S109" s="254"/>
      <c r="T109" s="25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6" t="s">
        <v>140</v>
      </c>
      <c r="AU109" s="256" t="s">
        <v>85</v>
      </c>
      <c r="AV109" s="15" t="s">
        <v>136</v>
      </c>
      <c r="AW109" s="15" t="s">
        <v>37</v>
      </c>
      <c r="AX109" s="15" t="s">
        <v>83</v>
      </c>
      <c r="AY109" s="256" t="s">
        <v>128</v>
      </c>
    </row>
    <row r="110" s="2" customFormat="1" ht="24.15" customHeight="1">
      <c r="A110" s="40"/>
      <c r="B110" s="41"/>
      <c r="C110" s="206" t="s">
        <v>147</v>
      </c>
      <c r="D110" s="206" t="s">
        <v>131</v>
      </c>
      <c r="E110" s="207" t="s">
        <v>965</v>
      </c>
      <c r="F110" s="208" t="s">
        <v>966</v>
      </c>
      <c r="G110" s="209" t="s">
        <v>134</v>
      </c>
      <c r="H110" s="210">
        <v>286.88099999999997</v>
      </c>
      <c r="I110" s="211"/>
      <c r="J110" s="212">
        <f>ROUND(I110*H110,2)</f>
        <v>0</v>
      </c>
      <c r="K110" s="208" t="s">
        <v>135</v>
      </c>
      <c r="L110" s="46"/>
      <c r="M110" s="213" t="s">
        <v>19</v>
      </c>
      <c r="N110" s="214" t="s">
        <v>46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136</v>
      </c>
      <c r="AT110" s="217" t="s">
        <v>131</v>
      </c>
      <c r="AU110" s="217" t="s">
        <v>85</v>
      </c>
      <c r="AY110" s="19" t="s">
        <v>128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83</v>
      </c>
      <c r="BK110" s="218">
        <f>ROUND(I110*H110,2)</f>
        <v>0</v>
      </c>
      <c r="BL110" s="19" t="s">
        <v>136</v>
      </c>
      <c r="BM110" s="217" t="s">
        <v>967</v>
      </c>
    </row>
    <row r="111" s="2" customFormat="1">
      <c r="A111" s="40"/>
      <c r="B111" s="41"/>
      <c r="C111" s="42"/>
      <c r="D111" s="219" t="s">
        <v>138</v>
      </c>
      <c r="E111" s="42"/>
      <c r="F111" s="220" t="s">
        <v>968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138</v>
      </c>
      <c r="AU111" s="19" t="s">
        <v>85</v>
      </c>
    </row>
    <row r="112" s="14" customFormat="1">
      <c r="A112" s="14"/>
      <c r="B112" s="235"/>
      <c r="C112" s="236"/>
      <c r="D112" s="226" t="s">
        <v>140</v>
      </c>
      <c r="E112" s="237" t="s">
        <v>19</v>
      </c>
      <c r="F112" s="238" t="s">
        <v>969</v>
      </c>
      <c r="G112" s="236"/>
      <c r="H112" s="239">
        <v>286.88099999999997</v>
      </c>
      <c r="I112" s="240"/>
      <c r="J112" s="236"/>
      <c r="K112" s="236"/>
      <c r="L112" s="241"/>
      <c r="M112" s="242"/>
      <c r="N112" s="243"/>
      <c r="O112" s="243"/>
      <c r="P112" s="243"/>
      <c r="Q112" s="243"/>
      <c r="R112" s="243"/>
      <c r="S112" s="243"/>
      <c r="T112" s="24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5" t="s">
        <v>140</v>
      </c>
      <c r="AU112" s="245" t="s">
        <v>85</v>
      </c>
      <c r="AV112" s="14" t="s">
        <v>85</v>
      </c>
      <c r="AW112" s="14" t="s">
        <v>37</v>
      </c>
      <c r="AX112" s="14" t="s">
        <v>83</v>
      </c>
      <c r="AY112" s="245" t="s">
        <v>128</v>
      </c>
    </row>
    <row r="113" s="12" customFormat="1" ht="22.8" customHeight="1">
      <c r="A113" s="12"/>
      <c r="B113" s="190"/>
      <c r="C113" s="191"/>
      <c r="D113" s="192" t="s">
        <v>74</v>
      </c>
      <c r="E113" s="204" t="s">
        <v>172</v>
      </c>
      <c r="F113" s="204" t="s">
        <v>188</v>
      </c>
      <c r="G113" s="191"/>
      <c r="H113" s="191"/>
      <c r="I113" s="194"/>
      <c r="J113" s="205">
        <f>BK113</f>
        <v>0</v>
      </c>
      <c r="K113" s="191"/>
      <c r="L113" s="196"/>
      <c r="M113" s="197"/>
      <c r="N113" s="198"/>
      <c r="O113" s="198"/>
      <c r="P113" s="199">
        <f>SUM(P114:P127)</f>
        <v>0</v>
      </c>
      <c r="Q113" s="198"/>
      <c r="R113" s="199">
        <f>SUM(R114:R127)</f>
        <v>0.0016335</v>
      </c>
      <c r="S113" s="198"/>
      <c r="T113" s="200">
        <f>SUM(T114:T127)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83</v>
      </c>
      <c r="AT113" s="202" t="s">
        <v>74</v>
      </c>
      <c r="AU113" s="202" t="s">
        <v>83</v>
      </c>
      <c r="AY113" s="201" t="s">
        <v>128</v>
      </c>
      <c r="BK113" s="203">
        <f>SUM(BK114:BK127)</f>
        <v>0</v>
      </c>
    </row>
    <row r="114" s="2" customFormat="1" ht="24.15" customHeight="1">
      <c r="A114" s="40"/>
      <c r="B114" s="41"/>
      <c r="C114" s="206" t="s">
        <v>136</v>
      </c>
      <c r="D114" s="206" t="s">
        <v>131</v>
      </c>
      <c r="E114" s="207" t="s">
        <v>970</v>
      </c>
      <c r="F114" s="208" t="s">
        <v>971</v>
      </c>
      <c r="G114" s="209" t="s">
        <v>134</v>
      </c>
      <c r="H114" s="210">
        <v>0.13500000000000001</v>
      </c>
      <c r="I114" s="211"/>
      <c r="J114" s="212">
        <f>ROUND(I114*H114,2)</f>
        <v>0</v>
      </c>
      <c r="K114" s="208" t="s">
        <v>135</v>
      </c>
      <c r="L114" s="46"/>
      <c r="M114" s="213" t="s">
        <v>19</v>
      </c>
      <c r="N114" s="214" t="s">
        <v>46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136</v>
      </c>
      <c r="AT114" s="217" t="s">
        <v>131</v>
      </c>
      <c r="AU114" s="217" t="s">
        <v>85</v>
      </c>
      <c r="AY114" s="19" t="s">
        <v>128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83</v>
      </c>
      <c r="BK114" s="218">
        <f>ROUND(I114*H114,2)</f>
        <v>0</v>
      </c>
      <c r="BL114" s="19" t="s">
        <v>136</v>
      </c>
      <c r="BM114" s="217" t="s">
        <v>972</v>
      </c>
    </row>
    <row r="115" s="2" customFormat="1">
      <c r="A115" s="40"/>
      <c r="B115" s="41"/>
      <c r="C115" s="42"/>
      <c r="D115" s="219" t="s">
        <v>138</v>
      </c>
      <c r="E115" s="42"/>
      <c r="F115" s="220" t="s">
        <v>973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138</v>
      </c>
      <c r="AU115" s="19" t="s">
        <v>85</v>
      </c>
    </row>
    <row r="116" s="2" customFormat="1" ht="24.15" customHeight="1">
      <c r="A116" s="40"/>
      <c r="B116" s="41"/>
      <c r="C116" s="206" t="s">
        <v>156</v>
      </c>
      <c r="D116" s="206" t="s">
        <v>131</v>
      </c>
      <c r="E116" s="207" t="s">
        <v>974</v>
      </c>
      <c r="F116" s="208" t="s">
        <v>975</v>
      </c>
      <c r="G116" s="209" t="s">
        <v>134</v>
      </c>
      <c r="H116" s="210">
        <v>0.13500000000000001</v>
      </c>
      <c r="I116" s="211"/>
      <c r="J116" s="212">
        <f>ROUND(I116*H116,2)</f>
        <v>0</v>
      </c>
      <c r="K116" s="208" t="s">
        <v>135</v>
      </c>
      <c r="L116" s="46"/>
      <c r="M116" s="213" t="s">
        <v>19</v>
      </c>
      <c r="N116" s="214" t="s">
        <v>46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136</v>
      </c>
      <c r="AT116" s="217" t="s">
        <v>131</v>
      </c>
      <c r="AU116" s="217" t="s">
        <v>85</v>
      </c>
      <c r="AY116" s="19" t="s">
        <v>128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83</v>
      </c>
      <c r="BK116" s="218">
        <f>ROUND(I116*H116,2)</f>
        <v>0</v>
      </c>
      <c r="BL116" s="19" t="s">
        <v>136</v>
      </c>
      <c r="BM116" s="217" t="s">
        <v>976</v>
      </c>
    </row>
    <row r="117" s="2" customFormat="1">
      <c r="A117" s="40"/>
      <c r="B117" s="41"/>
      <c r="C117" s="42"/>
      <c r="D117" s="219" t="s">
        <v>138</v>
      </c>
      <c r="E117" s="42"/>
      <c r="F117" s="220" t="s">
        <v>977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138</v>
      </c>
      <c r="AU117" s="19" t="s">
        <v>85</v>
      </c>
    </row>
    <row r="118" s="2" customFormat="1" ht="24.15" customHeight="1">
      <c r="A118" s="40"/>
      <c r="B118" s="41"/>
      <c r="C118" s="206" t="s">
        <v>129</v>
      </c>
      <c r="D118" s="206" t="s">
        <v>131</v>
      </c>
      <c r="E118" s="207" t="s">
        <v>978</v>
      </c>
      <c r="F118" s="208" t="s">
        <v>979</v>
      </c>
      <c r="G118" s="209" t="s">
        <v>134</v>
      </c>
      <c r="H118" s="210">
        <v>0.13500000000000001</v>
      </c>
      <c r="I118" s="211"/>
      <c r="J118" s="212">
        <f>ROUND(I118*H118,2)</f>
        <v>0</v>
      </c>
      <c r="K118" s="208" t="s">
        <v>135</v>
      </c>
      <c r="L118" s="46"/>
      <c r="M118" s="213" t="s">
        <v>19</v>
      </c>
      <c r="N118" s="214" t="s">
        <v>46</v>
      </c>
      <c r="O118" s="86"/>
      <c r="P118" s="215">
        <f>O118*H118</f>
        <v>0</v>
      </c>
      <c r="Q118" s="215">
        <v>0.0020999999999999999</v>
      </c>
      <c r="R118" s="215">
        <f>Q118*H118</f>
        <v>0.00028350000000000001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136</v>
      </c>
      <c r="AT118" s="217" t="s">
        <v>131</v>
      </c>
      <c r="AU118" s="217" t="s">
        <v>85</v>
      </c>
      <c r="AY118" s="19" t="s">
        <v>128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83</v>
      </c>
      <c r="BK118" s="218">
        <f>ROUND(I118*H118,2)</f>
        <v>0</v>
      </c>
      <c r="BL118" s="19" t="s">
        <v>136</v>
      </c>
      <c r="BM118" s="217" t="s">
        <v>980</v>
      </c>
    </row>
    <row r="119" s="2" customFormat="1">
      <c r="A119" s="40"/>
      <c r="B119" s="41"/>
      <c r="C119" s="42"/>
      <c r="D119" s="219" t="s">
        <v>138</v>
      </c>
      <c r="E119" s="42"/>
      <c r="F119" s="220" t="s">
        <v>981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138</v>
      </c>
      <c r="AU119" s="19" t="s">
        <v>85</v>
      </c>
    </row>
    <row r="120" s="2" customFormat="1" ht="33" customHeight="1">
      <c r="A120" s="40"/>
      <c r="B120" s="41"/>
      <c r="C120" s="206" t="s">
        <v>174</v>
      </c>
      <c r="D120" s="206" t="s">
        <v>131</v>
      </c>
      <c r="E120" s="207" t="s">
        <v>982</v>
      </c>
      <c r="F120" s="208" t="s">
        <v>983</v>
      </c>
      <c r="G120" s="209" t="s">
        <v>134</v>
      </c>
      <c r="H120" s="210">
        <v>0.13500000000000001</v>
      </c>
      <c r="I120" s="211"/>
      <c r="J120" s="212">
        <f>ROUND(I120*H120,2)</f>
        <v>0</v>
      </c>
      <c r="K120" s="208" t="s">
        <v>135</v>
      </c>
      <c r="L120" s="46"/>
      <c r="M120" s="213" t="s">
        <v>19</v>
      </c>
      <c r="N120" s="214" t="s">
        <v>46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136</v>
      </c>
      <c r="AT120" s="217" t="s">
        <v>131</v>
      </c>
      <c r="AU120" s="217" t="s">
        <v>85</v>
      </c>
      <c r="AY120" s="19" t="s">
        <v>128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83</v>
      </c>
      <c r="BK120" s="218">
        <f>ROUND(I120*H120,2)</f>
        <v>0</v>
      </c>
      <c r="BL120" s="19" t="s">
        <v>136</v>
      </c>
      <c r="BM120" s="217" t="s">
        <v>984</v>
      </c>
    </row>
    <row r="121" s="2" customFormat="1">
      <c r="A121" s="40"/>
      <c r="B121" s="41"/>
      <c r="C121" s="42"/>
      <c r="D121" s="219" t="s">
        <v>138</v>
      </c>
      <c r="E121" s="42"/>
      <c r="F121" s="220" t="s">
        <v>985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138</v>
      </c>
      <c r="AU121" s="19" t="s">
        <v>85</v>
      </c>
    </row>
    <row r="122" s="2" customFormat="1" ht="24.15" customHeight="1">
      <c r="A122" s="40"/>
      <c r="B122" s="41"/>
      <c r="C122" s="206" t="s">
        <v>181</v>
      </c>
      <c r="D122" s="206" t="s">
        <v>131</v>
      </c>
      <c r="E122" s="207" t="s">
        <v>986</v>
      </c>
      <c r="F122" s="208" t="s">
        <v>987</v>
      </c>
      <c r="G122" s="209" t="s">
        <v>134</v>
      </c>
      <c r="H122" s="210">
        <v>0.13500000000000001</v>
      </c>
      <c r="I122" s="211"/>
      <c r="J122" s="212">
        <f>ROUND(I122*H122,2)</f>
        <v>0</v>
      </c>
      <c r="K122" s="208" t="s">
        <v>135</v>
      </c>
      <c r="L122" s="46"/>
      <c r="M122" s="213" t="s">
        <v>19</v>
      </c>
      <c r="N122" s="214" t="s">
        <v>46</v>
      </c>
      <c r="O122" s="86"/>
      <c r="P122" s="215">
        <f>O122*H122</f>
        <v>0</v>
      </c>
      <c r="Q122" s="215">
        <v>0.01</v>
      </c>
      <c r="R122" s="215">
        <f>Q122*H122</f>
        <v>0.0013500000000000001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136</v>
      </c>
      <c r="AT122" s="217" t="s">
        <v>131</v>
      </c>
      <c r="AU122" s="217" t="s">
        <v>85</v>
      </c>
      <c r="AY122" s="19" t="s">
        <v>128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83</v>
      </c>
      <c r="BK122" s="218">
        <f>ROUND(I122*H122,2)</f>
        <v>0</v>
      </c>
      <c r="BL122" s="19" t="s">
        <v>136</v>
      </c>
      <c r="BM122" s="217" t="s">
        <v>988</v>
      </c>
    </row>
    <row r="123" s="2" customFormat="1">
      <c r="A123" s="40"/>
      <c r="B123" s="41"/>
      <c r="C123" s="42"/>
      <c r="D123" s="219" t="s">
        <v>138</v>
      </c>
      <c r="E123" s="42"/>
      <c r="F123" s="220" t="s">
        <v>989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138</v>
      </c>
      <c r="AU123" s="19" t="s">
        <v>85</v>
      </c>
    </row>
    <row r="124" s="2" customFormat="1" ht="33" customHeight="1">
      <c r="A124" s="40"/>
      <c r="B124" s="41"/>
      <c r="C124" s="206" t="s">
        <v>172</v>
      </c>
      <c r="D124" s="206" t="s">
        <v>131</v>
      </c>
      <c r="E124" s="207" t="s">
        <v>990</v>
      </c>
      <c r="F124" s="208" t="s">
        <v>991</v>
      </c>
      <c r="G124" s="209" t="s">
        <v>134</v>
      </c>
      <c r="H124" s="210">
        <v>0.13500000000000001</v>
      </c>
      <c r="I124" s="211"/>
      <c r="J124" s="212">
        <f>ROUND(I124*H124,2)</f>
        <v>0</v>
      </c>
      <c r="K124" s="208" t="s">
        <v>135</v>
      </c>
      <c r="L124" s="46"/>
      <c r="M124" s="213" t="s">
        <v>19</v>
      </c>
      <c r="N124" s="214" t="s">
        <v>46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136</v>
      </c>
      <c r="AT124" s="217" t="s">
        <v>131</v>
      </c>
      <c r="AU124" s="217" t="s">
        <v>85</v>
      </c>
      <c r="AY124" s="19" t="s">
        <v>128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83</v>
      </c>
      <c r="BK124" s="218">
        <f>ROUND(I124*H124,2)</f>
        <v>0</v>
      </c>
      <c r="BL124" s="19" t="s">
        <v>136</v>
      </c>
      <c r="BM124" s="217" t="s">
        <v>992</v>
      </c>
    </row>
    <row r="125" s="2" customFormat="1">
      <c r="A125" s="40"/>
      <c r="B125" s="41"/>
      <c r="C125" s="42"/>
      <c r="D125" s="219" t="s">
        <v>138</v>
      </c>
      <c r="E125" s="42"/>
      <c r="F125" s="220" t="s">
        <v>993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138</v>
      </c>
      <c r="AU125" s="19" t="s">
        <v>85</v>
      </c>
    </row>
    <row r="126" s="13" customFormat="1">
      <c r="A126" s="13"/>
      <c r="B126" s="224"/>
      <c r="C126" s="225"/>
      <c r="D126" s="226" t="s">
        <v>140</v>
      </c>
      <c r="E126" s="227" t="s">
        <v>19</v>
      </c>
      <c r="F126" s="228" t="s">
        <v>994</v>
      </c>
      <c r="G126" s="225"/>
      <c r="H126" s="227" t="s">
        <v>19</v>
      </c>
      <c r="I126" s="229"/>
      <c r="J126" s="225"/>
      <c r="K126" s="225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140</v>
      </c>
      <c r="AU126" s="234" t="s">
        <v>85</v>
      </c>
      <c r="AV126" s="13" t="s">
        <v>83</v>
      </c>
      <c r="AW126" s="13" t="s">
        <v>37</v>
      </c>
      <c r="AX126" s="13" t="s">
        <v>75</v>
      </c>
      <c r="AY126" s="234" t="s">
        <v>128</v>
      </c>
    </row>
    <row r="127" s="14" customFormat="1">
      <c r="A127" s="14"/>
      <c r="B127" s="235"/>
      <c r="C127" s="236"/>
      <c r="D127" s="226" t="s">
        <v>140</v>
      </c>
      <c r="E127" s="237" t="s">
        <v>19</v>
      </c>
      <c r="F127" s="238" t="s">
        <v>995</v>
      </c>
      <c r="G127" s="236"/>
      <c r="H127" s="239">
        <v>0.13500000000000001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5" t="s">
        <v>140</v>
      </c>
      <c r="AU127" s="245" t="s">
        <v>85</v>
      </c>
      <c r="AV127" s="14" t="s">
        <v>85</v>
      </c>
      <c r="AW127" s="14" t="s">
        <v>37</v>
      </c>
      <c r="AX127" s="14" t="s">
        <v>83</v>
      </c>
      <c r="AY127" s="245" t="s">
        <v>128</v>
      </c>
    </row>
    <row r="128" s="12" customFormat="1" ht="22.8" customHeight="1">
      <c r="A128" s="12"/>
      <c r="B128" s="190"/>
      <c r="C128" s="191"/>
      <c r="D128" s="192" t="s">
        <v>74</v>
      </c>
      <c r="E128" s="204" t="s">
        <v>206</v>
      </c>
      <c r="F128" s="204" t="s">
        <v>207</v>
      </c>
      <c r="G128" s="191"/>
      <c r="H128" s="191"/>
      <c r="I128" s="194"/>
      <c r="J128" s="205">
        <f>BK128</f>
        <v>0</v>
      </c>
      <c r="K128" s="191"/>
      <c r="L128" s="196"/>
      <c r="M128" s="197"/>
      <c r="N128" s="198"/>
      <c r="O128" s="198"/>
      <c r="P128" s="199">
        <f>SUM(P129:P138)</f>
        <v>0</v>
      </c>
      <c r="Q128" s="198"/>
      <c r="R128" s="199">
        <f>SUM(R129:R138)</f>
        <v>0</v>
      </c>
      <c r="S128" s="198"/>
      <c r="T128" s="200">
        <f>SUM(T129:T138)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1" t="s">
        <v>83</v>
      </c>
      <c r="AT128" s="202" t="s">
        <v>74</v>
      </c>
      <c r="AU128" s="202" t="s">
        <v>83</v>
      </c>
      <c r="AY128" s="201" t="s">
        <v>128</v>
      </c>
      <c r="BK128" s="203">
        <f>SUM(BK129:BK138)</f>
        <v>0</v>
      </c>
    </row>
    <row r="129" s="2" customFormat="1" ht="37.8" customHeight="1">
      <c r="A129" s="40"/>
      <c r="B129" s="41"/>
      <c r="C129" s="206" t="s">
        <v>200</v>
      </c>
      <c r="D129" s="206" t="s">
        <v>131</v>
      </c>
      <c r="E129" s="207" t="s">
        <v>996</v>
      </c>
      <c r="F129" s="208" t="s">
        <v>997</v>
      </c>
      <c r="G129" s="209" t="s">
        <v>211</v>
      </c>
      <c r="H129" s="210">
        <v>0.99299999999999999</v>
      </c>
      <c r="I129" s="211"/>
      <c r="J129" s="212">
        <f>ROUND(I129*H129,2)</f>
        <v>0</v>
      </c>
      <c r="K129" s="208" t="s">
        <v>135</v>
      </c>
      <c r="L129" s="46"/>
      <c r="M129" s="213" t="s">
        <v>19</v>
      </c>
      <c r="N129" s="214" t="s">
        <v>46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136</v>
      </c>
      <c r="AT129" s="217" t="s">
        <v>131</v>
      </c>
      <c r="AU129" s="217" t="s">
        <v>85</v>
      </c>
      <c r="AY129" s="19" t="s">
        <v>128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83</v>
      </c>
      <c r="BK129" s="218">
        <f>ROUND(I129*H129,2)</f>
        <v>0</v>
      </c>
      <c r="BL129" s="19" t="s">
        <v>136</v>
      </c>
      <c r="BM129" s="217" t="s">
        <v>998</v>
      </c>
    </row>
    <row r="130" s="2" customFormat="1">
      <c r="A130" s="40"/>
      <c r="B130" s="41"/>
      <c r="C130" s="42"/>
      <c r="D130" s="219" t="s">
        <v>138</v>
      </c>
      <c r="E130" s="42"/>
      <c r="F130" s="220" t="s">
        <v>999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138</v>
      </c>
      <c r="AU130" s="19" t="s">
        <v>85</v>
      </c>
    </row>
    <row r="131" s="2" customFormat="1" ht="33" customHeight="1">
      <c r="A131" s="40"/>
      <c r="B131" s="41"/>
      <c r="C131" s="206" t="s">
        <v>208</v>
      </c>
      <c r="D131" s="206" t="s">
        <v>131</v>
      </c>
      <c r="E131" s="207" t="s">
        <v>214</v>
      </c>
      <c r="F131" s="208" t="s">
        <v>215</v>
      </c>
      <c r="G131" s="209" t="s">
        <v>211</v>
      </c>
      <c r="H131" s="210">
        <v>0.99299999999999999</v>
      </c>
      <c r="I131" s="211"/>
      <c r="J131" s="212">
        <f>ROUND(I131*H131,2)</f>
        <v>0</v>
      </c>
      <c r="K131" s="208" t="s">
        <v>135</v>
      </c>
      <c r="L131" s="46"/>
      <c r="M131" s="213" t="s">
        <v>19</v>
      </c>
      <c r="N131" s="214" t="s">
        <v>46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136</v>
      </c>
      <c r="AT131" s="217" t="s">
        <v>131</v>
      </c>
      <c r="AU131" s="217" t="s">
        <v>85</v>
      </c>
      <c r="AY131" s="19" t="s">
        <v>128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83</v>
      </c>
      <c r="BK131" s="218">
        <f>ROUND(I131*H131,2)</f>
        <v>0</v>
      </c>
      <c r="BL131" s="19" t="s">
        <v>136</v>
      </c>
      <c r="BM131" s="217" t="s">
        <v>1000</v>
      </c>
    </row>
    <row r="132" s="2" customFormat="1">
      <c r="A132" s="40"/>
      <c r="B132" s="41"/>
      <c r="C132" s="42"/>
      <c r="D132" s="219" t="s">
        <v>138</v>
      </c>
      <c r="E132" s="42"/>
      <c r="F132" s="220" t="s">
        <v>217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138</v>
      </c>
      <c r="AU132" s="19" t="s">
        <v>85</v>
      </c>
    </row>
    <row r="133" s="2" customFormat="1" ht="44.25" customHeight="1">
      <c r="A133" s="40"/>
      <c r="B133" s="41"/>
      <c r="C133" s="206" t="s">
        <v>8</v>
      </c>
      <c r="D133" s="206" t="s">
        <v>131</v>
      </c>
      <c r="E133" s="207" t="s">
        <v>219</v>
      </c>
      <c r="F133" s="208" t="s">
        <v>220</v>
      </c>
      <c r="G133" s="209" t="s">
        <v>211</v>
      </c>
      <c r="H133" s="210">
        <v>18.867000000000001</v>
      </c>
      <c r="I133" s="211"/>
      <c r="J133" s="212">
        <f>ROUND(I133*H133,2)</f>
        <v>0</v>
      </c>
      <c r="K133" s="208" t="s">
        <v>135</v>
      </c>
      <c r="L133" s="46"/>
      <c r="M133" s="213" t="s">
        <v>19</v>
      </c>
      <c r="N133" s="214" t="s">
        <v>46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136</v>
      </c>
      <c r="AT133" s="217" t="s">
        <v>131</v>
      </c>
      <c r="AU133" s="217" t="s">
        <v>85</v>
      </c>
      <c r="AY133" s="19" t="s">
        <v>128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83</v>
      </c>
      <c r="BK133" s="218">
        <f>ROUND(I133*H133,2)</f>
        <v>0</v>
      </c>
      <c r="BL133" s="19" t="s">
        <v>136</v>
      </c>
      <c r="BM133" s="217" t="s">
        <v>1001</v>
      </c>
    </row>
    <row r="134" s="2" customFormat="1">
      <c r="A134" s="40"/>
      <c r="B134" s="41"/>
      <c r="C134" s="42"/>
      <c r="D134" s="219" t="s">
        <v>138</v>
      </c>
      <c r="E134" s="42"/>
      <c r="F134" s="220" t="s">
        <v>222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138</v>
      </c>
      <c r="AU134" s="19" t="s">
        <v>85</v>
      </c>
    </row>
    <row r="135" s="2" customFormat="1">
      <c r="A135" s="40"/>
      <c r="B135" s="41"/>
      <c r="C135" s="42"/>
      <c r="D135" s="226" t="s">
        <v>223</v>
      </c>
      <c r="E135" s="42"/>
      <c r="F135" s="257" t="s">
        <v>224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223</v>
      </c>
      <c r="AU135" s="19" t="s">
        <v>85</v>
      </c>
    </row>
    <row r="136" s="14" customFormat="1">
      <c r="A136" s="14"/>
      <c r="B136" s="235"/>
      <c r="C136" s="236"/>
      <c r="D136" s="226" t="s">
        <v>140</v>
      </c>
      <c r="E136" s="236"/>
      <c r="F136" s="238" t="s">
        <v>1002</v>
      </c>
      <c r="G136" s="236"/>
      <c r="H136" s="239">
        <v>18.867000000000001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5" t="s">
        <v>140</v>
      </c>
      <c r="AU136" s="245" t="s">
        <v>85</v>
      </c>
      <c r="AV136" s="14" t="s">
        <v>85</v>
      </c>
      <c r="AW136" s="14" t="s">
        <v>4</v>
      </c>
      <c r="AX136" s="14" t="s">
        <v>83</v>
      </c>
      <c r="AY136" s="245" t="s">
        <v>128</v>
      </c>
    </row>
    <row r="137" s="2" customFormat="1" ht="44.25" customHeight="1">
      <c r="A137" s="40"/>
      <c r="B137" s="41"/>
      <c r="C137" s="206" t="s">
        <v>218</v>
      </c>
      <c r="D137" s="206" t="s">
        <v>131</v>
      </c>
      <c r="E137" s="207" t="s">
        <v>227</v>
      </c>
      <c r="F137" s="208" t="s">
        <v>228</v>
      </c>
      <c r="G137" s="209" t="s">
        <v>211</v>
      </c>
      <c r="H137" s="210">
        <v>0.99299999999999999</v>
      </c>
      <c r="I137" s="211"/>
      <c r="J137" s="212">
        <f>ROUND(I137*H137,2)</f>
        <v>0</v>
      </c>
      <c r="K137" s="208" t="s">
        <v>135</v>
      </c>
      <c r="L137" s="46"/>
      <c r="M137" s="213" t="s">
        <v>19</v>
      </c>
      <c r="N137" s="214" t="s">
        <v>46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136</v>
      </c>
      <c r="AT137" s="217" t="s">
        <v>131</v>
      </c>
      <c r="AU137" s="217" t="s">
        <v>85</v>
      </c>
      <c r="AY137" s="19" t="s">
        <v>128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83</v>
      </c>
      <c r="BK137" s="218">
        <f>ROUND(I137*H137,2)</f>
        <v>0</v>
      </c>
      <c r="BL137" s="19" t="s">
        <v>136</v>
      </c>
      <c r="BM137" s="217" t="s">
        <v>1003</v>
      </c>
    </row>
    <row r="138" s="2" customFormat="1">
      <c r="A138" s="40"/>
      <c r="B138" s="41"/>
      <c r="C138" s="42"/>
      <c r="D138" s="219" t="s">
        <v>138</v>
      </c>
      <c r="E138" s="42"/>
      <c r="F138" s="220" t="s">
        <v>230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138</v>
      </c>
      <c r="AU138" s="19" t="s">
        <v>85</v>
      </c>
    </row>
    <row r="139" s="12" customFormat="1" ht="22.8" customHeight="1">
      <c r="A139" s="12"/>
      <c r="B139" s="190"/>
      <c r="C139" s="191"/>
      <c r="D139" s="192" t="s">
        <v>74</v>
      </c>
      <c r="E139" s="204" t="s">
        <v>231</v>
      </c>
      <c r="F139" s="204" t="s">
        <v>232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SUM(P140:P141)</f>
        <v>0</v>
      </c>
      <c r="Q139" s="198"/>
      <c r="R139" s="199">
        <f>SUM(R140:R141)</f>
        <v>0</v>
      </c>
      <c r="S139" s="198"/>
      <c r="T139" s="200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83</v>
      </c>
      <c r="AT139" s="202" t="s">
        <v>74</v>
      </c>
      <c r="AU139" s="202" t="s">
        <v>83</v>
      </c>
      <c r="AY139" s="201" t="s">
        <v>128</v>
      </c>
      <c r="BK139" s="203">
        <f>SUM(BK140:BK141)</f>
        <v>0</v>
      </c>
    </row>
    <row r="140" s="2" customFormat="1" ht="55.5" customHeight="1">
      <c r="A140" s="40"/>
      <c r="B140" s="41"/>
      <c r="C140" s="206" t="s">
        <v>226</v>
      </c>
      <c r="D140" s="206" t="s">
        <v>131</v>
      </c>
      <c r="E140" s="207" t="s">
        <v>1004</v>
      </c>
      <c r="F140" s="208" t="s">
        <v>1005</v>
      </c>
      <c r="G140" s="209" t="s">
        <v>211</v>
      </c>
      <c r="H140" s="210">
        <v>1.0069999999999999</v>
      </c>
      <c r="I140" s="211"/>
      <c r="J140" s="212">
        <f>ROUND(I140*H140,2)</f>
        <v>0</v>
      </c>
      <c r="K140" s="208" t="s">
        <v>135</v>
      </c>
      <c r="L140" s="46"/>
      <c r="M140" s="213" t="s">
        <v>19</v>
      </c>
      <c r="N140" s="214" t="s">
        <v>46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136</v>
      </c>
      <c r="AT140" s="217" t="s">
        <v>131</v>
      </c>
      <c r="AU140" s="217" t="s">
        <v>85</v>
      </c>
      <c r="AY140" s="19" t="s">
        <v>128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83</v>
      </c>
      <c r="BK140" s="218">
        <f>ROUND(I140*H140,2)</f>
        <v>0</v>
      </c>
      <c r="BL140" s="19" t="s">
        <v>136</v>
      </c>
      <c r="BM140" s="217" t="s">
        <v>1006</v>
      </c>
    </row>
    <row r="141" s="2" customFormat="1">
      <c r="A141" s="40"/>
      <c r="B141" s="41"/>
      <c r="C141" s="42"/>
      <c r="D141" s="219" t="s">
        <v>138</v>
      </c>
      <c r="E141" s="42"/>
      <c r="F141" s="220" t="s">
        <v>1007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138</v>
      </c>
      <c r="AU141" s="19" t="s">
        <v>85</v>
      </c>
    </row>
    <row r="142" s="12" customFormat="1" ht="25.92" customHeight="1">
      <c r="A142" s="12"/>
      <c r="B142" s="190"/>
      <c r="C142" s="191"/>
      <c r="D142" s="192" t="s">
        <v>74</v>
      </c>
      <c r="E142" s="193" t="s">
        <v>238</v>
      </c>
      <c r="F142" s="193" t="s">
        <v>239</v>
      </c>
      <c r="G142" s="191"/>
      <c r="H142" s="191"/>
      <c r="I142" s="194"/>
      <c r="J142" s="195">
        <f>BK142</f>
        <v>0</v>
      </c>
      <c r="K142" s="191"/>
      <c r="L142" s="196"/>
      <c r="M142" s="197"/>
      <c r="N142" s="198"/>
      <c r="O142" s="198"/>
      <c r="P142" s="199">
        <f>P143</f>
        <v>0</v>
      </c>
      <c r="Q142" s="198"/>
      <c r="R142" s="199">
        <f>R143</f>
        <v>0</v>
      </c>
      <c r="S142" s="198"/>
      <c r="T142" s="200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85</v>
      </c>
      <c r="AT142" s="202" t="s">
        <v>74</v>
      </c>
      <c r="AU142" s="202" t="s">
        <v>75</v>
      </c>
      <c r="AY142" s="201" t="s">
        <v>128</v>
      </c>
      <c r="BK142" s="203">
        <f>BK143</f>
        <v>0</v>
      </c>
    </row>
    <row r="143" s="12" customFormat="1" ht="22.8" customHeight="1">
      <c r="A143" s="12"/>
      <c r="B143" s="190"/>
      <c r="C143" s="191"/>
      <c r="D143" s="192" t="s">
        <v>74</v>
      </c>
      <c r="E143" s="204" t="s">
        <v>531</v>
      </c>
      <c r="F143" s="204" t="s">
        <v>532</v>
      </c>
      <c r="G143" s="191"/>
      <c r="H143" s="191"/>
      <c r="I143" s="194"/>
      <c r="J143" s="205">
        <f>BK143</f>
        <v>0</v>
      </c>
      <c r="K143" s="191"/>
      <c r="L143" s="196"/>
      <c r="M143" s="197"/>
      <c r="N143" s="198"/>
      <c r="O143" s="198"/>
      <c r="P143" s="199">
        <f>SUM(P144:P162)</f>
        <v>0</v>
      </c>
      <c r="Q143" s="198"/>
      <c r="R143" s="199">
        <f>SUM(R144:R162)</f>
        <v>0</v>
      </c>
      <c r="S143" s="198"/>
      <c r="T143" s="200">
        <f>SUM(T144:T162)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1" t="s">
        <v>85</v>
      </c>
      <c r="AT143" s="202" t="s">
        <v>74</v>
      </c>
      <c r="AU143" s="202" t="s">
        <v>83</v>
      </c>
      <c r="AY143" s="201" t="s">
        <v>128</v>
      </c>
      <c r="BK143" s="203">
        <f>SUM(BK144:BK162)</f>
        <v>0</v>
      </c>
    </row>
    <row r="144" s="2" customFormat="1" ht="37.8" customHeight="1">
      <c r="A144" s="40"/>
      <c r="B144" s="41"/>
      <c r="C144" s="206" t="s">
        <v>233</v>
      </c>
      <c r="D144" s="206" t="s">
        <v>131</v>
      </c>
      <c r="E144" s="207" t="s">
        <v>1008</v>
      </c>
      <c r="F144" s="208" t="s">
        <v>1009</v>
      </c>
      <c r="G144" s="209" t="s">
        <v>134</v>
      </c>
      <c r="H144" s="210">
        <v>113.47799999999999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46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242</v>
      </c>
      <c r="AT144" s="217" t="s">
        <v>131</v>
      </c>
      <c r="AU144" s="217" t="s">
        <v>85</v>
      </c>
      <c r="AY144" s="19" t="s">
        <v>128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83</v>
      </c>
      <c r="BK144" s="218">
        <f>ROUND(I144*H144,2)</f>
        <v>0</v>
      </c>
      <c r="BL144" s="19" t="s">
        <v>242</v>
      </c>
      <c r="BM144" s="217" t="s">
        <v>1010</v>
      </c>
    </row>
    <row r="145" s="13" customFormat="1">
      <c r="A145" s="13"/>
      <c r="B145" s="224"/>
      <c r="C145" s="225"/>
      <c r="D145" s="226" t="s">
        <v>140</v>
      </c>
      <c r="E145" s="227" t="s">
        <v>19</v>
      </c>
      <c r="F145" s="228" t="s">
        <v>950</v>
      </c>
      <c r="G145" s="225"/>
      <c r="H145" s="227" t="s">
        <v>19</v>
      </c>
      <c r="I145" s="229"/>
      <c r="J145" s="225"/>
      <c r="K145" s="225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140</v>
      </c>
      <c r="AU145" s="234" t="s">
        <v>85</v>
      </c>
      <c r="AV145" s="13" t="s">
        <v>83</v>
      </c>
      <c r="AW145" s="13" t="s">
        <v>37</v>
      </c>
      <c r="AX145" s="13" t="s">
        <v>75</v>
      </c>
      <c r="AY145" s="234" t="s">
        <v>128</v>
      </c>
    </row>
    <row r="146" s="14" customFormat="1">
      <c r="A146" s="14"/>
      <c r="B146" s="235"/>
      <c r="C146" s="236"/>
      <c r="D146" s="226" t="s">
        <v>140</v>
      </c>
      <c r="E146" s="237" t="s">
        <v>19</v>
      </c>
      <c r="F146" s="238" t="s">
        <v>951</v>
      </c>
      <c r="G146" s="236"/>
      <c r="H146" s="239">
        <v>102.368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5" t="s">
        <v>140</v>
      </c>
      <c r="AU146" s="245" t="s">
        <v>85</v>
      </c>
      <c r="AV146" s="14" t="s">
        <v>85</v>
      </c>
      <c r="AW146" s="14" t="s">
        <v>37</v>
      </c>
      <c r="AX146" s="14" t="s">
        <v>75</v>
      </c>
      <c r="AY146" s="245" t="s">
        <v>128</v>
      </c>
    </row>
    <row r="147" s="14" customFormat="1">
      <c r="A147" s="14"/>
      <c r="B147" s="235"/>
      <c r="C147" s="236"/>
      <c r="D147" s="226" t="s">
        <v>140</v>
      </c>
      <c r="E147" s="237" t="s">
        <v>19</v>
      </c>
      <c r="F147" s="238" t="s">
        <v>952</v>
      </c>
      <c r="G147" s="236"/>
      <c r="H147" s="239">
        <v>11.109999999999999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5" t="s">
        <v>140</v>
      </c>
      <c r="AU147" s="245" t="s">
        <v>85</v>
      </c>
      <c r="AV147" s="14" t="s">
        <v>85</v>
      </c>
      <c r="AW147" s="14" t="s">
        <v>37</v>
      </c>
      <c r="AX147" s="14" t="s">
        <v>75</v>
      </c>
      <c r="AY147" s="245" t="s">
        <v>128</v>
      </c>
    </row>
    <row r="148" s="15" customFormat="1">
      <c r="A148" s="15"/>
      <c r="B148" s="246"/>
      <c r="C148" s="247"/>
      <c r="D148" s="226" t="s">
        <v>140</v>
      </c>
      <c r="E148" s="248" t="s">
        <v>19</v>
      </c>
      <c r="F148" s="249" t="s">
        <v>173</v>
      </c>
      <c r="G148" s="247"/>
      <c r="H148" s="250">
        <v>113.47799999999999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6" t="s">
        <v>140</v>
      </c>
      <c r="AU148" s="256" t="s">
        <v>85</v>
      </c>
      <c r="AV148" s="15" t="s">
        <v>136</v>
      </c>
      <c r="AW148" s="15" t="s">
        <v>37</v>
      </c>
      <c r="AX148" s="15" t="s">
        <v>83</v>
      </c>
      <c r="AY148" s="256" t="s">
        <v>128</v>
      </c>
    </row>
    <row r="149" s="2" customFormat="1" ht="37.8" customHeight="1">
      <c r="A149" s="40"/>
      <c r="B149" s="41"/>
      <c r="C149" s="206" t="s">
        <v>242</v>
      </c>
      <c r="D149" s="206" t="s">
        <v>131</v>
      </c>
      <c r="E149" s="207" t="s">
        <v>1011</v>
      </c>
      <c r="F149" s="208" t="s">
        <v>1012</v>
      </c>
      <c r="G149" s="209" t="s">
        <v>134</v>
      </c>
      <c r="H149" s="210">
        <v>85.173000000000002</v>
      </c>
      <c r="I149" s="211"/>
      <c r="J149" s="212">
        <f>ROUND(I149*H149,2)</f>
        <v>0</v>
      </c>
      <c r="K149" s="208" t="s">
        <v>19</v>
      </c>
      <c r="L149" s="46"/>
      <c r="M149" s="213" t="s">
        <v>19</v>
      </c>
      <c r="N149" s="214" t="s">
        <v>46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242</v>
      </c>
      <c r="AT149" s="217" t="s">
        <v>131</v>
      </c>
      <c r="AU149" s="217" t="s">
        <v>85</v>
      </c>
      <c r="AY149" s="19" t="s">
        <v>128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83</v>
      </c>
      <c r="BK149" s="218">
        <f>ROUND(I149*H149,2)</f>
        <v>0</v>
      </c>
      <c r="BL149" s="19" t="s">
        <v>242</v>
      </c>
      <c r="BM149" s="217" t="s">
        <v>1013</v>
      </c>
    </row>
    <row r="150" s="13" customFormat="1">
      <c r="A150" s="13"/>
      <c r="B150" s="224"/>
      <c r="C150" s="225"/>
      <c r="D150" s="226" t="s">
        <v>140</v>
      </c>
      <c r="E150" s="227" t="s">
        <v>19</v>
      </c>
      <c r="F150" s="228" t="s">
        <v>953</v>
      </c>
      <c r="G150" s="225"/>
      <c r="H150" s="227" t="s">
        <v>19</v>
      </c>
      <c r="I150" s="229"/>
      <c r="J150" s="225"/>
      <c r="K150" s="225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140</v>
      </c>
      <c r="AU150" s="234" t="s">
        <v>85</v>
      </c>
      <c r="AV150" s="13" t="s">
        <v>83</v>
      </c>
      <c r="AW150" s="13" t="s">
        <v>37</v>
      </c>
      <c r="AX150" s="13" t="s">
        <v>75</v>
      </c>
      <c r="AY150" s="234" t="s">
        <v>128</v>
      </c>
    </row>
    <row r="151" s="14" customFormat="1">
      <c r="A151" s="14"/>
      <c r="B151" s="235"/>
      <c r="C151" s="236"/>
      <c r="D151" s="226" t="s">
        <v>140</v>
      </c>
      <c r="E151" s="237" t="s">
        <v>19</v>
      </c>
      <c r="F151" s="238" t="s">
        <v>954</v>
      </c>
      <c r="G151" s="236"/>
      <c r="H151" s="239">
        <v>66.828000000000003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5" t="s">
        <v>140</v>
      </c>
      <c r="AU151" s="245" t="s">
        <v>85</v>
      </c>
      <c r="AV151" s="14" t="s">
        <v>85</v>
      </c>
      <c r="AW151" s="14" t="s">
        <v>37</v>
      </c>
      <c r="AX151" s="14" t="s">
        <v>75</v>
      </c>
      <c r="AY151" s="245" t="s">
        <v>128</v>
      </c>
    </row>
    <row r="152" s="14" customFormat="1">
      <c r="A152" s="14"/>
      <c r="B152" s="235"/>
      <c r="C152" s="236"/>
      <c r="D152" s="226" t="s">
        <v>140</v>
      </c>
      <c r="E152" s="237" t="s">
        <v>19</v>
      </c>
      <c r="F152" s="238" t="s">
        <v>955</v>
      </c>
      <c r="G152" s="236"/>
      <c r="H152" s="239">
        <v>5.1479999999999997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5" t="s">
        <v>140</v>
      </c>
      <c r="AU152" s="245" t="s">
        <v>85</v>
      </c>
      <c r="AV152" s="14" t="s">
        <v>85</v>
      </c>
      <c r="AW152" s="14" t="s">
        <v>37</v>
      </c>
      <c r="AX152" s="14" t="s">
        <v>75</v>
      </c>
      <c r="AY152" s="245" t="s">
        <v>128</v>
      </c>
    </row>
    <row r="153" s="14" customFormat="1">
      <c r="A153" s="14"/>
      <c r="B153" s="235"/>
      <c r="C153" s="236"/>
      <c r="D153" s="226" t="s">
        <v>140</v>
      </c>
      <c r="E153" s="237" t="s">
        <v>19</v>
      </c>
      <c r="F153" s="238" t="s">
        <v>956</v>
      </c>
      <c r="G153" s="236"/>
      <c r="H153" s="239">
        <v>13.196999999999999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5" t="s">
        <v>140</v>
      </c>
      <c r="AU153" s="245" t="s">
        <v>85</v>
      </c>
      <c r="AV153" s="14" t="s">
        <v>85</v>
      </c>
      <c r="AW153" s="14" t="s">
        <v>37</v>
      </c>
      <c r="AX153" s="14" t="s">
        <v>75</v>
      </c>
      <c r="AY153" s="245" t="s">
        <v>128</v>
      </c>
    </row>
    <row r="154" s="15" customFormat="1">
      <c r="A154" s="15"/>
      <c r="B154" s="246"/>
      <c r="C154" s="247"/>
      <c r="D154" s="226" t="s">
        <v>140</v>
      </c>
      <c r="E154" s="248" t="s">
        <v>19</v>
      </c>
      <c r="F154" s="249" t="s">
        <v>173</v>
      </c>
      <c r="G154" s="247"/>
      <c r="H154" s="250">
        <v>85.173000000000002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6" t="s">
        <v>140</v>
      </c>
      <c r="AU154" s="256" t="s">
        <v>85</v>
      </c>
      <c r="AV154" s="15" t="s">
        <v>136</v>
      </c>
      <c r="AW154" s="15" t="s">
        <v>37</v>
      </c>
      <c r="AX154" s="15" t="s">
        <v>83</v>
      </c>
      <c r="AY154" s="256" t="s">
        <v>128</v>
      </c>
    </row>
    <row r="155" s="2" customFormat="1" ht="37.8" customHeight="1">
      <c r="A155" s="40"/>
      <c r="B155" s="41"/>
      <c r="C155" s="206" t="s">
        <v>249</v>
      </c>
      <c r="D155" s="206" t="s">
        <v>131</v>
      </c>
      <c r="E155" s="207" t="s">
        <v>1014</v>
      </c>
      <c r="F155" s="208" t="s">
        <v>1015</v>
      </c>
      <c r="G155" s="209" t="s">
        <v>165</v>
      </c>
      <c r="H155" s="210">
        <v>93.599999999999994</v>
      </c>
      <c r="I155" s="211"/>
      <c r="J155" s="212">
        <f>ROUND(I155*H155,2)</f>
        <v>0</v>
      </c>
      <c r="K155" s="208" t="s">
        <v>19</v>
      </c>
      <c r="L155" s="46"/>
      <c r="M155" s="213" t="s">
        <v>19</v>
      </c>
      <c r="N155" s="214" t="s">
        <v>46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242</v>
      </c>
      <c r="AT155" s="217" t="s">
        <v>131</v>
      </c>
      <c r="AU155" s="217" t="s">
        <v>85</v>
      </c>
      <c r="AY155" s="19" t="s">
        <v>128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83</v>
      </c>
      <c r="BK155" s="218">
        <f>ROUND(I155*H155,2)</f>
        <v>0</v>
      </c>
      <c r="BL155" s="19" t="s">
        <v>242</v>
      </c>
      <c r="BM155" s="217" t="s">
        <v>1016</v>
      </c>
    </row>
    <row r="156" s="13" customFormat="1">
      <c r="A156" s="13"/>
      <c r="B156" s="224"/>
      <c r="C156" s="225"/>
      <c r="D156" s="226" t="s">
        <v>140</v>
      </c>
      <c r="E156" s="227" t="s">
        <v>19</v>
      </c>
      <c r="F156" s="228" t="s">
        <v>961</v>
      </c>
      <c r="G156" s="225"/>
      <c r="H156" s="227" t="s">
        <v>19</v>
      </c>
      <c r="I156" s="229"/>
      <c r="J156" s="225"/>
      <c r="K156" s="225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140</v>
      </c>
      <c r="AU156" s="234" t="s">
        <v>85</v>
      </c>
      <c r="AV156" s="13" t="s">
        <v>83</v>
      </c>
      <c r="AW156" s="13" t="s">
        <v>37</v>
      </c>
      <c r="AX156" s="13" t="s">
        <v>75</v>
      </c>
      <c r="AY156" s="234" t="s">
        <v>128</v>
      </c>
    </row>
    <row r="157" s="14" customFormat="1">
      <c r="A157" s="14"/>
      <c r="B157" s="235"/>
      <c r="C157" s="236"/>
      <c r="D157" s="226" t="s">
        <v>140</v>
      </c>
      <c r="E157" s="237" t="s">
        <v>19</v>
      </c>
      <c r="F157" s="238" t="s">
        <v>1017</v>
      </c>
      <c r="G157" s="236"/>
      <c r="H157" s="239">
        <v>93.599999999999994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5" t="s">
        <v>140</v>
      </c>
      <c r="AU157" s="245" t="s">
        <v>85</v>
      </c>
      <c r="AV157" s="14" t="s">
        <v>85</v>
      </c>
      <c r="AW157" s="14" t="s">
        <v>37</v>
      </c>
      <c r="AX157" s="14" t="s">
        <v>83</v>
      </c>
      <c r="AY157" s="245" t="s">
        <v>128</v>
      </c>
    </row>
    <row r="158" s="2" customFormat="1" ht="37.8" customHeight="1">
      <c r="A158" s="40"/>
      <c r="B158" s="41"/>
      <c r="C158" s="206" t="s">
        <v>254</v>
      </c>
      <c r="D158" s="206" t="s">
        <v>131</v>
      </c>
      <c r="E158" s="207" t="s">
        <v>1018</v>
      </c>
      <c r="F158" s="208" t="s">
        <v>1019</v>
      </c>
      <c r="G158" s="209" t="s">
        <v>165</v>
      </c>
      <c r="H158" s="210">
        <v>200.5</v>
      </c>
      <c r="I158" s="211"/>
      <c r="J158" s="212">
        <f>ROUND(I158*H158,2)</f>
        <v>0</v>
      </c>
      <c r="K158" s="208" t="s">
        <v>19</v>
      </c>
      <c r="L158" s="46"/>
      <c r="M158" s="213" t="s">
        <v>19</v>
      </c>
      <c r="N158" s="214" t="s">
        <v>46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242</v>
      </c>
      <c r="AT158" s="217" t="s">
        <v>131</v>
      </c>
      <c r="AU158" s="217" t="s">
        <v>85</v>
      </c>
      <c r="AY158" s="19" t="s">
        <v>128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83</v>
      </c>
      <c r="BK158" s="218">
        <f>ROUND(I158*H158,2)</f>
        <v>0</v>
      </c>
      <c r="BL158" s="19" t="s">
        <v>242</v>
      </c>
      <c r="BM158" s="217" t="s">
        <v>1020</v>
      </c>
    </row>
    <row r="159" s="13" customFormat="1">
      <c r="A159" s="13"/>
      <c r="B159" s="224"/>
      <c r="C159" s="225"/>
      <c r="D159" s="226" t="s">
        <v>140</v>
      </c>
      <c r="E159" s="227" t="s">
        <v>19</v>
      </c>
      <c r="F159" s="228" t="s">
        <v>963</v>
      </c>
      <c r="G159" s="225"/>
      <c r="H159" s="227" t="s">
        <v>19</v>
      </c>
      <c r="I159" s="229"/>
      <c r="J159" s="225"/>
      <c r="K159" s="225"/>
      <c r="L159" s="230"/>
      <c r="M159" s="231"/>
      <c r="N159" s="232"/>
      <c r="O159" s="232"/>
      <c r="P159" s="232"/>
      <c r="Q159" s="232"/>
      <c r="R159" s="232"/>
      <c r="S159" s="232"/>
      <c r="T159" s="23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4" t="s">
        <v>140</v>
      </c>
      <c r="AU159" s="234" t="s">
        <v>85</v>
      </c>
      <c r="AV159" s="13" t="s">
        <v>83</v>
      </c>
      <c r="AW159" s="13" t="s">
        <v>37</v>
      </c>
      <c r="AX159" s="13" t="s">
        <v>75</v>
      </c>
      <c r="AY159" s="234" t="s">
        <v>128</v>
      </c>
    </row>
    <row r="160" s="14" customFormat="1">
      <c r="A160" s="14"/>
      <c r="B160" s="235"/>
      <c r="C160" s="236"/>
      <c r="D160" s="226" t="s">
        <v>140</v>
      </c>
      <c r="E160" s="237" t="s">
        <v>19</v>
      </c>
      <c r="F160" s="238" t="s">
        <v>1021</v>
      </c>
      <c r="G160" s="236"/>
      <c r="H160" s="239">
        <v>200.5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5" t="s">
        <v>140</v>
      </c>
      <c r="AU160" s="245" t="s">
        <v>85</v>
      </c>
      <c r="AV160" s="14" t="s">
        <v>85</v>
      </c>
      <c r="AW160" s="14" t="s">
        <v>37</v>
      </c>
      <c r="AX160" s="14" t="s">
        <v>83</v>
      </c>
      <c r="AY160" s="245" t="s">
        <v>128</v>
      </c>
    </row>
    <row r="161" s="2" customFormat="1" ht="55.5" customHeight="1">
      <c r="A161" s="40"/>
      <c r="B161" s="41"/>
      <c r="C161" s="206" t="s">
        <v>260</v>
      </c>
      <c r="D161" s="206" t="s">
        <v>131</v>
      </c>
      <c r="E161" s="207" t="s">
        <v>1022</v>
      </c>
      <c r="F161" s="208" t="s">
        <v>1023</v>
      </c>
      <c r="G161" s="209" t="s">
        <v>571</v>
      </c>
      <c r="H161" s="272"/>
      <c r="I161" s="211"/>
      <c r="J161" s="212">
        <f>ROUND(I161*H161,2)</f>
        <v>0</v>
      </c>
      <c r="K161" s="208" t="s">
        <v>135</v>
      </c>
      <c r="L161" s="46"/>
      <c r="M161" s="213" t="s">
        <v>19</v>
      </c>
      <c r="N161" s="214" t="s">
        <v>46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242</v>
      </c>
      <c r="AT161" s="217" t="s">
        <v>131</v>
      </c>
      <c r="AU161" s="217" t="s">
        <v>85</v>
      </c>
      <c r="AY161" s="19" t="s">
        <v>128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83</v>
      </c>
      <c r="BK161" s="218">
        <f>ROUND(I161*H161,2)</f>
        <v>0</v>
      </c>
      <c r="BL161" s="19" t="s">
        <v>242</v>
      </c>
      <c r="BM161" s="217" t="s">
        <v>1024</v>
      </c>
    </row>
    <row r="162" s="2" customFormat="1">
      <c r="A162" s="40"/>
      <c r="B162" s="41"/>
      <c r="C162" s="42"/>
      <c r="D162" s="219" t="s">
        <v>138</v>
      </c>
      <c r="E162" s="42"/>
      <c r="F162" s="220" t="s">
        <v>1025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138</v>
      </c>
      <c r="AU162" s="19" t="s">
        <v>85</v>
      </c>
    </row>
    <row r="163" s="12" customFormat="1" ht="25.92" customHeight="1">
      <c r="A163" s="12"/>
      <c r="B163" s="190"/>
      <c r="C163" s="191"/>
      <c r="D163" s="192" t="s">
        <v>74</v>
      </c>
      <c r="E163" s="193" t="s">
        <v>1026</v>
      </c>
      <c r="F163" s="193" t="s">
        <v>1027</v>
      </c>
      <c r="G163" s="191"/>
      <c r="H163" s="191"/>
      <c r="I163" s="194"/>
      <c r="J163" s="195">
        <f>BK163</f>
        <v>0</v>
      </c>
      <c r="K163" s="191"/>
      <c r="L163" s="196"/>
      <c r="M163" s="197"/>
      <c r="N163" s="198"/>
      <c r="O163" s="198"/>
      <c r="P163" s="199">
        <f>P164</f>
        <v>0</v>
      </c>
      <c r="Q163" s="198"/>
      <c r="R163" s="199">
        <f>R164</f>
        <v>0</v>
      </c>
      <c r="S163" s="198"/>
      <c r="T163" s="200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136</v>
      </c>
      <c r="AT163" s="202" t="s">
        <v>74</v>
      </c>
      <c r="AU163" s="202" t="s">
        <v>75</v>
      </c>
      <c r="AY163" s="201" t="s">
        <v>128</v>
      </c>
      <c r="BK163" s="203">
        <f>BK164</f>
        <v>0</v>
      </c>
    </row>
    <row r="164" s="2" customFormat="1" ht="37.8" customHeight="1">
      <c r="A164" s="40"/>
      <c r="B164" s="41"/>
      <c r="C164" s="206" t="s">
        <v>265</v>
      </c>
      <c r="D164" s="206" t="s">
        <v>131</v>
      </c>
      <c r="E164" s="207" t="s">
        <v>1028</v>
      </c>
      <c r="F164" s="208" t="s">
        <v>1029</v>
      </c>
      <c r="G164" s="209" t="s">
        <v>493</v>
      </c>
      <c r="H164" s="210">
        <v>1</v>
      </c>
      <c r="I164" s="211"/>
      <c r="J164" s="212">
        <f>ROUND(I164*H164,2)</f>
        <v>0</v>
      </c>
      <c r="K164" s="208" t="s">
        <v>19</v>
      </c>
      <c r="L164" s="46"/>
      <c r="M164" s="213" t="s">
        <v>19</v>
      </c>
      <c r="N164" s="214" t="s">
        <v>46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136</v>
      </c>
      <c r="AT164" s="217" t="s">
        <v>131</v>
      </c>
      <c r="AU164" s="217" t="s">
        <v>83</v>
      </c>
      <c r="AY164" s="19" t="s">
        <v>128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83</v>
      </c>
      <c r="BK164" s="218">
        <f>ROUND(I164*H164,2)</f>
        <v>0</v>
      </c>
      <c r="BL164" s="19" t="s">
        <v>136</v>
      </c>
      <c r="BM164" s="217" t="s">
        <v>1030</v>
      </c>
    </row>
    <row r="165" s="12" customFormat="1" ht="25.92" customHeight="1">
      <c r="A165" s="12"/>
      <c r="B165" s="190"/>
      <c r="C165" s="191"/>
      <c r="D165" s="192" t="s">
        <v>74</v>
      </c>
      <c r="E165" s="193" t="s">
        <v>487</v>
      </c>
      <c r="F165" s="193" t="s">
        <v>488</v>
      </c>
      <c r="G165" s="191"/>
      <c r="H165" s="191"/>
      <c r="I165" s="194"/>
      <c r="J165" s="195">
        <f>BK165</f>
        <v>0</v>
      </c>
      <c r="K165" s="191"/>
      <c r="L165" s="196"/>
      <c r="M165" s="197"/>
      <c r="N165" s="198"/>
      <c r="O165" s="198"/>
      <c r="P165" s="199">
        <f>P166+P169</f>
        <v>0</v>
      </c>
      <c r="Q165" s="198"/>
      <c r="R165" s="199">
        <f>R166+R169</f>
        <v>0</v>
      </c>
      <c r="S165" s="198"/>
      <c r="T165" s="200">
        <f>T166+T169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1" t="s">
        <v>156</v>
      </c>
      <c r="AT165" s="202" t="s">
        <v>74</v>
      </c>
      <c r="AU165" s="202" t="s">
        <v>75</v>
      </c>
      <c r="AY165" s="201" t="s">
        <v>128</v>
      </c>
      <c r="BK165" s="203">
        <f>BK166+BK169</f>
        <v>0</v>
      </c>
    </row>
    <row r="166" s="12" customFormat="1" ht="22.8" customHeight="1">
      <c r="A166" s="12"/>
      <c r="B166" s="190"/>
      <c r="C166" s="191"/>
      <c r="D166" s="192" t="s">
        <v>74</v>
      </c>
      <c r="E166" s="204" t="s">
        <v>489</v>
      </c>
      <c r="F166" s="204" t="s">
        <v>490</v>
      </c>
      <c r="G166" s="191"/>
      <c r="H166" s="191"/>
      <c r="I166" s="194"/>
      <c r="J166" s="205">
        <f>BK166</f>
        <v>0</v>
      </c>
      <c r="K166" s="191"/>
      <c r="L166" s="196"/>
      <c r="M166" s="197"/>
      <c r="N166" s="198"/>
      <c r="O166" s="198"/>
      <c r="P166" s="199">
        <f>SUM(P167:P168)</f>
        <v>0</v>
      </c>
      <c r="Q166" s="198"/>
      <c r="R166" s="199">
        <f>SUM(R167:R168)</f>
        <v>0</v>
      </c>
      <c r="S166" s="198"/>
      <c r="T166" s="200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1" t="s">
        <v>156</v>
      </c>
      <c r="AT166" s="202" t="s">
        <v>74</v>
      </c>
      <c r="AU166" s="202" t="s">
        <v>83</v>
      </c>
      <c r="AY166" s="201" t="s">
        <v>128</v>
      </c>
      <c r="BK166" s="203">
        <f>SUM(BK167:BK168)</f>
        <v>0</v>
      </c>
    </row>
    <row r="167" s="2" customFormat="1" ht="16.5" customHeight="1">
      <c r="A167" s="40"/>
      <c r="B167" s="41"/>
      <c r="C167" s="206" t="s">
        <v>7</v>
      </c>
      <c r="D167" s="206" t="s">
        <v>131</v>
      </c>
      <c r="E167" s="207" t="s">
        <v>492</v>
      </c>
      <c r="F167" s="208" t="s">
        <v>490</v>
      </c>
      <c r="G167" s="209" t="s">
        <v>493</v>
      </c>
      <c r="H167" s="210">
        <v>1</v>
      </c>
      <c r="I167" s="211"/>
      <c r="J167" s="212">
        <f>ROUND(I167*H167,2)</f>
        <v>0</v>
      </c>
      <c r="K167" s="208" t="s">
        <v>135</v>
      </c>
      <c r="L167" s="46"/>
      <c r="M167" s="213" t="s">
        <v>19</v>
      </c>
      <c r="N167" s="214" t="s">
        <v>46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494</v>
      </c>
      <c r="AT167" s="217" t="s">
        <v>131</v>
      </c>
      <c r="AU167" s="217" t="s">
        <v>85</v>
      </c>
      <c r="AY167" s="19" t="s">
        <v>128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83</v>
      </c>
      <c r="BK167" s="218">
        <f>ROUND(I167*H167,2)</f>
        <v>0</v>
      </c>
      <c r="BL167" s="19" t="s">
        <v>494</v>
      </c>
      <c r="BM167" s="217" t="s">
        <v>1031</v>
      </c>
    </row>
    <row r="168" s="2" customFormat="1">
      <c r="A168" s="40"/>
      <c r="B168" s="41"/>
      <c r="C168" s="42"/>
      <c r="D168" s="219" t="s">
        <v>138</v>
      </c>
      <c r="E168" s="42"/>
      <c r="F168" s="220" t="s">
        <v>496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138</v>
      </c>
      <c r="AU168" s="19" t="s">
        <v>85</v>
      </c>
    </row>
    <row r="169" s="12" customFormat="1" ht="22.8" customHeight="1">
      <c r="A169" s="12"/>
      <c r="B169" s="190"/>
      <c r="C169" s="191"/>
      <c r="D169" s="192" t="s">
        <v>74</v>
      </c>
      <c r="E169" s="204" t="s">
        <v>497</v>
      </c>
      <c r="F169" s="204" t="s">
        <v>498</v>
      </c>
      <c r="G169" s="191"/>
      <c r="H169" s="191"/>
      <c r="I169" s="194"/>
      <c r="J169" s="205">
        <f>BK169</f>
        <v>0</v>
      </c>
      <c r="K169" s="191"/>
      <c r="L169" s="196"/>
      <c r="M169" s="197"/>
      <c r="N169" s="198"/>
      <c r="O169" s="198"/>
      <c r="P169" s="199">
        <f>SUM(P170:P172)</f>
        <v>0</v>
      </c>
      <c r="Q169" s="198"/>
      <c r="R169" s="199">
        <f>SUM(R170:R172)</f>
        <v>0</v>
      </c>
      <c r="S169" s="198"/>
      <c r="T169" s="200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1" t="s">
        <v>156</v>
      </c>
      <c r="AT169" s="202" t="s">
        <v>74</v>
      </c>
      <c r="AU169" s="202" t="s">
        <v>83</v>
      </c>
      <c r="AY169" s="201" t="s">
        <v>128</v>
      </c>
      <c r="BK169" s="203">
        <f>SUM(BK170:BK172)</f>
        <v>0</v>
      </c>
    </row>
    <row r="170" s="2" customFormat="1" ht="21.75" customHeight="1">
      <c r="A170" s="40"/>
      <c r="B170" s="41"/>
      <c r="C170" s="206" t="s">
        <v>281</v>
      </c>
      <c r="D170" s="206" t="s">
        <v>131</v>
      </c>
      <c r="E170" s="207" t="s">
        <v>500</v>
      </c>
      <c r="F170" s="208" t="s">
        <v>501</v>
      </c>
      <c r="G170" s="209" t="s">
        <v>493</v>
      </c>
      <c r="H170" s="210">
        <v>1</v>
      </c>
      <c r="I170" s="211"/>
      <c r="J170" s="212">
        <f>ROUND(I170*H170,2)</f>
        <v>0</v>
      </c>
      <c r="K170" s="208" t="s">
        <v>135</v>
      </c>
      <c r="L170" s="46"/>
      <c r="M170" s="213" t="s">
        <v>19</v>
      </c>
      <c r="N170" s="214" t="s">
        <v>46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494</v>
      </c>
      <c r="AT170" s="217" t="s">
        <v>131</v>
      </c>
      <c r="AU170" s="217" t="s">
        <v>85</v>
      </c>
      <c r="AY170" s="19" t="s">
        <v>128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83</v>
      </c>
      <c r="BK170" s="218">
        <f>ROUND(I170*H170,2)</f>
        <v>0</v>
      </c>
      <c r="BL170" s="19" t="s">
        <v>494</v>
      </c>
      <c r="BM170" s="217" t="s">
        <v>1032</v>
      </c>
    </row>
    <row r="171" s="2" customFormat="1">
      <c r="A171" s="40"/>
      <c r="B171" s="41"/>
      <c r="C171" s="42"/>
      <c r="D171" s="219" t="s">
        <v>138</v>
      </c>
      <c r="E171" s="42"/>
      <c r="F171" s="220" t="s">
        <v>503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138</v>
      </c>
      <c r="AU171" s="19" t="s">
        <v>85</v>
      </c>
    </row>
    <row r="172" s="2" customFormat="1">
      <c r="A172" s="40"/>
      <c r="B172" s="41"/>
      <c r="C172" s="42"/>
      <c r="D172" s="226" t="s">
        <v>223</v>
      </c>
      <c r="E172" s="42"/>
      <c r="F172" s="257" t="s">
        <v>504</v>
      </c>
      <c r="G172" s="42"/>
      <c r="H172" s="42"/>
      <c r="I172" s="221"/>
      <c r="J172" s="42"/>
      <c r="K172" s="42"/>
      <c r="L172" s="46"/>
      <c r="M172" s="268"/>
      <c r="N172" s="269"/>
      <c r="O172" s="270"/>
      <c r="P172" s="270"/>
      <c r="Q172" s="270"/>
      <c r="R172" s="270"/>
      <c r="S172" s="270"/>
      <c r="T172" s="271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223</v>
      </c>
      <c r="AU172" s="19" t="s">
        <v>85</v>
      </c>
    </row>
    <row r="173" s="2" customFormat="1" ht="6.96" customHeight="1">
      <c r="A173" s="40"/>
      <c r="B173" s="61"/>
      <c r="C173" s="62"/>
      <c r="D173" s="62"/>
      <c r="E173" s="62"/>
      <c r="F173" s="62"/>
      <c r="G173" s="62"/>
      <c r="H173" s="62"/>
      <c r="I173" s="62"/>
      <c r="J173" s="62"/>
      <c r="K173" s="62"/>
      <c r="L173" s="46"/>
      <c r="M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</row>
  </sheetData>
  <sheetProtection sheet="1" autoFilter="0" formatColumns="0" formatRows="0" objects="1" scenarios="1" spinCount="100000" saltValue="uMe5L9XtSeIq4pKE+Jw5LGdzRAQCS4qOH1Pn/gqXUvYqTe2KNgmgkhIfXuCdUPgn44f/qiWRClC9wnhXZc03hw==" hashValue="YwKhLYBxHyKmHbKwYDAhJ1w7BtQRc/86MRj3By4mYHsBH31ZfiV1vJl/3baurqcqpFqEIqJJGP/4FkZI5CE5CA==" algorithmName="SHA-512" password="DE8E"/>
  <autoFilter ref="C89:K172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2/629995219"/>
    <hyperlink ref="F104" r:id="rId2" display="https://podminky.urs.cz/item/CS_URS_2024_02/965046111"/>
    <hyperlink ref="F111" r:id="rId3" display="https://podminky.urs.cz/item/CS_URS_2024_02/952902611"/>
    <hyperlink ref="F115" r:id="rId4" display="https://podminky.urs.cz/item/CS_URS_2024_02/985131111"/>
    <hyperlink ref="F117" r:id="rId5" display="https://podminky.urs.cz/item/CS_URS_2024_02/985139112"/>
    <hyperlink ref="F119" r:id="rId6" display="https://podminky.urs.cz/item/CS_URS_2024_02/985323111"/>
    <hyperlink ref="F121" r:id="rId7" display="https://podminky.urs.cz/item/CS_URS_2024_02/985323912"/>
    <hyperlink ref="F123" r:id="rId8" display="https://podminky.urs.cz/item/CS_URS_2024_02/985312114"/>
    <hyperlink ref="F125" r:id="rId9" display="https://podminky.urs.cz/item/CS_URS_2024_02/985312192"/>
    <hyperlink ref="F130" r:id="rId10" display="https://podminky.urs.cz/item/CS_URS_2024_02/997013214"/>
    <hyperlink ref="F132" r:id="rId11" display="https://podminky.urs.cz/item/CS_URS_2024_02/997013501"/>
    <hyperlink ref="F134" r:id="rId12" display="https://podminky.urs.cz/item/CS_URS_2024_02/997013509"/>
    <hyperlink ref="F138" r:id="rId13" display="https://podminky.urs.cz/item/CS_URS_2024_02/997013631"/>
    <hyperlink ref="F141" r:id="rId14" display="https://podminky.urs.cz/item/CS_URS_2024_02/998018003"/>
    <hyperlink ref="F162" r:id="rId15" display="https://podminky.urs.cz/item/CS_URS_2024_02/998711313"/>
    <hyperlink ref="F168" r:id="rId16" display="https://podminky.urs.cz/item/CS_URS_2024_02/030001000"/>
    <hyperlink ref="F171" r:id="rId17" display="https://podminky.urs.cz/item/CS_URS_2024_02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3" customWidth="1"/>
    <col min="2" max="2" width="1.667969" style="273" customWidth="1"/>
    <col min="3" max="4" width="5" style="273" customWidth="1"/>
    <col min="5" max="5" width="11.66016" style="273" customWidth="1"/>
    <col min="6" max="6" width="9.160156" style="273" customWidth="1"/>
    <col min="7" max="7" width="5" style="273" customWidth="1"/>
    <col min="8" max="8" width="77.83203" style="273" customWidth="1"/>
    <col min="9" max="10" width="20" style="273" customWidth="1"/>
    <col min="11" max="11" width="1.667969" style="273" customWidth="1"/>
  </cols>
  <sheetData>
    <row r="1" s="1" customFormat="1" ht="37.5" customHeight="1"/>
    <row r="2" s="1" customFormat="1" ht="7.5" customHeight="1">
      <c r="B2" s="274"/>
      <c r="C2" s="275"/>
      <c r="D2" s="275"/>
      <c r="E2" s="275"/>
      <c r="F2" s="275"/>
      <c r="G2" s="275"/>
      <c r="H2" s="275"/>
      <c r="I2" s="275"/>
      <c r="J2" s="275"/>
      <c r="K2" s="276"/>
    </row>
    <row r="3" s="16" customFormat="1" ht="45" customHeight="1">
      <c r="B3" s="277"/>
      <c r="C3" s="278" t="s">
        <v>1033</v>
      </c>
      <c r="D3" s="278"/>
      <c r="E3" s="278"/>
      <c r="F3" s="278"/>
      <c r="G3" s="278"/>
      <c r="H3" s="278"/>
      <c r="I3" s="278"/>
      <c r="J3" s="278"/>
      <c r="K3" s="279"/>
    </row>
    <row r="4" s="1" customFormat="1" ht="25.5" customHeight="1">
      <c r="B4" s="280"/>
      <c r="C4" s="281" t="s">
        <v>1034</v>
      </c>
      <c r="D4" s="281"/>
      <c r="E4" s="281"/>
      <c r="F4" s="281"/>
      <c r="G4" s="281"/>
      <c r="H4" s="281"/>
      <c r="I4" s="281"/>
      <c r="J4" s="281"/>
      <c r="K4" s="282"/>
    </row>
    <row r="5" s="1" customFormat="1" ht="5.25" customHeight="1">
      <c r="B5" s="280"/>
      <c r="C5" s="283"/>
      <c r="D5" s="283"/>
      <c r="E5" s="283"/>
      <c r="F5" s="283"/>
      <c r="G5" s="283"/>
      <c r="H5" s="283"/>
      <c r="I5" s="283"/>
      <c r="J5" s="283"/>
      <c r="K5" s="282"/>
    </row>
    <row r="6" s="1" customFormat="1" ht="15" customHeight="1">
      <c r="B6" s="280"/>
      <c r="C6" s="284" t="s">
        <v>1035</v>
      </c>
      <c r="D6" s="284"/>
      <c r="E6" s="284"/>
      <c r="F6" s="284"/>
      <c r="G6" s="284"/>
      <c r="H6" s="284"/>
      <c r="I6" s="284"/>
      <c r="J6" s="284"/>
      <c r="K6" s="282"/>
    </row>
    <row r="7" s="1" customFormat="1" ht="15" customHeight="1">
      <c r="B7" s="285"/>
      <c r="C7" s="284" t="s">
        <v>1036</v>
      </c>
      <c r="D7" s="284"/>
      <c r="E7" s="284"/>
      <c r="F7" s="284"/>
      <c r="G7" s="284"/>
      <c r="H7" s="284"/>
      <c r="I7" s="284"/>
      <c r="J7" s="284"/>
      <c r="K7" s="282"/>
    </row>
    <row r="8" s="1" customFormat="1" ht="12.75" customHeight="1">
      <c r="B8" s="285"/>
      <c r="C8" s="284"/>
      <c r="D8" s="284"/>
      <c r="E8" s="284"/>
      <c r="F8" s="284"/>
      <c r="G8" s="284"/>
      <c r="H8" s="284"/>
      <c r="I8" s="284"/>
      <c r="J8" s="284"/>
      <c r="K8" s="282"/>
    </row>
    <row r="9" s="1" customFormat="1" ht="15" customHeight="1">
      <c r="B9" s="285"/>
      <c r="C9" s="284" t="s">
        <v>1037</v>
      </c>
      <c r="D9" s="284"/>
      <c r="E9" s="284"/>
      <c r="F9" s="284"/>
      <c r="G9" s="284"/>
      <c r="H9" s="284"/>
      <c r="I9" s="284"/>
      <c r="J9" s="284"/>
      <c r="K9" s="282"/>
    </row>
    <row r="10" s="1" customFormat="1" ht="15" customHeight="1">
      <c r="B10" s="285"/>
      <c r="C10" s="284"/>
      <c r="D10" s="284" t="s">
        <v>1038</v>
      </c>
      <c r="E10" s="284"/>
      <c r="F10" s="284"/>
      <c r="G10" s="284"/>
      <c r="H10" s="284"/>
      <c r="I10" s="284"/>
      <c r="J10" s="284"/>
      <c r="K10" s="282"/>
    </row>
    <row r="11" s="1" customFormat="1" ht="15" customHeight="1">
      <c r="B11" s="285"/>
      <c r="C11" s="286"/>
      <c r="D11" s="284" t="s">
        <v>1039</v>
      </c>
      <c r="E11" s="284"/>
      <c r="F11" s="284"/>
      <c r="G11" s="284"/>
      <c r="H11" s="284"/>
      <c r="I11" s="284"/>
      <c r="J11" s="284"/>
      <c r="K11" s="282"/>
    </row>
    <row r="12" s="1" customFormat="1" ht="15" customHeight="1">
      <c r="B12" s="285"/>
      <c r="C12" s="286"/>
      <c r="D12" s="284"/>
      <c r="E12" s="284"/>
      <c r="F12" s="284"/>
      <c r="G12" s="284"/>
      <c r="H12" s="284"/>
      <c r="I12" s="284"/>
      <c r="J12" s="284"/>
      <c r="K12" s="282"/>
    </row>
    <row r="13" s="1" customFormat="1" ht="15" customHeight="1">
      <c r="B13" s="285"/>
      <c r="C13" s="286"/>
      <c r="D13" s="287" t="s">
        <v>1040</v>
      </c>
      <c r="E13" s="284"/>
      <c r="F13" s="284"/>
      <c r="G13" s="284"/>
      <c r="H13" s="284"/>
      <c r="I13" s="284"/>
      <c r="J13" s="284"/>
      <c r="K13" s="282"/>
    </row>
    <row r="14" s="1" customFormat="1" ht="12.75" customHeight="1">
      <c r="B14" s="285"/>
      <c r="C14" s="286"/>
      <c r="D14" s="286"/>
      <c r="E14" s="286"/>
      <c r="F14" s="286"/>
      <c r="G14" s="286"/>
      <c r="H14" s="286"/>
      <c r="I14" s="286"/>
      <c r="J14" s="286"/>
      <c r="K14" s="282"/>
    </row>
    <row r="15" s="1" customFormat="1" ht="15" customHeight="1">
      <c r="B15" s="285"/>
      <c r="C15" s="286"/>
      <c r="D15" s="284" t="s">
        <v>1041</v>
      </c>
      <c r="E15" s="284"/>
      <c r="F15" s="284"/>
      <c r="G15" s="284"/>
      <c r="H15" s="284"/>
      <c r="I15" s="284"/>
      <c r="J15" s="284"/>
      <c r="K15" s="282"/>
    </row>
    <row r="16" s="1" customFormat="1" ht="15" customHeight="1">
      <c r="B16" s="285"/>
      <c r="C16" s="286"/>
      <c r="D16" s="284" t="s">
        <v>1042</v>
      </c>
      <c r="E16" s="284"/>
      <c r="F16" s="284"/>
      <c r="G16" s="284"/>
      <c r="H16" s="284"/>
      <c r="I16" s="284"/>
      <c r="J16" s="284"/>
      <c r="K16" s="282"/>
    </row>
    <row r="17" s="1" customFormat="1" ht="15" customHeight="1">
      <c r="B17" s="285"/>
      <c r="C17" s="286"/>
      <c r="D17" s="284" t="s">
        <v>1043</v>
      </c>
      <c r="E17" s="284"/>
      <c r="F17" s="284"/>
      <c r="G17" s="284"/>
      <c r="H17" s="284"/>
      <c r="I17" s="284"/>
      <c r="J17" s="284"/>
      <c r="K17" s="282"/>
    </row>
    <row r="18" s="1" customFormat="1" ht="15" customHeight="1">
      <c r="B18" s="285"/>
      <c r="C18" s="286"/>
      <c r="D18" s="286"/>
      <c r="E18" s="288" t="s">
        <v>82</v>
      </c>
      <c r="F18" s="284" t="s">
        <v>1044</v>
      </c>
      <c r="G18" s="284"/>
      <c r="H18" s="284"/>
      <c r="I18" s="284"/>
      <c r="J18" s="284"/>
      <c r="K18" s="282"/>
    </row>
    <row r="19" s="1" customFormat="1" ht="15" customHeight="1">
      <c r="B19" s="285"/>
      <c r="C19" s="286"/>
      <c r="D19" s="286"/>
      <c r="E19" s="288" t="s">
        <v>1045</v>
      </c>
      <c r="F19" s="284" t="s">
        <v>1046</v>
      </c>
      <c r="G19" s="284"/>
      <c r="H19" s="284"/>
      <c r="I19" s="284"/>
      <c r="J19" s="284"/>
      <c r="K19" s="282"/>
    </row>
    <row r="20" s="1" customFormat="1" ht="15" customHeight="1">
      <c r="B20" s="285"/>
      <c r="C20" s="286"/>
      <c r="D20" s="286"/>
      <c r="E20" s="288" t="s">
        <v>1047</v>
      </c>
      <c r="F20" s="284" t="s">
        <v>1048</v>
      </c>
      <c r="G20" s="284"/>
      <c r="H20" s="284"/>
      <c r="I20" s="284"/>
      <c r="J20" s="284"/>
      <c r="K20" s="282"/>
    </row>
    <row r="21" s="1" customFormat="1" ht="15" customHeight="1">
      <c r="B21" s="285"/>
      <c r="C21" s="286"/>
      <c r="D21" s="286"/>
      <c r="E21" s="288" t="s">
        <v>1049</v>
      </c>
      <c r="F21" s="284" t="s">
        <v>1050</v>
      </c>
      <c r="G21" s="284"/>
      <c r="H21" s="284"/>
      <c r="I21" s="284"/>
      <c r="J21" s="284"/>
      <c r="K21" s="282"/>
    </row>
    <row r="22" s="1" customFormat="1" ht="15" customHeight="1">
      <c r="B22" s="285"/>
      <c r="C22" s="286"/>
      <c r="D22" s="286"/>
      <c r="E22" s="288" t="s">
        <v>1026</v>
      </c>
      <c r="F22" s="284" t="s">
        <v>1027</v>
      </c>
      <c r="G22" s="284"/>
      <c r="H22" s="284"/>
      <c r="I22" s="284"/>
      <c r="J22" s="284"/>
      <c r="K22" s="282"/>
    </row>
    <row r="23" s="1" customFormat="1" ht="15" customHeight="1">
      <c r="B23" s="285"/>
      <c r="C23" s="286"/>
      <c r="D23" s="286"/>
      <c r="E23" s="288" t="s">
        <v>1051</v>
      </c>
      <c r="F23" s="284" t="s">
        <v>1052</v>
      </c>
      <c r="G23" s="284"/>
      <c r="H23" s="284"/>
      <c r="I23" s="284"/>
      <c r="J23" s="284"/>
      <c r="K23" s="282"/>
    </row>
    <row r="24" s="1" customFormat="1" ht="12.75" customHeight="1">
      <c r="B24" s="285"/>
      <c r="C24" s="286"/>
      <c r="D24" s="286"/>
      <c r="E24" s="286"/>
      <c r="F24" s="286"/>
      <c r="G24" s="286"/>
      <c r="H24" s="286"/>
      <c r="I24" s="286"/>
      <c r="J24" s="286"/>
      <c r="K24" s="282"/>
    </row>
    <row r="25" s="1" customFormat="1" ht="15" customHeight="1">
      <c r="B25" s="285"/>
      <c r="C25" s="284" t="s">
        <v>1053</v>
      </c>
      <c r="D25" s="284"/>
      <c r="E25" s="284"/>
      <c r="F25" s="284"/>
      <c r="G25" s="284"/>
      <c r="H25" s="284"/>
      <c r="I25" s="284"/>
      <c r="J25" s="284"/>
      <c r="K25" s="282"/>
    </row>
    <row r="26" s="1" customFormat="1" ht="15" customHeight="1">
      <c r="B26" s="285"/>
      <c r="C26" s="284" t="s">
        <v>1054</v>
      </c>
      <c r="D26" s="284"/>
      <c r="E26" s="284"/>
      <c r="F26" s="284"/>
      <c r="G26" s="284"/>
      <c r="H26" s="284"/>
      <c r="I26" s="284"/>
      <c r="J26" s="284"/>
      <c r="K26" s="282"/>
    </row>
    <row r="27" s="1" customFormat="1" ht="15" customHeight="1">
      <c r="B27" s="285"/>
      <c r="C27" s="284"/>
      <c r="D27" s="284" t="s">
        <v>1055</v>
      </c>
      <c r="E27" s="284"/>
      <c r="F27" s="284"/>
      <c r="G27" s="284"/>
      <c r="H27" s="284"/>
      <c r="I27" s="284"/>
      <c r="J27" s="284"/>
      <c r="K27" s="282"/>
    </row>
    <row r="28" s="1" customFormat="1" ht="15" customHeight="1">
      <c r="B28" s="285"/>
      <c r="C28" s="286"/>
      <c r="D28" s="284" t="s">
        <v>1056</v>
      </c>
      <c r="E28" s="284"/>
      <c r="F28" s="284"/>
      <c r="G28" s="284"/>
      <c r="H28" s="284"/>
      <c r="I28" s="284"/>
      <c r="J28" s="284"/>
      <c r="K28" s="282"/>
    </row>
    <row r="29" s="1" customFormat="1" ht="12.75" customHeight="1">
      <c r="B29" s="285"/>
      <c r="C29" s="286"/>
      <c r="D29" s="286"/>
      <c r="E29" s="286"/>
      <c r="F29" s="286"/>
      <c r="G29" s="286"/>
      <c r="H29" s="286"/>
      <c r="I29" s="286"/>
      <c r="J29" s="286"/>
      <c r="K29" s="282"/>
    </row>
    <row r="30" s="1" customFormat="1" ht="15" customHeight="1">
      <c r="B30" s="285"/>
      <c r="C30" s="286"/>
      <c r="D30" s="284" t="s">
        <v>1057</v>
      </c>
      <c r="E30" s="284"/>
      <c r="F30" s="284"/>
      <c r="G30" s="284"/>
      <c r="H30" s="284"/>
      <c r="I30" s="284"/>
      <c r="J30" s="284"/>
      <c r="K30" s="282"/>
    </row>
    <row r="31" s="1" customFormat="1" ht="15" customHeight="1">
      <c r="B31" s="285"/>
      <c r="C31" s="286"/>
      <c r="D31" s="284" t="s">
        <v>1058</v>
      </c>
      <c r="E31" s="284"/>
      <c r="F31" s="284"/>
      <c r="G31" s="284"/>
      <c r="H31" s="284"/>
      <c r="I31" s="284"/>
      <c r="J31" s="284"/>
      <c r="K31" s="282"/>
    </row>
    <row r="32" s="1" customFormat="1" ht="12.75" customHeight="1">
      <c r="B32" s="285"/>
      <c r="C32" s="286"/>
      <c r="D32" s="286"/>
      <c r="E32" s="286"/>
      <c r="F32" s="286"/>
      <c r="G32" s="286"/>
      <c r="H32" s="286"/>
      <c r="I32" s="286"/>
      <c r="J32" s="286"/>
      <c r="K32" s="282"/>
    </row>
    <row r="33" s="1" customFormat="1" ht="15" customHeight="1">
      <c r="B33" s="285"/>
      <c r="C33" s="286"/>
      <c r="D33" s="284" t="s">
        <v>1059</v>
      </c>
      <c r="E33" s="284"/>
      <c r="F33" s="284"/>
      <c r="G33" s="284"/>
      <c r="H33" s="284"/>
      <c r="I33" s="284"/>
      <c r="J33" s="284"/>
      <c r="K33" s="282"/>
    </row>
    <row r="34" s="1" customFormat="1" ht="15" customHeight="1">
      <c r="B34" s="285"/>
      <c r="C34" s="286"/>
      <c r="D34" s="284" t="s">
        <v>1060</v>
      </c>
      <c r="E34" s="284"/>
      <c r="F34" s="284"/>
      <c r="G34" s="284"/>
      <c r="H34" s="284"/>
      <c r="I34" s="284"/>
      <c r="J34" s="284"/>
      <c r="K34" s="282"/>
    </row>
    <row r="35" s="1" customFormat="1" ht="15" customHeight="1">
      <c r="B35" s="285"/>
      <c r="C35" s="286"/>
      <c r="D35" s="284" t="s">
        <v>1061</v>
      </c>
      <c r="E35" s="284"/>
      <c r="F35" s="284"/>
      <c r="G35" s="284"/>
      <c r="H35" s="284"/>
      <c r="I35" s="284"/>
      <c r="J35" s="284"/>
      <c r="K35" s="282"/>
    </row>
    <row r="36" s="1" customFormat="1" ht="15" customHeight="1">
      <c r="B36" s="285"/>
      <c r="C36" s="286"/>
      <c r="D36" s="284"/>
      <c r="E36" s="287" t="s">
        <v>114</v>
      </c>
      <c r="F36" s="284"/>
      <c r="G36" s="284" t="s">
        <v>1062</v>
      </c>
      <c r="H36" s="284"/>
      <c r="I36" s="284"/>
      <c r="J36" s="284"/>
      <c r="K36" s="282"/>
    </row>
    <row r="37" s="1" customFormat="1" ht="30.75" customHeight="1">
      <c r="B37" s="285"/>
      <c r="C37" s="286"/>
      <c r="D37" s="284"/>
      <c r="E37" s="287" t="s">
        <v>1063</v>
      </c>
      <c r="F37" s="284"/>
      <c r="G37" s="284" t="s">
        <v>1064</v>
      </c>
      <c r="H37" s="284"/>
      <c r="I37" s="284"/>
      <c r="J37" s="284"/>
      <c r="K37" s="282"/>
    </row>
    <row r="38" s="1" customFormat="1" ht="15" customHeight="1">
      <c r="B38" s="285"/>
      <c r="C38" s="286"/>
      <c r="D38" s="284"/>
      <c r="E38" s="287" t="s">
        <v>56</v>
      </c>
      <c r="F38" s="284"/>
      <c r="G38" s="284" t="s">
        <v>1065</v>
      </c>
      <c r="H38" s="284"/>
      <c r="I38" s="284"/>
      <c r="J38" s="284"/>
      <c r="K38" s="282"/>
    </row>
    <row r="39" s="1" customFormat="1" ht="15" customHeight="1">
      <c r="B39" s="285"/>
      <c r="C39" s="286"/>
      <c r="D39" s="284"/>
      <c r="E39" s="287" t="s">
        <v>57</v>
      </c>
      <c r="F39" s="284"/>
      <c r="G39" s="284" t="s">
        <v>1066</v>
      </c>
      <c r="H39" s="284"/>
      <c r="I39" s="284"/>
      <c r="J39" s="284"/>
      <c r="K39" s="282"/>
    </row>
    <row r="40" s="1" customFormat="1" ht="15" customHeight="1">
      <c r="B40" s="285"/>
      <c r="C40" s="286"/>
      <c r="D40" s="284"/>
      <c r="E40" s="287" t="s">
        <v>115</v>
      </c>
      <c r="F40" s="284"/>
      <c r="G40" s="284" t="s">
        <v>1067</v>
      </c>
      <c r="H40" s="284"/>
      <c r="I40" s="284"/>
      <c r="J40" s="284"/>
      <c r="K40" s="282"/>
    </row>
    <row r="41" s="1" customFormat="1" ht="15" customHeight="1">
      <c r="B41" s="285"/>
      <c r="C41" s="286"/>
      <c r="D41" s="284"/>
      <c r="E41" s="287" t="s">
        <v>116</v>
      </c>
      <c r="F41" s="284"/>
      <c r="G41" s="284" t="s">
        <v>1068</v>
      </c>
      <c r="H41" s="284"/>
      <c r="I41" s="284"/>
      <c r="J41" s="284"/>
      <c r="K41" s="282"/>
    </row>
    <row r="42" s="1" customFormat="1" ht="15" customHeight="1">
      <c r="B42" s="285"/>
      <c r="C42" s="286"/>
      <c r="D42" s="284"/>
      <c r="E42" s="287" t="s">
        <v>1069</v>
      </c>
      <c r="F42" s="284"/>
      <c r="G42" s="284" t="s">
        <v>1070</v>
      </c>
      <c r="H42" s="284"/>
      <c r="I42" s="284"/>
      <c r="J42" s="284"/>
      <c r="K42" s="282"/>
    </row>
    <row r="43" s="1" customFormat="1" ht="15" customHeight="1">
      <c r="B43" s="285"/>
      <c r="C43" s="286"/>
      <c r="D43" s="284"/>
      <c r="E43" s="287"/>
      <c r="F43" s="284"/>
      <c r="G43" s="284" t="s">
        <v>1071</v>
      </c>
      <c r="H43" s="284"/>
      <c r="I43" s="284"/>
      <c r="J43" s="284"/>
      <c r="K43" s="282"/>
    </row>
    <row r="44" s="1" customFormat="1" ht="15" customHeight="1">
      <c r="B44" s="285"/>
      <c r="C44" s="286"/>
      <c r="D44" s="284"/>
      <c r="E44" s="287" t="s">
        <v>1072</v>
      </c>
      <c r="F44" s="284"/>
      <c r="G44" s="284" t="s">
        <v>1073</v>
      </c>
      <c r="H44" s="284"/>
      <c r="I44" s="284"/>
      <c r="J44" s="284"/>
      <c r="K44" s="282"/>
    </row>
    <row r="45" s="1" customFormat="1" ht="15" customHeight="1">
      <c r="B45" s="285"/>
      <c r="C45" s="286"/>
      <c r="D45" s="284"/>
      <c r="E45" s="287" t="s">
        <v>118</v>
      </c>
      <c r="F45" s="284"/>
      <c r="G45" s="284" t="s">
        <v>1074</v>
      </c>
      <c r="H45" s="284"/>
      <c r="I45" s="284"/>
      <c r="J45" s="284"/>
      <c r="K45" s="282"/>
    </row>
    <row r="46" s="1" customFormat="1" ht="12.75" customHeight="1">
      <c r="B46" s="285"/>
      <c r="C46" s="286"/>
      <c r="D46" s="284"/>
      <c r="E46" s="284"/>
      <c r="F46" s="284"/>
      <c r="G46" s="284"/>
      <c r="H46" s="284"/>
      <c r="I46" s="284"/>
      <c r="J46" s="284"/>
      <c r="K46" s="282"/>
    </row>
    <row r="47" s="1" customFormat="1" ht="15" customHeight="1">
      <c r="B47" s="285"/>
      <c r="C47" s="286"/>
      <c r="D47" s="284" t="s">
        <v>1075</v>
      </c>
      <c r="E47" s="284"/>
      <c r="F47" s="284"/>
      <c r="G47" s="284"/>
      <c r="H47" s="284"/>
      <c r="I47" s="284"/>
      <c r="J47" s="284"/>
      <c r="K47" s="282"/>
    </row>
    <row r="48" s="1" customFormat="1" ht="15" customHeight="1">
      <c r="B48" s="285"/>
      <c r="C48" s="286"/>
      <c r="D48" s="286"/>
      <c r="E48" s="284" t="s">
        <v>1076</v>
      </c>
      <c r="F48" s="284"/>
      <c r="G48" s="284"/>
      <c r="H48" s="284"/>
      <c r="I48" s="284"/>
      <c r="J48" s="284"/>
      <c r="K48" s="282"/>
    </row>
    <row r="49" s="1" customFormat="1" ht="15" customHeight="1">
      <c r="B49" s="285"/>
      <c r="C49" s="286"/>
      <c r="D49" s="286"/>
      <c r="E49" s="284" t="s">
        <v>1077</v>
      </c>
      <c r="F49" s="284"/>
      <c r="G49" s="284"/>
      <c r="H49" s="284"/>
      <c r="I49" s="284"/>
      <c r="J49" s="284"/>
      <c r="K49" s="282"/>
    </row>
    <row r="50" s="1" customFormat="1" ht="15" customHeight="1">
      <c r="B50" s="285"/>
      <c r="C50" s="286"/>
      <c r="D50" s="286"/>
      <c r="E50" s="284" t="s">
        <v>1078</v>
      </c>
      <c r="F50" s="284"/>
      <c r="G50" s="284"/>
      <c r="H50" s="284"/>
      <c r="I50" s="284"/>
      <c r="J50" s="284"/>
      <c r="K50" s="282"/>
    </row>
    <row r="51" s="1" customFormat="1" ht="15" customHeight="1">
      <c r="B51" s="285"/>
      <c r="C51" s="286"/>
      <c r="D51" s="284" t="s">
        <v>1079</v>
      </c>
      <c r="E51" s="284"/>
      <c r="F51" s="284"/>
      <c r="G51" s="284"/>
      <c r="H51" s="284"/>
      <c r="I51" s="284"/>
      <c r="J51" s="284"/>
      <c r="K51" s="282"/>
    </row>
    <row r="52" s="1" customFormat="1" ht="25.5" customHeight="1">
      <c r="B52" s="280"/>
      <c r="C52" s="281" t="s">
        <v>1080</v>
      </c>
      <c r="D52" s="281"/>
      <c r="E52" s="281"/>
      <c r="F52" s="281"/>
      <c r="G52" s="281"/>
      <c r="H52" s="281"/>
      <c r="I52" s="281"/>
      <c r="J52" s="281"/>
      <c r="K52" s="282"/>
    </row>
    <row r="53" s="1" customFormat="1" ht="5.25" customHeight="1">
      <c r="B53" s="280"/>
      <c r="C53" s="283"/>
      <c r="D53" s="283"/>
      <c r="E53" s="283"/>
      <c r="F53" s="283"/>
      <c r="G53" s="283"/>
      <c r="H53" s="283"/>
      <c r="I53" s="283"/>
      <c r="J53" s="283"/>
      <c r="K53" s="282"/>
    </row>
    <row r="54" s="1" customFormat="1" ht="15" customHeight="1">
      <c r="B54" s="280"/>
      <c r="C54" s="284" t="s">
        <v>1081</v>
      </c>
      <c r="D54" s="284"/>
      <c r="E54" s="284"/>
      <c r="F54" s="284"/>
      <c r="G54" s="284"/>
      <c r="H54" s="284"/>
      <c r="I54" s="284"/>
      <c r="J54" s="284"/>
      <c r="K54" s="282"/>
    </row>
    <row r="55" s="1" customFormat="1" ht="15" customHeight="1">
      <c r="B55" s="280"/>
      <c r="C55" s="284" t="s">
        <v>1082</v>
      </c>
      <c r="D55" s="284"/>
      <c r="E55" s="284"/>
      <c r="F55" s="284"/>
      <c r="G55" s="284"/>
      <c r="H55" s="284"/>
      <c r="I55" s="284"/>
      <c r="J55" s="284"/>
      <c r="K55" s="282"/>
    </row>
    <row r="56" s="1" customFormat="1" ht="12.75" customHeight="1">
      <c r="B56" s="280"/>
      <c r="C56" s="284"/>
      <c r="D56" s="284"/>
      <c r="E56" s="284"/>
      <c r="F56" s="284"/>
      <c r="G56" s="284"/>
      <c r="H56" s="284"/>
      <c r="I56" s="284"/>
      <c r="J56" s="284"/>
      <c r="K56" s="282"/>
    </row>
    <row r="57" s="1" customFormat="1" ht="15" customHeight="1">
      <c r="B57" s="280"/>
      <c r="C57" s="284" t="s">
        <v>1083</v>
      </c>
      <c r="D57" s="284"/>
      <c r="E57" s="284"/>
      <c r="F57" s="284"/>
      <c r="G57" s="284"/>
      <c r="H57" s="284"/>
      <c r="I57" s="284"/>
      <c r="J57" s="284"/>
      <c r="K57" s="282"/>
    </row>
    <row r="58" s="1" customFormat="1" ht="15" customHeight="1">
      <c r="B58" s="280"/>
      <c r="C58" s="286"/>
      <c r="D58" s="284" t="s">
        <v>1084</v>
      </c>
      <c r="E58" s="284"/>
      <c r="F58" s="284"/>
      <c r="G58" s="284"/>
      <c r="H58" s="284"/>
      <c r="I58" s="284"/>
      <c r="J58" s="284"/>
      <c r="K58" s="282"/>
    </row>
    <row r="59" s="1" customFormat="1" ht="15" customHeight="1">
      <c r="B59" s="280"/>
      <c r="C59" s="286"/>
      <c r="D59" s="284" t="s">
        <v>1085</v>
      </c>
      <c r="E59" s="284"/>
      <c r="F59" s="284"/>
      <c r="G59" s="284"/>
      <c r="H59" s="284"/>
      <c r="I59" s="284"/>
      <c r="J59" s="284"/>
      <c r="K59" s="282"/>
    </row>
    <row r="60" s="1" customFormat="1" ht="15" customHeight="1">
      <c r="B60" s="280"/>
      <c r="C60" s="286"/>
      <c r="D60" s="284" t="s">
        <v>1086</v>
      </c>
      <c r="E60" s="284"/>
      <c r="F60" s="284"/>
      <c r="G60" s="284"/>
      <c r="H60" s="284"/>
      <c r="I60" s="284"/>
      <c r="J60" s="284"/>
      <c r="K60" s="282"/>
    </row>
    <row r="61" s="1" customFormat="1" ht="15" customHeight="1">
      <c r="B61" s="280"/>
      <c r="C61" s="286"/>
      <c r="D61" s="284" t="s">
        <v>1087</v>
      </c>
      <c r="E61" s="284"/>
      <c r="F61" s="284"/>
      <c r="G61" s="284"/>
      <c r="H61" s="284"/>
      <c r="I61" s="284"/>
      <c r="J61" s="284"/>
      <c r="K61" s="282"/>
    </row>
    <row r="62" s="1" customFormat="1" ht="15" customHeight="1">
      <c r="B62" s="280"/>
      <c r="C62" s="286"/>
      <c r="D62" s="289" t="s">
        <v>1088</v>
      </c>
      <c r="E62" s="289"/>
      <c r="F62" s="289"/>
      <c r="G62" s="289"/>
      <c r="H62" s="289"/>
      <c r="I62" s="289"/>
      <c r="J62" s="289"/>
      <c r="K62" s="282"/>
    </row>
    <row r="63" s="1" customFormat="1" ht="15" customHeight="1">
      <c r="B63" s="280"/>
      <c r="C63" s="286"/>
      <c r="D63" s="284" t="s">
        <v>1089</v>
      </c>
      <c r="E63" s="284"/>
      <c r="F63" s="284"/>
      <c r="G63" s="284"/>
      <c r="H63" s="284"/>
      <c r="I63" s="284"/>
      <c r="J63" s="284"/>
      <c r="K63" s="282"/>
    </row>
    <row r="64" s="1" customFormat="1" ht="12.75" customHeight="1">
      <c r="B64" s="280"/>
      <c r="C64" s="286"/>
      <c r="D64" s="286"/>
      <c r="E64" s="290"/>
      <c r="F64" s="286"/>
      <c r="G64" s="286"/>
      <c r="H64" s="286"/>
      <c r="I64" s="286"/>
      <c r="J64" s="286"/>
      <c r="K64" s="282"/>
    </row>
    <row r="65" s="1" customFormat="1" ht="15" customHeight="1">
      <c r="B65" s="280"/>
      <c r="C65" s="286"/>
      <c r="D65" s="284" t="s">
        <v>1090</v>
      </c>
      <c r="E65" s="284"/>
      <c r="F65" s="284"/>
      <c r="G65" s="284"/>
      <c r="H65" s="284"/>
      <c r="I65" s="284"/>
      <c r="J65" s="284"/>
      <c r="K65" s="282"/>
    </row>
    <row r="66" s="1" customFormat="1" ht="15" customHeight="1">
      <c r="B66" s="280"/>
      <c r="C66" s="286"/>
      <c r="D66" s="289" t="s">
        <v>1091</v>
      </c>
      <c r="E66" s="289"/>
      <c r="F66" s="289"/>
      <c r="G66" s="289"/>
      <c r="H66" s="289"/>
      <c r="I66" s="289"/>
      <c r="J66" s="289"/>
      <c r="K66" s="282"/>
    </row>
    <row r="67" s="1" customFormat="1" ht="15" customHeight="1">
      <c r="B67" s="280"/>
      <c r="C67" s="286"/>
      <c r="D67" s="284" t="s">
        <v>1092</v>
      </c>
      <c r="E67" s="284"/>
      <c r="F67" s="284"/>
      <c r="G67" s="284"/>
      <c r="H67" s="284"/>
      <c r="I67" s="284"/>
      <c r="J67" s="284"/>
      <c r="K67" s="282"/>
    </row>
    <row r="68" s="1" customFormat="1" ht="15" customHeight="1">
      <c r="B68" s="280"/>
      <c r="C68" s="286"/>
      <c r="D68" s="284" t="s">
        <v>1093</v>
      </c>
      <c r="E68" s="284"/>
      <c r="F68" s="284"/>
      <c r="G68" s="284"/>
      <c r="H68" s="284"/>
      <c r="I68" s="284"/>
      <c r="J68" s="284"/>
      <c r="K68" s="282"/>
    </row>
    <row r="69" s="1" customFormat="1" ht="15" customHeight="1">
      <c r="B69" s="280"/>
      <c r="C69" s="286"/>
      <c r="D69" s="284" t="s">
        <v>1094</v>
      </c>
      <c r="E69" s="284"/>
      <c r="F69" s="284"/>
      <c r="G69" s="284"/>
      <c r="H69" s="284"/>
      <c r="I69" s="284"/>
      <c r="J69" s="284"/>
      <c r="K69" s="282"/>
    </row>
    <row r="70" s="1" customFormat="1" ht="15" customHeight="1">
      <c r="B70" s="280"/>
      <c r="C70" s="286"/>
      <c r="D70" s="284" t="s">
        <v>1095</v>
      </c>
      <c r="E70" s="284"/>
      <c r="F70" s="284"/>
      <c r="G70" s="284"/>
      <c r="H70" s="284"/>
      <c r="I70" s="284"/>
      <c r="J70" s="284"/>
      <c r="K70" s="282"/>
    </row>
    <row r="71" s="1" customFormat="1" ht="12.75" customHeight="1">
      <c r="B71" s="291"/>
      <c r="C71" s="292"/>
      <c r="D71" s="292"/>
      <c r="E71" s="292"/>
      <c r="F71" s="292"/>
      <c r="G71" s="292"/>
      <c r="H71" s="292"/>
      <c r="I71" s="292"/>
      <c r="J71" s="292"/>
      <c r="K71" s="293"/>
    </row>
    <row r="72" s="1" customFormat="1" ht="18.75" customHeight="1">
      <c r="B72" s="294"/>
      <c r="C72" s="294"/>
      <c r="D72" s="294"/>
      <c r="E72" s="294"/>
      <c r="F72" s="294"/>
      <c r="G72" s="294"/>
      <c r="H72" s="294"/>
      <c r="I72" s="294"/>
      <c r="J72" s="294"/>
      <c r="K72" s="295"/>
    </row>
    <row r="73" s="1" customFormat="1" ht="18.75" customHeight="1">
      <c r="B73" s="295"/>
      <c r="C73" s="295"/>
      <c r="D73" s="295"/>
      <c r="E73" s="295"/>
      <c r="F73" s="295"/>
      <c r="G73" s="295"/>
      <c r="H73" s="295"/>
      <c r="I73" s="295"/>
      <c r="J73" s="295"/>
      <c r="K73" s="295"/>
    </row>
    <row r="74" s="1" customFormat="1" ht="7.5" customHeight="1">
      <c r="B74" s="296"/>
      <c r="C74" s="297"/>
      <c r="D74" s="297"/>
      <c r="E74" s="297"/>
      <c r="F74" s="297"/>
      <c r="G74" s="297"/>
      <c r="H74" s="297"/>
      <c r="I74" s="297"/>
      <c r="J74" s="297"/>
      <c r="K74" s="298"/>
    </row>
    <row r="75" s="1" customFormat="1" ht="45" customHeight="1">
      <c r="B75" s="299"/>
      <c r="C75" s="300" t="s">
        <v>1096</v>
      </c>
      <c r="D75" s="300"/>
      <c r="E75" s="300"/>
      <c r="F75" s="300"/>
      <c r="G75" s="300"/>
      <c r="H75" s="300"/>
      <c r="I75" s="300"/>
      <c r="J75" s="300"/>
      <c r="K75" s="301"/>
    </row>
    <row r="76" s="1" customFormat="1" ht="17.25" customHeight="1">
      <c r="B76" s="299"/>
      <c r="C76" s="302" t="s">
        <v>1097</v>
      </c>
      <c r="D76" s="302"/>
      <c r="E76" s="302"/>
      <c r="F76" s="302" t="s">
        <v>1098</v>
      </c>
      <c r="G76" s="303"/>
      <c r="H76" s="302" t="s">
        <v>57</v>
      </c>
      <c r="I76" s="302" t="s">
        <v>60</v>
      </c>
      <c r="J76" s="302" t="s">
        <v>1099</v>
      </c>
      <c r="K76" s="301"/>
    </row>
    <row r="77" s="1" customFormat="1" ht="17.25" customHeight="1">
      <c r="B77" s="299"/>
      <c r="C77" s="304" t="s">
        <v>1100</v>
      </c>
      <c r="D77" s="304"/>
      <c r="E77" s="304"/>
      <c r="F77" s="305" t="s">
        <v>1101</v>
      </c>
      <c r="G77" s="306"/>
      <c r="H77" s="304"/>
      <c r="I77" s="304"/>
      <c r="J77" s="304" t="s">
        <v>1102</v>
      </c>
      <c r="K77" s="301"/>
    </row>
    <row r="78" s="1" customFormat="1" ht="5.25" customHeight="1">
      <c r="B78" s="299"/>
      <c r="C78" s="307"/>
      <c r="D78" s="307"/>
      <c r="E78" s="307"/>
      <c r="F78" s="307"/>
      <c r="G78" s="308"/>
      <c r="H78" s="307"/>
      <c r="I78" s="307"/>
      <c r="J78" s="307"/>
      <c r="K78" s="301"/>
    </row>
    <row r="79" s="1" customFormat="1" ht="15" customHeight="1">
      <c r="B79" s="299"/>
      <c r="C79" s="287" t="s">
        <v>56</v>
      </c>
      <c r="D79" s="309"/>
      <c r="E79" s="309"/>
      <c r="F79" s="310" t="s">
        <v>1103</v>
      </c>
      <c r="G79" s="311"/>
      <c r="H79" s="287" t="s">
        <v>1104</v>
      </c>
      <c r="I79" s="287" t="s">
        <v>1105</v>
      </c>
      <c r="J79" s="287">
        <v>20</v>
      </c>
      <c r="K79" s="301"/>
    </row>
    <row r="80" s="1" customFormat="1" ht="15" customHeight="1">
      <c r="B80" s="299"/>
      <c r="C80" s="287" t="s">
        <v>1106</v>
      </c>
      <c r="D80" s="287"/>
      <c r="E80" s="287"/>
      <c r="F80" s="310" t="s">
        <v>1103</v>
      </c>
      <c r="G80" s="311"/>
      <c r="H80" s="287" t="s">
        <v>1107</v>
      </c>
      <c r="I80" s="287" t="s">
        <v>1105</v>
      </c>
      <c r="J80" s="287">
        <v>120</v>
      </c>
      <c r="K80" s="301"/>
    </row>
    <row r="81" s="1" customFormat="1" ht="15" customHeight="1">
      <c r="B81" s="312"/>
      <c r="C81" s="287" t="s">
        <v>1108</v>
      </c>
      <c r="D81" s="287"/>
      <c r="E81" s="287"/>
      <c r="F81" s="310" t="s">
        <v>1109</v>
      </c>
      <c r="G81" s="311"/>
      <c r="H81" s="287" t="s">
        <v>1110</v>
      </c>
      <c r="I81" s="287" t="s">
        <v>1105</v>
      </c>
      <c r="J81" s="287">
        <v>50</v>
      </c>
      <c r="K81" s="301"/>
    </row>
    <row r="82" s="1" customFormat="1" ht="15" customHeight="1">
      <c r="B82" s="312"/>
      <c r="C82" s="287" t="s">
        <v>1111</v>
      </c>
      <c r="D82" s="287"/>
      <c r="E82" s="287"/>
      <c r="F82" s="310" t="s">
        <v>1103</v>
      </c>
      <c r="G82" s="311"/>
      <c r="H82" s="287" t="s">
        <v>1112</v>
      </c>
      <c r="I82" s="287" t="s">
        <v>1113</v>
      </c>
      <c r="J82" s="287"/>
      <c r="K82" s="301"/>
    </row>
    <row r="83" s="1" customFormat="1" ht="15" customHeight="1">
      <c r="B83" s="312"/>
      <c r="C83" s="313" t="s">
        <v>1114</v>
      </c>
      <c r="D83" s="313"/>
      <c r="E83" s="313"/>
      <c r="F83" s="314" t="s">
        <v>1109</v>
      </c>
      <c r="G83" s="313"/>
      <c r="H83" s="313" t="s">
        <v>1115</v>
      </c>
      <c r="I83" s="313" t="s">
        <v>1105</v>
      </c>
      <c r="J83" s="313">
        <v>15</v>
      </c>
      <c r="K83" s="301"/>
    </row>
    <row r="84" s="1" customFormat="1" ht="15" customHeight="1">
      <c r="B84" s="312"/>
      <c r="C84" s="313" t="s">
        <v>1116</v>
      </c>
      <c r="D84" s="313"/>
      <c r="E84" s="313"/>
      <c r="F84" s="314" t="s">
        <v>1109</v>
      </c>
      <c r="G84" s="313"/>
      <c r="H84" s="313" t="s">
        <v>1117</v>
      </c>
      <c r="I84" s="313" t="s">
        <v>1105</v>
      </c>
      <c r="J84" s="313">
        <v>15</v>
      </c>
      <c r="K84" s="301"/>
    </row>
    <row r="85" s="1" customFormat="1" ht="15" customHeight="1">
      <c r="B85" s="312"/>
      <c r="C85" s="313" t="s">
        <v>1118</v>
      </c>
      <c r="D85" s="313"/>
      <c r="E85" s="313"/>
      <c r="F85" s="314" t="s">
        <v>1109</v>
      </c>
      <c r="G85" s="313"/>
      <c r="H85" s="313" t="s">
        <v>1119</v>
      </c>
      <c r="I85" s="313" t="s">
        <v>1105</v>
      </c>
      <c r="J85" s="313">
        <v>20</v>
      </c>
      <c r="K85" s="301"/>
    </row>
    <row r="86" s="1" customFormat="1" ht="15" customHeight="1">
      <c r="B86" s="312"/>
      <c r="C86" s="313" t="s">
        <v>1120</v>
      </c>
      <c r="D86" s="313"/>
      <c r="E86" s="313"/>
      <c r="F86" s="314" t="s">
        <v>1109</v>
      </c>
      <c r="G86" s="313"/>
      <c r="H86" s="313" t="s">
        <v>1121</v>
      </c>
      <c r="I86" s="313" t="s">
        <v>1105</v>
      </c>
      <c r="J86" s="313">
        <v>20</v>
      </c>
      <c r="K86" s="301"/>
    </row>
    <row r="87" s="1" customFormat="1" ht="15" customHeight="1">
      <c r="B87" s="312"/>
      <c r="C87" s="287" t="s">
        <v>1122</v>
      </c>
      <c r="D87" s="287"/>
      <c r="E87" s="287"/>
      <c r="F87" s="310" t="s">
        <v>1109</v>
      </c>
      <c r="G87" s="311"/>
      <c r="H87" s="287" t="s">
        <v>1123</v>
      </c>
      <c r="I87" s="287" t="s">
        <v>1105</v>
      </c>
      <c r="J87" s="287">
        <v>50</v>
      </c>
      <c r="K87" s="301"/>
    </row>
    <row r="88" s="1" customFormat="1" ht="15" customHeight="1">
      <c r="B88" s="312"/>
      <c r="C88" s="287" t="s">
        <v>1124</v>
      </c>
      <c r="D88" s="287"/>
      <c r="E88" s="287"/>
      <c r="F88" s="310" t="s">
        <v>1109</v>
      </c>
      <c r="G88" s="311"/>
      <c r="H88" s="287" t="s">
        <v>1125</v>
      </c>
      <c r="I88" s="287" t="s">
        <v>1105</v>
      </c>
      <c r="J88" s="287">
        <v>20</v>
      </c>
      <c r="K88" s="301"/>
    </row>
    <row r="89" s="1" customFormat="1" ht="15" customHeight="1">
      <c r="B89" s="312"/>
      <c r="C89" s="287" t="s">
        <v>1126</v>
      </c>
      <c r="D89" s="287"/>
      <c r="E89" s="287"/>
      <c r="F89" s="310" t="s">
        <v>1109</v>
      </c>
      <c r="G89" s="311"/>
      <c r="H89" s="287" t="s">
        <v>1127</v>
      </c>
      <c r="I89" s="287" t="s">
        <v>1105</v>
      </c>
      <c r="J89" s="287">
        <v>20</v>
      </c>
      <c r="K89" s="301"/>
    </row>
    <row r="90" s="1" customFormat="1" ht="15" customHeight="1">
      <c r="B90" s="312"/>
      <c r="C90" s="287" t="s">
        <v>1128</v>
      </c>
      <c r="D90" s="287"/>
      <c r="E90" s="287"/>
      <c r="F90" s="310" t="s">
        <v>1109</v>
      </c>
      <c r="G90" s="311"/>
      <c r="H90" s="287" t="s">
        <v>1129</v>
      </c>
      <c r="I90" s="287" t="s">
        <v>1105</v>
      </c>
      <c r="J90" s="287">
        <v>50</v>
      </c>
      <c r="K90" s="301"/>
    </row>
    <row r="91" s="1" customFormat="1" ht="15" customHeight="1">
      <c r="B91" s="312"/>
      <c r="C91" s="287" t="s">
        <v>1130</v>
      </c>
      <c r="D91" s="287"/>
      <c r="E91" s="287"/>
      <c r="F91" s="310" t="s">
        <v>1109</v>
      </c>
      <c r="G91" s="311"/>
      <c r="H91" s="287" t="s">
        <v>1130</v>
      </c>
      <c r="I91" s="287" t="s">
        <v>1105</v>
      </c>
      <c r="J91" s="287">
        <v>50</v>
      </c>
      <c r="K91" s="301"/>
    </row>
    <row r="92" s="1" customFormat="1" ht="15" customHeight="1">
      <c r="B92" s="312"/>
      <c r="C92" s="287" t="s">
        <v>1131</v>
      </c>
      <c r="D92" s="287"/>
      <c r="E92" s="287"/>
      <c r="F92" s="310" t="s">
        <v>1109</v>
      </c>
      <c r="G92" s="311"/>
      <c r="H92" s="287" t="s">
        <v>1132</v>
      </c>
      <c r="I92" s="287" t="s">
        <v>1105</v>
      </c>
      <c r="J92" s="287">
        <v>255</v>
      </c>
      <c r="K92" s="301"/>
    </row>
    <row r="93" s="1" customFormat="1" ht="15" customHeight="1">
      <c r="B93" s="312"/>
      <c r="C93" s="287" t="s">
        <v>1133</v>
      </c>
      <c r="D93" s="287"/>
      <c r="E93" s="287"/>
      <c r="F93" s="310" t="s">
        <v>1103</v>
      </c>
      <c r="G93" s="311"/>
      <c r="H93" s="287" t="s">
        <v>1134</v>
      </c>
      <c r="I93" s="287" t="s">
        <v>1135</v>
      </c>
      <c r="J93" s="287"/>
      <c r="K93" s="301"/>
    </row>
    <row r="94" s="1" customFormat="1" ht="15" customHeight="1">
      <c r="B94" s="312"/>
      <c r="C94" s="287" t="s">
        <v>1136</v>
      </c>
      <c r="D94" s="287"/>
      <c r="E94" s="287"/>
      <c r="F94" s="310" t="s">
        <v>1103</v>
      </c>
      <c r="G94" s="311"/>
      <c r="H94" s="287" t="s">
        <v>1137</v>
      </c>
      <c r="I94" s="287" t="s">
        <v>1138</v>
      </c>
      <c r="J94" s="287"/>
      <c r="K94" s="301"/>
    </row>
    <row r="95" s="1" customFormat="1" ht="15" customHeight="1">
      <c r="B95" s="312"/>
      <c r="C95" s="287" t="s">
        <v>1139</v>
      </c>
      <c r="D95" s="287"/>
      <c r="E95" s="287"/>
      <c r="F95" s="310" t="s">
        <v>1103</v>
      </c>
      <c r="G95" s="311"/>
      <c r="H95" s="287" t="s">
        <v>1139</v>
      </c>
      <c r="I95" s="287" t="s">
        <v>1138</v>
      </c>
      <c r="J95" s="287"/>
      <c r="K95" s="301"/>
    </row>
    <row r="96" s="1" customFormat="1" ht="15" customHeight="1">
      <c r="B96" s="312"/>
      <c r="C96" s="287" t="s">
        <v>41</v>
      </c>
      <c r="D96" s="287"/>
      <c r="E96" s="287"/>
      <c r="F96" s="310" t="s">
        <v>1103</v>
      </c>
      <c r="G96" s="311"/>
      <c r="H96" s="287" t="s">
        <v>1140</v>
      </c>
      <c r="I96" s="287" t="s">
        <v>1138</v>
      </c>
      <c r="J96" s="287"/>
      <c r="K96" s="301"/>
    </row>
    <row r="97" s="1" customFormat="1" ht="15" customHeight="1">
      <c r="B97" s="312"/>
      <c r="C97" s="287" t="s">
        <v>51</v>
      </c>
      <c r="D97" s="287"/>
      <c r="E97" s="287"/>
      <c r="F97" s="310" t="s">
        <v>1103</v>
      </c>
      <c r="G97" s="311"/>
      <c r="H97" s="287" t="s">
        <v>1141</v>
      </c>
      <c r="I97" s="287" t="s">
        <v>1138</v>
      </c>
      <c r="J97" s="287"/>
      <c r="K97" s="301"/>
    </row>
    <row r="98" s="1" customFormat="1" ht="15" customHeight="1">
      <c r="B98" s="315"/>
      <c r="C98" s="316"/>
      <c r="D98" s="316"/>
      <c r="E98" s="316"/>
      <c r="F98" s="316"/>
      <c r="G98" s="316"/>
      <c r="H98" s="316"/>
      <c r="I98" s="316"/>
      <c r="J98" s="316"/>
      <c r="K98" s="317"/>
    </row>
    <row r="99" s="1" customFormat="1" ht="18.75" customHeight="1">
      <c r="B99" s="318"/>
      <c r="C99" s="319"/>
      <c r="D99" s="319"/>
      <c r="E99" s="319"/>
      <c r="F99" s="319"/>
      <c r="G99" s="319"/>
      <c r="H99" s="319"/>
      <c r="I99" s="319"/>
      <c r="J99" s="319"/>
      <c r="K99" s="318"/>
    </row>
    <row r="100" s="1" customFormat="1" ht="18.75" customHeight="1">
      <c r="B100" s="295"/>
      <c r="C100" s="295"/>
      <c r="D100" s="295"/>
      <c r="E100" s="295"/>
      <c r="F100" s="295"/>
      <c r="G100" s="295"/>
      <c r="H100" s="295"/>
      <c r="I100" s="295"/>
      <c r="J100" s="295"/>
      <c r="K100" s="295"/>
    </row>
    <row r="101" s="1" customFormat="1" ht="7.5" customHeight="1">
      <c r="B101" s="296"/>
      <c r="C101" s="297"/>
      <c r="D101" s="297"/>
      <c r="E101" s="297"/>
      <c r="F101" s="297"/>
      <c r="G101" s="297"/>
      <c r="H101" s="297"/>
      <c r="I101" s="297"/>
      <c r="J101" s="297"/>
      <c r="K101" s="298"/>
    </row>
    <row r="102" s="1" customFormat="1" ht="45" customHeight="1">
      <c r="B102" s="299"/>
      <c r="C102" s="300" t="s">
        <v>1142</v>
      </c>
      <c r="D102" s="300"/>
      <c r="E102" s="300"/>
      <c r="F102" s="300"/>
      <c r="G102" s="300"/>
      <c r="H102" s="300"/>
      <c r="I102" s="300"/>
      <c r="J102" s="300"/>
      <c r="K102" s="301"/>
    </row>
    <row r="103" s="1" customFormat="1" ht="17.25" customHeight="1">
      <c r="B103" s="299"/>
      <c r="C103" s="302" t="s">
        <v>1097</v>
      </c>
      <c r="D103" s="302"/>
      <c r="E103" s="302"/>
      <c r="F103" s="302" t="s">
        <v>1098</v>
      </c>
      <c r="G103" s="303"/>
      <c r="H103" s="302" t="s">
        <v>57</v>
      </c>
      <c r="I103" s="302" t="s">
        <v>60</v>
      </c>
      <c r="J103" s="302" t="s">
        <v>1099</v>
      </c>
      <c r="K103" s="301"/>
    </row>
    <row r="104" s="1" customFormat="1" ht="17.25" customHeight="1">
      <c r="B104" s="299"/>
      <c r="C104" s="304" t="s">
        <v>1100</v>
      </c>
      <c r="D104" s="304"/>
      <c r="E104" s="304"/>
      <c r="F104" s="305" t="s">
        <v>1101</v>
      </c>
      <c r="G104" s="306"/>
      <c r="H104" s="304"/>
      <c r="I104" s="304"/>
      <c r="J104" s="304" t="s">
        <v>1102</v>
      </c>
      <c r="K104" s="301"/>
    </row>
    <row r="105" s="1" customFormat="1" ht="5.25" customHeight="1">
      <c r="B105" s="299"/>
      <c r="C105" s="302"/>
      <c r="D105" s="302"/>
      <c r="E105" s="302"/>
      <c r="F105" s="302"/>
      <c r="G105" s="320"/>
      <c r="H105" s="302"/>
      <c r="I105" s="302"/>
      <c r="J105" s="302"/>
      <c r="K105" s="301"/>
    </row>
    <row r="106" s="1" customFormat="1" ht="15" customHeight="1">
      <c r="B106" s="299"/>
      <c r="C106" s="287" t="s">
        <v>56</v>
      </c>
      <c r="D106" s="309"/>
      <c r="E106" s="309"/>
      <c r="F106" s="310" t="s">
        <v>1103</v>
      </c>
      <c r="G106" s="287"/>
      <c r="H106" s="287" t="s">
        <v>1143</v>
      </c>
      <c r="I106" s="287" t="s">
        <v>1105</v>
      </c>
      <c r="J106" s="287">
        <v>20</v>
      </c>
      <c r="K106" s="301"/>
    </row>
    <row r="107" s="1" customFormat="1" ht="15" customHeight="1">
      <c r="B107" s="299"/>
      <c r="C107" s="287" t="s">
        <v>1106</v>
      </c>
      <c r="D107" s="287"/>
      <c r="E107" s="287"/>
      <c r="F107" s="310" t="s">
        <v>1103</v>
      </c>
      <c r="G107" s="287"/>
      <c r="H107" s="287" t="s">
        <v>1143</v>
      </c>
      <c r="I107" s="287" t="s">
        <v>1105</v>
      </c>
      <c r="J107" s="287">
        <v>120</v>
      </c>
      <c r="K107" s="301"/>
    </row>
    <row r="108" s="1" customFormat="1" ht="15" customHeight="1">
      <c r="B108" s="312"/>
      <c r="C108" s="287" t="s">
        <v>1108</v>
      </c>
      <c r="D108" s="287"/>
      <c r="E108" s="287"/>
      <c r="F108" s="310" t="s">
        <v>1109</v>
      </c>
      <c r="G108" s="287"/>
      <c r="H108" s="287" t="s">
        <v>1143</v>
      </c>
      <c r="I108" s="287" t="s">
        <v>1105</v>
      </c>
      <c r="J108" s="287">
        <v>50</v>
      </c>
      <c r="K108" s="301"/>
    </row>
    <row r="109" s="1" customFormat="1" ht="15" customHeight="1">
      <c r="B109" s="312"/>
      <c r="C109" s="287" t="s">
        <v>1111</v>
      </c>
      <c r="D109" s="287"/>
      <c r="E109" s="287"/>
      <c r="F109" s="310" t="s">
        <v>1103</v>
      </c>
      <c r="G109" s="287"/>
      <c r="H109" s="287" t="s">
        <v>1143</v>
      </c>
      <c r="I109" s="287" t="s">
        <v>1113</v>
      </c>
      <c r="J109" s="287"/>
      <c r="K109" s="301"/>
    </row>
    <row r="110" s="1" customFormat="1" ht="15" customHeight="1">
      <c r="B110" s="312"/>
      <c r="C110" s="287" t="s">
        <v>1122</v>
      </c>
      <c r="D110" s="287"/>
      <c r="E110" s="287"/>
      <c r="F110" s="310" t="s">
        <v>1109</v>
      </c>
      <c r="G110" s="287"/>
      <c r="H110" s="287" t="s">
        <v>1143</v>
      </c>
      <c r="I110" s="287" t="s">
        <v>1105</v>
      </c>
      <c r="J110" s="287">
        <v>50</v>
      </c>
      <c r="K110" s="301"/>
    </row>
    <row r="111" s="1" customFormat="1" ht="15" customHeight="1">
      <c r="B111" s="312"/>
      <c r="C111" s="287" t="s">
        <v>1130</v>
      </c>
      <c r="D111" s="287"/>
      <c r="E111" s="287"/>
      <c r="F111" s="310" t="s">
        <v>1109</v>
      </c>
      <c r="G111" s="287"/>
      <c r="H111" s="287" t="s">
        <v>1143</v>
      </c>
      <c r="I111" s="287" t="s">
        <v>1105</v>
      </c>
      <c r="J111" s="287">
        <v>50</v>
      </c>
      <c r="K111" s="301"/>
    </row>
    <row r="112" s="1" customFormat="1" ht="15" customHeight="1">
      <c r="B112" s="312"/>
      <c r="C112" s="287" t="s">
        <v>1128</v>
      </c>
      <c r="D112" s="287"/>
      <c r="E112" s="287"/>
      <c r="F112" s="310" t="s">
        <v>1109</v>
      </c>
      <c r="G112" s="287"/>
      <c r="H112" s="287" t="s">
        <v>1143</v>
      </c>
      <c r="I112" s="287" t="s">
        <v>1105</v>
      </c>
      <c r="J112" s="287">
        <v>50</v>
      </c>
      <c r="K112" s="301"/>
    </row>
    <row r="113" s="1" customFormat="1" ht="15" customHeight="1">
      <c r="B113" s="312"/>
      <c r="C113" s="287" t="s">
        <v>56</v>
      </c>
      <c r="D113" s="287"/>
      <c r="E113" s="287"/>
      <c r="F113" s="310" t="s">
        <v>1103</v>
      </c>
      <c r="G113" s="287"/>
      <c r="H113" s="287" t="s">
        <v>1144</v>
      </c>
      <c r="I113" s="287" t="s">
        <v>1105</v>
      </c>
      <c r="J113" s="287">
        <v>20</v>
      </c>
      <c r="K113" s="301"/>
    </row>
    <row r="114" s="1" customFormat="1" ht="15" customHeight="1">
      <c r="B114" s="312"/>
      <c r="C114" s="287" t="s">
        <v>1145</v>
      </c>
      <c r="D114" s="287"/>
      <c r="E114" s="287"/>
      <c r="F114" s="310" t="s">
        <v>1103</v>
      </c>
      <c r="G114" s="287"/>
      <c r="H114" s="287" t="s">
        <v>1146</v>
      </c>
      <c r="I114" s="287" t="s">
        <v>1105</v>
      </c>
      <c r="J114" s="287">
        <v>120</v>
      </c>
      <c r="K114" s="301"/>
    </row>
    <row r="115" s="1" customFormat="1" ht="15" customHeight="1">
      <c r="B115" s="312"/>
      <c r="C115" s="287" t="s">
        <v>41</v>
      </c>
      <c r="D115" s="287"/>
      <c r="E115" s="287"/>
      <c r="F115" s="310" t="s">
        <v>1103</v>
      </c>
      <c r="G115" s="287"/>
      <c r="H115" s="287" t="s">
        <v>1147</v>
      </c>
      <c r="I115" s="287" t="s">
        <v>1138</v>
      </c>
      <c r="J115" s="287"/>
      <c r="K115" s="301"/>
    </row>
    <row r="116" s="1" customFormat="1" ht="15" customHeight="1">
      <c r="B116" s="312"/>
      <c r="C116" s="287" t="s">
        <v>51</v>
      </c>
      <c r="D116" s="287"/>
      <c r="E116" s="287"/>
      <c r="F116" s="310" t="s">
        <v>1103</v>
      </c>
      <c r="G116" s="287"/>
      <c r="H116" s="287" t="s">
        <v>1148</v>
      </c>
      <c r="I116" s="287" t="s">
        <v>1138</v>
      </c>
      <c r="J116" s="287"/>
      <c r="K116" s="301"/>
    </row>
    <row r="117" s="1" customFormat="1" ht="15" customHeight="1">
      <c r="B117" s="312"/>
      <c r="C117" s="287" t="s">
        <v>60</v>
      </c>
      <c r="D117" s="287"/>
      <c r="E117" s="287"/>
      <c r="F117" s="310" t="s">
        <v>1103</v>
      </c>
      <c r="G117" s="287"/>
      <c r="H117" s="287" t="s">
        <v>1149</v>
      </c>
      <c r="I117" s="287" t="s">
        <v>1150</v>
      </c>
      <c r="J117" s="287"/>
      <c r="K117" s="301"/>
    </row>
    <row r="118" s="1" customFormat="1" ht="15" customHeight="1">
      <c r="B118" s="315"/>
      <c r="C118" s="321"/>
      <c r="D118" s="321"/>
      <c r="E118" s="321"/>
      <c r="F118" s="321"/>
      <c r="G118" s="321"/>
      <c r="H118" s="321"/>
      <c r="I118" s="321"/>
      <c r="J118" s="321"/>
      <c r="K118" s="317"/>
    </row>
    <row r="119" s="1" customFormat="1" ht="18.75" customHeight="1">
      <c r="B119" s="322"/>
      <c r="C119" s="323"/>
      <c r="D119" s="323"/>
      <c r="E119" s="323"/>
      <c r="F119" s="324"/>
      <c r="G119" s="323"/>
      <c r="H119" s="323"/>
      <c r="I119" s="323"/>
      <c r="J119" s="323"/>
      <c r="K119" s="322"/>
    </row>
    <row r="120" s="1" customFormat="1" ht="18.75" customHeight="1">
      <c r="B120" s="295"/>
      <c r="C120" s="295"/>
      <c r="D120" s="295"/>
      <c r="E120" s="295"/>
      <c r="F120" s="295"/>
      <c r="G120" s="295"/>
      <c r="H120" s="295"/>
      <c r="I120" s="295"/>
      <c r="J120" s="295"/>
      <c r="K120" s="295"/>
    </row>
    <row r="121" s="1" customFormat="1" ht="7.5" customHeight="1">
      <c r="B121" s="325"/>
      <c r="C121" s="326"/>
      <c r="D121" s="326"/>
      <c r="E121" s="326"/>
      <c r="F121" s="326"/>
      <c r="G121" s="326"/>
      <c r="H121" s="326"/>
      <c r="I121" s="326"/>
      <c r="J121" s="326"/>
      <c r="K121" s="327"/>
    </row>
    <row r="122" s="1" customFormat="1" ht="45" customHeight="1">
      <c r="B122" s="328"/>
      <c r="C122" s="278" t="s">
        <v>1151</v>
      </c>
      <c r="D122" s="278"/>
      <c r="E122" s="278"/>
      <c r="F122" s="278"/>
      <c r="G122" s="278"/>
      <c r="H122" s="278"/>
      <c r="I122" s="278"/>
      <c r="J122" s="278"/>
      <c r="K122" s="329"/>
    </row>
    <row r="123" s="1" customFormat="1" ht="17.25" customHeight="1">
      <c r="B123" s="330"/>
      <c r="C123" s="302" t="s">
        <v>1097</v>
      </c>
      <c r="D123" s="302"/>
      <c r="E123" s="302"/>
      <c r="F123" s="302" t="s">
        <v>1098</v>
      </c>
      <c r="G123" s="303"/>
      <c r="H123" s="302" t="s">
        <v>57</v>
      </c>
      <c r="I123" s="302" t="s">
        <v>60</v>
      </c>
      <c r="J123" s="302" t="s">
        <v>1099</v>
      </c>
      <c r="K123" s="331"/>
    </row>
    <row r="124" s="1" customFormat="1" ht="17.25" customHeight="1">
      <c r="B124" s="330"/>
      <c r="C124" s="304" t="s">
        <v>1100</v>
      </c>
      <c r="D124" s="304"/>
      <c r="E124" s="304"/>
      <c r="F124" s="305" t="s">
        <v>1101</v>
      </c>
      <c r="G124" s="306"/>
      <c r="H124" s="304"/>
      <c r="I124" s="304"/>
      <c r="J124" s="304" t="s">
        <v>1102</v>
      </c>
      <c r="K124" s="331"/>
    </row>
    <row r="125" s="1" customFormat="1" ht="5.25" customHeight="1">
      <c r="B125" s="332"/>
      <c r="C125" s="307"/>
      <c r="D125" s="307"/>
      <c r="E125" s="307"/>
      <c r="F125" s="307"/>
      <c r="G125" s="333"/>
      <c r="H125" s="307"/>
      <c r="I125" s="307"/>
      <c r="J125" s="307"/>
      <c r="K125" s="334"/>
    </row>
    <row r="126" s="1" customFormat="1" ht="15" customHeight="1">
      <c r="B126" s="332"/>
      <c r="C126" s="287" t="s">
        <v>1106</v>
      </c>
      <c r="D126" s="309"/>
      <c r="E126" s="309"/>
      <c r="F126" s="310" t="s">
        <v>1103</v>
      </c>
      <c r="G126" s="287"/>
      <c r="H126" s="287" t="s">
        <v>1143</v>
      </c>
      <c r="I126" s="287" t="s">
        <v>1105</v>
      </c>
      <c r="J126" s="287">
        <v>120</v>
      </c>
      <c r="K126" s="335"/>
    </row>
    <row r="127" s="1" customFormat="1" ht="15" customHeight="1">
      <c r="B127" s="332"/>
      <c r="C127" s="287" t="s">
        <v>1152</v>
      </c>
      <c r="D127" s="287"/>
      <c r="E127" s="287"/>
      <c r="F127" s="310" t="s">
        <v>1103</v>
      </c>
      <c r="G127" s="287"/>
      <c r="H127" s="287" t="s">
        <v>1153</v>
      </c>
      <c r="I127" s="287" t="s">
        <v>1105</v>
      </c>
      <c r="J127" s="287" t="s">
        <v>1154</v>
      </c>
      <c r="K127" s="335"/>
    </row>
    <row r="128" s="1" customFormat="1" ht="15" customHeight="1">
      <c r="B128" s="332"/>
      <c r="C128" s="287" t="s">
        <v>1051</v>
      </c>
      <c r="D128" s="287"/>
      <c r="E128" s="287"/>
      <c r="F128" s="310" t="s">
        <v>1103</v>
      </c>
      <c r="G128" s="287"/>
      <c r="H128" s="287" t="s">
        <v>1155</v>
      </c>
      <c r="I128" s="287" t="s">
        <v>1105</v>
      </c>
      <c r="J128" s="287" t="s">
        <v>1154</v>
      </c>
      <c r="K128" s="335"/>
    </row>
    <row r="129" s="1" customFormat="1" ht="15" customHeight="1">
      <c r="B129" s="332"/>
      <c r="C129" s="287" t="s">
        <v>1114</v>
      </c>
      <c r="D129" s="287"/>
      <c r="E129" s="287"/>
      <c r="F129" s="310" t="s">
        <v>1109</v>
      </c>
      <c r="G129" s="287"/>
      <c r="H129" s="287" t="s">
        <v>1115</v>
      </c>
      <c r="I129" s="287" t="s">
        <v>1105</v>
      </c>
      <c r="J129" s="287">
        <v>15</v>
      </c>
      <c r="K129" s="335"/>
    </row>
    <row r="130" s="1" customFormat="1" ht="15" customHeight="1">
      <c r="B130" s="332"/>
      <c r="C130" s="313" t="s">
        <v>1116</v>
      </c>
      <c r="D130" s="313"/>
      <c r="E130" s="313"/>
      <c r="F130" s="314" t="s">
        <v>1109</v>
      </c>
      <c r="G130" s="313"/>
      <c r="H130" s="313" t="s">
        <v>1117</v>
      </c>
      <c r="I130" s="313" t="s">
        <v>1105</v>
      </c>
      <c r="J130" s="313">
        <v>15</v>
      </c>
      <c r="K130" s="335"/>
    </row>
    <row r="131" s="1" customFormat="1" ht="15" customHeight="1">
      <c r="B131" s="332"/>
      <c r="C131" s="313" t="s">
        <v>1118</v>
      </c>
      <c r="D131" s="313"/>
      <c r="E131" s="313"/>
      <c r="F131" s="314" t="s">
        <v>1109</v>
      </c>
      <c r="G131" s="313"/>
      <c r="H131" s="313" t="s">
        <v>1119</v>
      </c>
      <c r="I131" s="313" t="s">
        <v>1105</v>
      </c>
      <c r="J131" s="313">
        <v>20</v>
      </c>
      <c r="K131" s="335"/>
    </row>
    <row r="132" s="1" customFormat="1" ht="15" customHeight="1">
      <c r="B132" s="332"/>
      <c r="C132" s="313" t="s">
        <v>1120</v>
      </c>
      <c r="D132" s="313"/>
      <c r="E132" s="313"/>
      <c r="F132" s="314" t="s">
        <v>1109</v>
      </c>
      <c r="G132" s="313"/>
      <c r="H132" s="313" t="s">
        <v>1121</v>
      </c>
      <c r="I132" s="313" t="s">
        <v>1105</v>
      </c>
      <c r="J132" s="313">
        <v>20</v>
      </c>
      <c r="K132" s="335"/>
    </row>
    <row r="133" s="1" customFormat="1" ht="15" customHeight="1">
      <c r="B133" s="332"/>
      <c r="C133" s="287" t="s">
        <v>1108</v>
      </c>
      <c r="D133" s="287"/>
      <c r="E133" s="287"/>
      <c r="F133" s="310" t="s">
        <v>1109</v>
      </c>
      <c r="G133" s="287"/>
      <c r="H133" s="287" t="s">
        <v>1143</v>
      </c>
      <c r="I133" s="287" t="s">
        <v>1105</v>
      </c>
      <c r="J133" s="287">
        <v>50</v>
      </c>
      <c r="K133" s="335"/>
    </row>
    <row r="134" s="1" customFormat="1" ht="15" customHeight="1">
      <c r="B134" s="332"/>
      <c r="C134" s="287" t="s">
        <v>1122</v>
      </c>
      <c r="D134" s="287"/>
      <c r="E134" s="287"/>
      <c r="F134" s="310" t="s">
        <v>1109</v>
      </c>
      <c r="G134" s="287"/>
      <c r="H134" s="287" t="s">
        <v>1143</v>
      </c>
      <c r="I134" s="287" t="s">
        <v>1105</v>
      </c>
      <c r="J134" s="287">
        <v>50</v>
      </c>
      <c r="K134" s="335"/>
    </row>
    <row r="135" s="1" customFormat="1" ht="15" customHeight="1">
      <c r="B135" s="332"/>
      <c r="C135" s="287" t="s">
        <v>1128</v>
      </c>
      <c r="D135" s="287"/>
      <c r="E135" s="287"/>
      <c r="F135" s="310" t="s">
        <v>1109</v>
      </c>
      <c r="G135" s="287"/>
      <c r="H135" s="287" t="s">
        <v>1143</v>
      </c>
      <c r="I135" s="287" t="s">
        <v>1105</v>
      </c>
      <c r="J135" s="287">
        <v>50</v>
      </c>
      <c r="K135" s="335"/>
    </row>
    <row r="136" s="1" customFormat="1" ht="15" customHeight="1">
      <c r="B136" s="332"/>
      <c r="C136" s="287" t="s">
        <v>1130</v>
      </c>
      <c r="D136" s="287"/>
      <c r="E136" s="287"/>
      <c r="F136" s="310" t="s">
        <v>1109</v>
      </c>
      <c r="G136" s="287"/>
      <c r="H136" s="287" t="s">
        <v>1143</v>
      </c>
      <c r="I136" s="287" t="s">
        <v>1105</v>
      </c>
      <c r="J136" s="287">
        <v>50</v>
      </c>
      <c r="K136" s="335"/>
    </row>
    <row r="137" s="1" customFormat="1" ht="15" customHeight="1">
      <c r="B137" s="332"/>
      <c r="C137" s="287" t="s">
        <v>1131</v>
      </c>
      <c r="D137" s="287"/>
      <c r="E137" s="287"/>
      <c r="F137" s="310" t="s">
        <v>1109</v>
      </c>
      <c r="G137" s="287"/>
      <c r="H137" s="287" t="s">
        <v>1156</v>
      </c>
      <c r="I137" s="287" t="s">
        <v>1105</v>
      </c>
      <c r="J137" s="287">
        <v>255</v>
      </c>
      <c r="K137" s="335"/>
    </row>
    <row r="138" s="1" customFormat="1" ht="15" customHeight="1">
      <c r="B138" s="332"/>
      <c r="C138" s="287" t="s">
        <v>1133</v>
      </c>
      <c r="D138" s="287"/>
      <c r="E138" s="287"/>
      <c r="F138" s="310" t="s">
        <v>1103</v>
      </c>
      <c r="G138" s="287"/>
      <c r="H138" s="287" t="s">
        <v>1157</v>
      </c>
      <c r="I138" s="287" t="s">
        <v>1135</v>
      </c>
      <c r="J138" s="287"/>
      <c r="K138" s="335"/>
    </row>
    <row r="139" s="1" customFormat="1" ht="15" customHeight="1">
      <c r="B139" s="332"/>
      <c r="C139" s="287" t="s">
        <v>1136</v>
      </c>
      <c r="D139" s="287"/>
      <c r="E139" s="287"/>
      <c r="F139" s="310" t="s">
        <v>1103</v>
      </c>
      <c r="G139" s="287"/>
      <c r="H139" s="287" t="s">
        <v>1158</v>
      </c>
      <c r="I139" s="287" t="s">
        <v>1138</v>
      </c>
      <c r="J139" s="287"/>
      <c r="K139" s="335"/>
    </row>
    <row r="140" s="1" customFormat="1" ht="15" customHeight="1">
      <c r="B140" s="332"/>
      <c r="C140" s="287" t="s">
        <v>1139</v>
      </c>
      <c r="D140" s="287"/>
      <c r="E140" s="287"/>
      <c r="F140" s="310" t="s">
        <v>1103</v>
      </c>
      <c r="G140" s="287"/>
      <c r="H140" s="287" t="s">
        <v>1139</v>
      </c>
      <c r="I140" s="287" t="s">
        <v>1138</v>
      </c>
      <c r="J140" s="287"/>
      <c r="K140" s="335"/>
    </row>
    <row r="141" s="1" customFormat="1" ht="15" customHeight="1">
      <c r="B141" s="332"/>
      <c r="C141" s="287" t="s">
        <v>41</v>
      </c>
      <c r="D141" s="287"/>
      <c r="E141" s="287"/>
      <c r="F141" s="310" t="s">
        <v>1103</v>
      </c>
      <c r="G141" s="287"/>
      <c r="H141" s="287" t="s">
        <v>1159</v>
      </c>
      <c r="I141" s="287" t="s">
        <v>1138</v>
      </c>
      <c r="J141" s="287"/>
      <c r="K141" s="335"/>
    </row>
    <row r="142" s="1" customFormat="1" ht="15" customHeight="1">
      <c r="B142" s="332"/>
      <c r="C142" s="287" t="s">
        <v>1160</v>
      </c>
      <c r="D142" s="287"/>
      <c r="E142" s="287"/>
      <c r="F142" s="310" t="s">
        <v>1103</v>
      </c>
      <c r="G142" s="287"/>
      <c r="H142" s="287" t="s">
        <v>1161</v>
      </c>
      <c r="I142" s="287" t="s">
        <v>1138</v>
      </c>
      <c r="J142" s="287"/>
      <c r="K142" s="335"/>
    </row>
    <row r="143" s="1" customFormat="1" ht="15" customHeight="1">
      <c r="B143" s="336"/>
      <c r="C143" s="337"/>
      <c r="D143" s="337"/>
      <c r="E143" s="337"/>
      <c r="F143" s="337"/>
      <c r="G143" s="337"/>
      <c r="H143" s="337"/>
      <c r="I143" s="337"/>
      <c r="J143" s="337"/>
      <c r="K143" s="338"/>
    </row>
    <row r="144" s="1" customFormat="1" ht="18.75" customHeight="1">
      <c r="B144" s="323"/>
      <c r="C144" s="323"/>
      <c r="D144" s="323"/>
      <c r="E144" s="323"/>
      <c r="F144" s="324"/>
      <c r="G144" s="323"/>
      <c r="H144" s="323"/>
      <c r="I144" s="323"/>
      <c r="J144" s="323"/>
      <c r="K144" s="323"/>
    </row>
    <row r="145" s="1" customFormat="1" ht="18.75" customHeight="1">
      <c r="B145" s="295"/>
      <c r="C145" s="295"/>
      <c r="D145" s="295"/>
      <c r="E145" s="295"/>
      <c r="F145" s="295"/>
      <c r="G145" s="295"/>
      <c r="H145" s="295"/>
      <c r="I145" s="295"/>
      <c r="J145" s="295"/>
      <c r="K145" s="295"/>
    </row>
    <row r="146" s="1" customFormat="1" ht="7.5" customHeight="1">
      <c r="B146" s="296"/>
      <c r="C146" s="297"/>
      <c r="D146" s="297"/>
      <c r="E146" s="297"/>
      <c r="F146" s="297"/>
      <c r="G146" s="297"/>
      <c r="H146" s="297"/>
      <c r="I146" s="297"/>
      <c r="J146" s="297"/>
      <c r="K146" s="298"/>
    </row>
    <row r="147" s="1" customFormat="1" ht="45" customHeight="1">
      <c r="B147" s="299"/>
      <c r="C147" s="300" t="s">
        <v>1162</v>
      </c>
      <c r="D147" s="300"/>
      <c r="E147" s="300"/>
      <c r="F147" s="300"/>
      <c r="G147" s="300"/>
      <c r="H147" s="300"/>
      <c r="I147" s="300"/>
      <c r="J147" s="300"/>
      <c r="K147" s="301"/>
    </row>
    <row r="148" s="1" customFormat="1" ht="17.25" customHeight="1">
      <c r="B148" s="299"/>
      <c r="C148" s="302" t="s">
        <v>1097</v>
      </c>
      <c r="D148" s="302"/>
      <c r="E148" s="302"/>
      <c r="F148" s="302" t="s">
        <v>1098</v>
      </c>
      <c r="G148" s="303"/>
      <c r="H148" s="302" t="s">
        <v>57</v>
      </c>
      <c r="I148" s="302" t="s">
        <v>60</v>
      </c>
      <c r="J148" s="302" t="s">
        <v>1099</v>
      </c>
      <c r="K148" s="301"/>
    </row>
    <row r="149" s="1" customFormat="1" ht="17.25" customHeight="1">
      <c r="B149" s="299"/>
      <c r="C149" s="304" t="s">
        <v>1100</v>
      </c>
      <c r="D149" s="304"/>
      <c r="E149" s="304"/>
      <c r="F149" s="305" t="s">
        <v>1101</v>
      </c>
      <c r="G149" s="306"/>
      <c r="H149" s="304"/>
      <c r="I149" s="304"/>
      <c r="J149" s="304" t="s">
        <v>1102</v>
      </c>
      <c r="K149" s="301"/>
    </row>
    <row r="150" s="1" customFormat="1" ht="5.25" customHeight="1">
      <c r="B150" s="312"/>
      <c r="C150" s="307"/>
      <c r="D150" s="307"/>
      <c r="E150" s="307"/>
      <c r="F150" s="307"/>
      <c r="G150" s="308"/>
      <c r="H150" s="307"/>
      <c r="I150" s="307"/>
      <c r="J150" s="307"/>
      <c r="K150" s="335"/>
    </row>
    <row r="151" s="1" customFormat="1" ht="15" customHeight="1">
      <c r="B151" s="312"/>
      <c r="C151" s="339" t="s">
        <v>1106</v>
      </c>
      <c r="D151" s="287"/>
      <c r="E151" s="287"/>
      <c r="F151" s="340" t="s">
        <v>1103</v>
      </c>
      <c r="G151" s="287"/>
      <c r="H151" s="339" t="s">
        <v>1143</v>
      </c>
      <c r="I151" s="339" t="s">
        <v>1105</v>
      </c>
      <c r="J151" s="339">
        <v>120</v>
      </c>
      <c r="K151" s="335"/>
    </row>
    <row r="152" s="1" customFormat="1" ht="15" customHeight="1">
      <c r="B152" s="312"/>
      <c r="C152" s="339" t="s">
        <v>1152</v>
      </c>
      <c r="D152" s="287"/>
      <c r="E152" s="287"/>
      <c r="F152" s="340" t="s">
        <v>1103</v>
      </c>
      <c r="G152" s="287"/>
      <c r="H152" s="339" t="s">
        <v>1163</v>
      </c>
      <c r="I152" s="339" t="s">
        <v>1105</v>
      </c>
      <c r="J152" s="339" t="s">
        <v>1154</v>
      </c>
      <c r="K152" s="335"/>
    </row>
    <row r="153" s="1" customFormat="1" ht="15" customHeight="1">
      <c r="B153" s="312"/>
      <c r="C153" s="339" t="s">
        <v>1051</v>
      </c>
      <c r="D153" s="287"/>
      <c r="E153" s="287"/>
      <c r="F153" s="340" t="s">
        <v>1103</v>
      </c>
      <c r="G153" s="287"/>
      <c r="H153" s="339" t="s">
        <v>1164</v>
      </c>
      <c r="I153" s="339" t="s">
        <v>1105</v>
      </c>
      <c r="J153" s="339" t="s">
        <v>1154</v>
      </c>
      <c r="K153" s="335"/>
    </row>
    <row r="154" s="1" customFormat="1" ht="15" customHeight="1">
      <c r="B154" s="312"/>
      <c r="C154" s="339" t="s">
        <v>1108</v>
      </c>
      <c r="D154" s="287"/>
      <c r="E154" s="287"/>
      <c r="F154" s="340" t="s">
        <v>1109</v>
      </c>
      <c r="G154" s="287"/>
      <c r="H154" s="339" t="s">
        <v>1143</v>
      </c>
      <c r="I154" s="339" t="s">
        <v>1105</v>
      </c>
      <c r="J154" s="339">
        <v>50</v>
      </c>
      <c r="K154" s="335"/>
    </row>
    <row r="155" s="1" customFormat="1" ht="15" customHeight="1">
      <c r="B155" s="312"/>
      <c r="C155" s="339" t="s">
        <v>1111</v>
      </c>
      <c r="D155" s="287"/>
      <c r="E155" s="287"/>
      <c r="F155" s="340" t="s">
        <v>1103</v>
      </c>
      <c r="G155" s="287"/>
      <c r="H155" s="339" t="s">
        <v>1143</v>
      </c>
      <c r="I155" s="339" t="s">
        <v>1113</v>
      </c>
      <c r="J155" s="339"/>
      <c r="K155" s="335"/>
    </row>
    <row r="156" s="1" customFormat="1" ht="15" customHeight="1">
      <c r="B156" s="312"/>
      <c r="C156" s="339" t="s">
        <v>1122</v>
      </c>
      <c r="D156" s="287"/>
      <c r="E156" s="287"/>
      <c r="F156" s="340" t="s">
        <v>1109</v>
      </c>
      <c r="G156" s="287"/>
      <c r="H156" s="339" t="s">
        <v>1143</v>
      </c>
      <c r="I156" s="339" t="s">
        <v>1105</v>
      </c>
      <c r="J156" s="339">
        <v>50</v>
      </c>
      <c r="K156" s="335"/>
    </row>
    <row r="157" s="1" customFormat="1" ht="15" customHeight="1">
      <c r="B157" s="312"/>
      <c r="C157" s="339" t="s">
        <v>1130</v>
      </c>
      <c r="D157" s="287"/>
      <c r="E157" s="287"/>
      <c r="F157" s="340" t="s">
        <v>1109</v>
      </c>
      <c r="G157" s="287"/>
      <c r="H157" s="339" t="s">
        <v>1143</v>
      </c>
      <c r="I157" s="339" t="s">
        <v>1105</v>
      </c>
      <c r="J157" s="339">
        <v>50</v>
      </c>
      <c r="K157" s="335"/>
    </row>
    <row r="158" s="1" customFormat="1" ht="15" customHeight="1">
      <c r="B158" s="312"/>
      <c r="C158" s="339" t="s">
        <v>1128</v>
      </c>
      <c r="D158" s="287"/>
      <c r="E158" s="287"/>
      <c r="F158" s="340" t="s">
        <v>1109</v>
      </c>
      <c r="G158" s="287"/>
      <c r="H158" s="339" t="s">
        <v>1143</v>
      </c>
      <c r="I158" s="339" t="s">
        <v>1105</v>
      </c>
      <c r="J158" s="339">
        <v>50</v>
      </c>
      <c r="K158" s="335"/>
    </row>
    <row r="159" s="1" customFormat="1" ht="15" customHeight="1">
      <c r="B159" s="312"/>
      <c r="C159" s="339" t="s">
        <v>96</v>
      </c>
      <c r="D159" s="287"/>
      <c r="E159" s="287"/>
      <c r="F159" s="340" t="s">
        <v>1103</v>
      </c>
      <c r="G159" s="287"/>
      <c r="H159" s="339" t="s">
        <v>1165</v>
      </c>
      <c r="I159" s="339" t="s">
        <v>1105</v>
      </c>
      <c r="J159" s="339" t="s">
        <v>1166</v>
      </c>
      <c r="K159" s="335"/>
    </row>
    <row r="160" s="1" customFormat="1" ht="15" customHeight="1">
      <c r="B160" s="312"/>
      <c r="C160" s="339" t="s">
        <v>1167</v>
      </c>
      <c r="D160" s="287"/>
      <c r="E160" s="287"/>
      <c r="F160" s="340" t="s">
        <v>1103</v>
      </c>
      <c r="G160" s="287"/>
      <c r="H160" s="339" t="s">
        <v>1168</v>
      </c>
      <c r="I160" s="339" t="s">
        <v>1138</v>
      </c>
      <c r="J160" s="339"/>
      <c r="K160" s="335"/>
    </row>
    <row r="161" s="1" customFormat="1" ht="15" customHeight="1">
      <c r="B161" s="341"/>
      <c r="C161" s="321"/>
      <c r="D161" s="321"/>
      <c r="E161" s="321"/>
      <c r="F161" s="321"/>
      <c r="G161" s="321"/>
      <c r="H161" s="321"/>
      <c r="I161" s="321"/>
      <c r="J161" s="321"/>
      <c r="K161" s="342"/>
    </row>
    <row r="162" s="1" customFormat="1" ht="18.75" customHeight="1">
      <c r="B162" s="323"/>
      <c r="C162" s="333"/>
      <c r="D162" s="333"/>
      <c r="E162" s="333"/>
      <c r="F162" s="343"/>
      <c r="G162" s="333"/>
      <c r="H162" s="333"/>
      <c r="I162" s="333"/>
      <c r="J162" s="333"/>
      <c r="K162" s="323"/>
    </row>
    <row r="163" s="1" customFormat="1" ht="18.75" customHeight="1">
      <c r="B163" s="295"/>
      <c r="C163" s="295"/>
      <c r="D163" s="295"/>
      <c r="E163" s="295"/>
      <c r="F163" s="295"/>
      <c r="G163" s="295"/>
      <c r="H163" s="295"/>
      <c r="I163" s="295"/>
      <c r="J163" s="295"/>
      <c r="K163" s="295"/>
    </row>
    <row r="164" s="1" customFormat="1" ht="7.5" customHeight="1">
      <c r="B164" s="274"/>
      <c r="C164" s="275"/>
      <c r="D164" s="275"/>
      <c r="E164" s="275"/>
      <c r="F164" s="275"/>
      <c r="G164" s="275"/>
      <c r="H164" s="275"/>
      <c r="I164" s="275"/>
      <c r="J164" s="275"/>
      <c r="K164" s="276"/>
    </row>
    <row r="165" s="1" customFormat="1" ht="45" customHeight="1">
      <c r="B165" s="277"/>
      <c r="C165" s="278" t="s">
        <v>1169</v>
      </c>
      <c r="D165" s="278"/>
      <c r="E165" s="278"/>
      <c r="F165" s="278"/>
      <c r="G165" s="278"/>
      <c r="H165" s="278"/>
      <c r="I165" s="278"/>
      <c r="J165" s="278"/>
      <c r="K165" s="279"/>
    </row>
    <row r="166" s="1" customFormat="1" ht="17.25" customHeight="1">
      <c r="B166" s="277"/>
      <c r="C166" s="302" t="s">
        <v>1097</v>
      </c>
      <c r="D166" s="302"/>
      <c r="E166" s="302"/>
      <c r="F166" s="302" t="s">
        <v>1098</v>
      </c>
      <c r="G166" s="344"/>
      <c r="H166" s="345" t="s">
        <v>57</v>
      </c>
      <c r="I166" s="345" t="s">
        <v>60</v>
      </c>
      <c r="J166" s="302" t="s">
        <v>1099</v>
      </c>
      <c r="K166" s="279"/>
    </row>
    <row r="167" s="1" customFormat="1" ht="17.25" customHeight="1">
      <c r="B167" s="280"/>
      <c r="C167" s="304" t="s">
        <v>1100</v>
      </c>
      <c r="D167" s="304"/>
      <c r="E167" s="304"/>
      <c r="F167" s="305" t="s">
        <v>1101</v>
      </c>
      <c r="G167" s="346"/>
      <c r="H167" s="347"/>
      <c r="I167" s="347"/>
      <c r="J167" s="304" t="s">
        <v>1102</v>
      </c>
      <c r="K167" s="282"/>
    </row>
    <row r="168" s="1" customFormat="1" ht="5.25" customHeight="1">
      <c r="B168" s="312"/>
      <c r="C168" s="307"/>
      <c r="D168" s="307"/>
      <c r="E168" s="307"/>
      <c r="F168" s="307"/>
      <c r="G168" s="308"/>
      <c r="H168" s="307"/>
      <c r="I168" s="307"/>
      <c r="J168" s="307"/>
      <c r="K168" s="335"/>
    </row>
    <row r="169" s="1" customFormat="1" ht="15" customHeight="1">
      <c r="B169" s="312"/>
      <c r="C169" s="287" t="s">
        <v>1106</v>
      </c>
      <c r="D169" s="287"/>
      <c r="E169" s="287"/>
      <c r="F169" s="310" t="s">
        <v>1103</v>
      </c>
      <c r="G169" s="287"/>
      <c r="H169" s="287" t="s">
        <v>1143</v>
      </c>
      <c r="I169" s="287" t="s">
        <v>1105</v>
      </c>
      <c r="J169" s="287">
        <v>120</v>
      </c>
      <c r="K169" s="335"/>
    </row>
    <row r="170" s="1" customFormat="1" ht="15" customHeight="1">
      <c r="B170" s="312"/>
      <c r="C170" s="287" t="s">
        <v>1152</v>
      </c>
      <c r="D170" s="287"/>
      <c r="E170" s="287"/>
      <c r="F170" s="310" t="s">
        <v>1103</v>
      </c>
      <c r="G170" s="287"/>
      <c r="H170" s="287" t="s">
        <v>1153</v>
      </c>
      <c r="I170" s="287" t="s">
        <v>1105</v>
      </c>
      <c r="J170" s="287" t="s">
        <v>1154</v>
      </c>
      <c r="K170" s="335"/>
    </row>
    <row r="171" s="1" customFormat="1" ht="15" customHeight="1">
      <c r="B171" s="312"/>
      <c r="C171" s="287" t="s">
        <v>1051</v>
      </c>
      <c r="D171" s="287"/>
      <c r="E171" s="287"/>
      <c r="F171" s="310" t="s">
        <v>1103</v>
      </c>
      <c r="G171" s="287"/>
      <c r="H171" s="287" t="s">
        <v>1170</v>
      </c>
      <c r="I171" s="287" t="s">
        <v>1105</v>
      </c>
      <c r="J171" s="287" t="s">
        <v>1154</v>
      </c>
      <c r="K171" s="335"/>
    </row>
    <row r="172" s="1" customFormat="1" ht="15" customHeight="1">
      <c r="B172" s="312"/>
      <c r="C172" s="287" t="s">
        <v>1108</v>
      </c>
      <c r="D172" s="287"/>
      <c r="E172" s="287"/>
      <c r="F172" s="310" t="s">
        <v>1109</v>
      </c>
      <c r="G172" s="287"/>
      <c r="H172" s="287" t="s">
        <v>1170</v>
      </c>
      <c r="I172" s="287" t="s">
        <v>1105</v>
      </c>
      <c r="J172" s="287">
        <v>50</v>
      </c>
      <c r="K172" s="335"/>
    </row>
    <row r="173" s="1" customFormat="1" ht="15" customHeight="1">
      <c r="B173" s="312"/>
      <c r="C173" s="287" t="s">
        <v>1111</v>
      </c>
      <c r="D173" s="287"/>
      <c r="E173" s="287"/>
      <c r="F173" s="310" t="s">
        <v>1103</v>
      </c>
      <c r="G173" s="287"/>
      <c r="H173" s="287" t="s">
        <v>1170</v>
      </c>
      <c r="I173" s="287" t="s">
        <v>1113</v>
      </c>
      <c r="J173" s="287"/>
      <c r="K173" s="335"/>
    </row>
    <row r="174" s="1" customFormat="1" ht="15" customHeight="1">
      <c r="B174" s="312"/>
      <c r="C174" s="287" t="s">
        <v>1122</v>
      </c>
      <c r="D174" s="287"/>
      <c r="E174" s="287"/>
      <c r="F174" s="310" t="s">
        <v>1109</v>
      </c>
      <c r="G174" s="287"/>
      <c r="H174" s="287" t="s">
        <v>1170</v>
      </c>
      <c r="I174" s="287" t="s">
        <v>1105</v>
      </c>
      <c r="J174" s="287">
        <v>50</v>
      </c>
      <c r="K174" s="335"/>
    </row>
    <row r="175" s="1" customFormat="1" ht="15" customHeight="1">
      <c r="B175" s="312"/>
      <c r="C175" s="287" t="s">
        <v>1130</v>
      </c>
      <c r="D175" s="287"/>
      <c r="E175" s="287"/>
      <c r="F175" s="310" t="s">
        <v>1109</v>
      </c>
      <c r="G175" s="287"/>
      <c r="H175" s="287" t="s">
        <v>1170</v>
      </c>
      <c r="I175" s="287" t="s">
        <v>1105</v>
      </c>
      <c r="J175" s="287">
        <v>50</v>
      </c>
      <c r="K175" s="335"/>
    </row>
    <row r="176" s="1" customFormat="1" ht="15" customHeight="1">
      <c r="B176" s="312"/>
      <c r="C176" s="287" t="s">
        <v>1128</v>
      </c>
      <c r="D176" s="287"/>
      <c r="E176" s="287"/>
      <c r="F176" s="310" t="s">
        <v>1109</v>
      </c>
      <c r="G176" s="287"/>
      <c r="H176" s="287" t="s">
        <v>1170</v>
      </c>
      <c r="I176" s="287" t="s">
        <v>1105</v>
      </c>
      <c r="J176" s="287">
        <v>50</v>
      </c>
      <c r="K176" s="335"/>
    </row>
    <row r="177" s="1" customFormat="1" ht="15" customHeight="1">
      <c r="B177" s="312"/>
      <c r="C177" s="287" t="s">
        <v>114</v>
      </c>
      <c r="D177" s="287"/>
      <c r="E177" s="287"/>
      <c r="F177" s="310" t="s">
        <v>1103</v>
      </c>
      <c r="G177" s="287"/>
      <c r="H177" s="287" t="s">
        <v>1171</v>
      </c>
      <c r="I177" s="287" t="s">
        <v>1172</v>
      </c>
      <c r="J177" s="287"/>
      <c r="K177" s="335"/>
    </row>
    <row r="178" s="1" customFormat="1" ht="15" customHeight="1">
      <c r="B178" s="312"/>
      <c r="C178" s="287" t="s">
        <v>60</v>
      </c>
      <c r="D178" s="287"/>
      <c r="E178" s="287"/>
      <c r="F178" s="310" t="s">
        <v>1103</v>
      </c>
      <c r="G178" s="287"/>
      <c r="H178" s="287" t="s">
        <v>1173</v>
      </c>
      <c r="I178" s="287" t="s">
        <v>1174</v>
      </c>
      <c r="J178" s="287">
        <v>1</v>
      </c>
      <c r="K178" s="335"/>
    </row>
    <row r="179" s="1" customFormat="1" ht="15" customHeight="1">
      <c r="B179" s="312"/>
      <c r="C179" s="287" t="s">
        <v>56</v>
      </c>
      <c r="D179" s="287"/>
      <c r="E179" s="287"/>
      <c r="F179" s="310" t="s">
        <v>1103</v>
      </c>
      <c r="G179" s="287"/>
      <c r="H179" s="287" t="s">
        <v>1175</v>
      </c>
      <c r="I179" s="287" t="s">
        <v>1105</v>
      </c>
      <c r="J179" s="287">
        <v>20</v>
      </c>
      <c r="K179" s="335"/>
    </row>
    <row r="180" s="1" customFormat="1" ht="15" customHeight="1">
      <c r="B180" s="312"/>
      <c r="C180" s="287" t="s">
        <v>57</v>
      </c>
      <c r="D180" s="287"/>
      <c r="E180" s="287"/>
      <c r="F180" s="310" t="s">
        <v>1103</v>
      </c>
      <c r="G180" s="287"/>
      <c r="H180" s="287" t="s">
        <v>1176</v>
      </c>
      <c r="I180" s="287" t="s">
        <v>1105</v>
      </c>
      <c r="J180" s="287">
        <v>255</v>
      </c>
      <c r="K180" s="335"/>
    </row>
    <row r="181" s="1" customFormat="1" ht="15" customHeight="1">
      <c r="B181" s="312"/>
      <c r="C181" s="287" t="s">
        <v>115</v>
      </c>
      <c r="D181" s="287"/>
      <c r="E181" s="287"/>
      <c r="F181" s="310" t="s">
        <v>1103</v>
      </c>
      <c r="G181" s="287"/>
      <c r="H181" s="287" t="s">
        <v>1067</v>
      </c>
      <c r="I181" s="287" t="s">
        <v>1105</v>
      </c>
      <c r="J181" s="287">
        <v>10</v>
      </c>
      <c r="K181" s="335"/>
    </row>
    <row r="182" s="1" customFormat="1" ht="15" customHeight="1">
      <c r="B182" s="312"/>
      <c r="C182" s="287" t="s">
        <v>116</v>
      </c>
      <c r="D182" s="287"/>
      <c r="E182" s="287"/>
      <c r="F182" s="310" t="s">
        <v>1103</v>
      </c>
      <c r="G182" s="287"/>
      <c r="H182" s="287" t="s">
        <v>1177</v>
      </c>
      <c r="I182" s="287" t="s">
        <v>1138</v>
      </c>
      <c r="J182" s="287"/>
      <c r="K182" s="335"/>
    </row>
    <row r="183" s="1" customFormat="1" ht="15" customHeight="1">
      <c r="B183" s="312"/>
      <c r="C183" s="287" t="s">
        <v>1178</v>
      </c>
      <c r="D183" s="287"/>
      <c r="E183" s="287"/>
      <c r="F183" s="310" t="s">
        <v>1103</v>
      </c>
      <c r="G183" s="287"/>
      <c r="H183" s="287" t="s">
        <v>1179</v>
      </c>
      <c r="I183" s="287" t="s">
        <v>1138</v>
      </c>
      <c r="J183" s="287"/>
      <c r="K183" s="335"/>
    </row>
    <row r="184" s="1" customFormat="1" ht="15" customHeight="1">
      <c r="B184" s="312"/>
      <c r="C184" s="287" t="s">
        <v>1167</v>
      </c>
      <c r="D184" s="287"/>
      <c r="E184" s="287"/>
      <c r="F184" s="310" t="s">
        <v>1103</v>
      </c>
      <c r="G184" s="287"/>
      <c r="H184" s="287" t="s">
        <v>1180</v>
      </c>
      <c r="I184" s="287" t="s">
        <v>1138</v>
      </c>
      <c r="J184" s="287"/>
      <c r="K184" s="335"/>
    </row>
    <row r="185" s="1" customFormat="1" ht="15" customHeight="1">
      <c r="B185" s="312"/>
      <c r="C185" s="287" t="s">
        <v>118</v>
      </c>
      <c r="D185" s="287"/>
      <c r="E185" s="287"/>
      <c r="F185" s="310" t="s">
        <v>1109</v>
      </c>
      <c r="G185" s="287"/>
      <c r="H185" s="287" t="s">
        <v>1181</v>
      </c>
      <c r="I185" s="287" t="s">
        <v>1105</v>
      </c>
      <c r="J185" s="287">
        <v>50</v>
      </c>
      <c r="K185" s="335"/>
    </row>
    <row r="186" s="1" customFormat="1" ht="15" customHeight="1">
      <c r="B186" s="312"/>
      <c r="C186" s="287" t="s">
        <v>1182</v>
      </c>
      <c r="D186" s="287"/>
      <c r="E186" s="287"/>
      <c r="F186" s="310" t="s">
        <v>1109</v>
      </c>
      <c r="G186" s="287"/>
      <c r="H186" s="287" t="s">
        <v>1183</v>
      </c>
      <c r="I186" s="287" t="s">
        <v>1184</v>
      </c>
      <c r="J186" s="287"/>
      <c r="K186" s="335"/>
    </row>
    <row r="187" s="1" customFormat="1" ht="15" customHeight="1">
      <c r="B187" s="312"/>
      <c r="C187" s="287" t="s">
        <v>1185</v>
      </c>
      <c r="D187" s="287"/>
      <c r="E187" s="287"/>
      <c r="F187" s="310" t="s">
        <v>1109</v>
      </c>
      <c r="G187" s="287"/>
      <c r="H187" s="287" t="s">
        <v>1186</v>
      </c>
      <c r="I187" s="287" t="s">
        <v>1184</v>
      </c>
      <c r="J187" s="287"/>
      <c r="K187" s="335"/>
    </row>
    <row r="188" s="1" customFormat="1" ht="15" customHeight="1">
      <c r="B188" s="312"/>
      <c r="C188" s="287" t="s">
        <v>1187</v>
      </c>
      <c r="D188" s="287"/>
      <c r="E188" s="287"/>
      <c r="F188" s="310" t="s">
        <v>1109</v>
      </c>
      <c r="G188" s="287"/>
      <c r="H188" s="287" t="s">
        <v>1188</v>
      </c>
      <c r="I188" s="287" t="s">
        <v>1184</v>
      </c>
      <c r="J188" s="287"/>
      <c r="K188" s="335"/>
    </row>
    <row r="189" s="1" customFormat="1" ht="15" customHeight="1">
      <c r="B189" s="312"/>
      <c r="C189" s="348" t="s">
        <v>1189</v>
      </c>
      <c r="D189" s="287"/>
      <c r="E189" s="287"/>
      <c r="F189" s="310" t="s">
        <v>1109</v>
      </c>
      <c r="G189" s="287"/>
      <c r="H189" s="287" t="s">
        <v>1190</v>
      </c>
      <c r="I189" s="287" t="s">
        <v>1191</v>
      </c>
      <c r="J189" s="349" t="s">
        <v>1192</v>
      </c>
      <c r="K189" s="335"/>
    </row>
    <row r="190" s="17" customFormat="1" ht="15" customHeight="1">
      <c r="B190" s="350"/>
      <c r="C190" s="351" t="s">
        <v>1193</v>
      </c>
      <c r="D190" s="352"/>
      <c r="E190" s="352"/>
      <c r="F190" s="353" t="s">
        <v>1109</v>
      </c>
      <c r="G190" s="352"/>
      <c r="H190" s="352" t="s">
        <v>1194</v>
      </c>
      <c r="I190" s="352" t="s">
        <v>1191</v>
      </c>
      <c r="J190" s="354" t="s">
        <v>1192</v>
      </c>
      <c r="K190" s="355"/>
    </row>
    <row r="191" s="1" customFormat="1" ht="15" customHeight="1">
      <c r="B191" s="312"/>
      <c r="C191" s="348" t="s">
        <v>45</v>
      </c>
      <c r="D191" s="287"/>
      <c r="E191" s="287"/>
      <c r="F191" s="310" t="s">
        <v>1103</v>
      </c>
      <c r="G191" s="287"/>
      <c r="H191" s="284" t="s">
        <v>1195</v>
      </c>
      <c r="I191" s="287" t="s">
        <v>1196</v>
      </c>
      <c r="J191" s="287"/>
      <c r="K191" s="335"/>
    </row>
    <row r="192" s="1" customFormat="1" ht="15" customHeight="1">
      <c r="B192" s="312"/>
      <c r="C192" s="348" t="s">
        <v>1197</v>
      </c>
      <c r="D192" s="287"/>
      <c r="E192" s="287"/>
      <c r="F192" s="310" t="s">
        <v>1103</v>
      </c>
      <c r="G192" s="287"/>
      <c r="H192" s="287" t="s">
        <v>1198</v>
      </c>
      <c r="I192" s="287" t="s">
        <v>1138</v>
      </c>
      <c r="J192" s="287"/>
      <c r="K192" s="335"/>
    </row>
    <row r="193" s="1" customFormat="1" ht="15" customHeight="1">
      <c r="B193" s="312"/>
      <c r="C193" s="348" t="s">
        <v>1199</v>
      </c>
      <c r="D193" s="287"/>
      <c r="E193" s="287"/>
      <c r="F193" s="310" t="s">
        <v>1103</v>
      </c>
      <c r="G193" s="287"/>
      <c r="H193" s="287" t="s">
        <v>1200</v>
      </c>
      <c r="I193" s="287" t="s">
        <v>1138</v>
      </c>
      <c r="J193" s="287"/>
      <c r="K193" s="335"/>
    </row>
    <row r="194" s="1" customFormat="1" ht="15" customHeight="1">
      <c r="B194" s="312"/>
      <c r="C194" s="348" t="s">
        <v>1201</v>
      </c>
      <c r="D194" s="287"/>
      <c r="E194" s="287"/>
      <c r="F194" s="310" t="s">
        <v>1109</v>
      </c>
      <c r="G194" s="287"/>
      <c r="H194" s="287" t="s">
        <v>1202</v>
      </c>
      <c r="I194" s="287" t="s">
        <v>1138</v>
      </c>
      <c r="J194" s="287"/>
      <c r="K194" s="335"/>
    </row>
    <row r="195" s="1" customFormat="1" ht="15" customHeight="1">
      <c r="B195" s="341"/>
      <c r="C195" s="356"/>
      <c r="D195" s="321"/>
      <c r="E195" s="321"/>
      <c r="F195" s="321"/>
      <c r="G195" s="321"/>
      <c r="H195" s="321"/>
      <c r="I195" s="321"/>
      <c r="J195" s="321"/>
      <c r="K195" s="342"/>
    </row>
    <row r="196" s="1" customFormat="1" ht="18.75" customHeight="1">
      <c r="B196" s="323"/>
      <c r="C196" s="333"/>
      <c r="D196" s="333"/>
      <c r="E196" s="333"/>
      <c r="F196" s="343"/>
      <c r="G196" s="333"/>
      <c r="H196" s="333"/>
      <c r="I196" s="333"/>
      <c r="J196" s="333"/>
      <c r="K196" s="323"/>
    </row>
    <row r="197" s="1" customFormat="1" ht="18.75" customHeight="1">
      <c r="B197" s="323"/>
      <c r="C197" s="333"/>
      <c r="D197" s="333"/>
      <c r="E197" s="333"/>
      <c r="F197" s="343"/>
      <c r="G197" s="333"/>
      <c r="H197" s="333"/>
      <c r="I197" s="333"/>
      <c r="J197" s="333"/>
      <c r="K197" s="323"/>
    </row>
    <row r="198" s="1" customFormat="1" ht="18.75" customHeight="1">
      <c r="B198" s="295"/>
      <c r="C198" s="295"/>
      <c r="D198" s="295"/>
      <c r="E198" s="295"/>
      <c r="F198" s="295"/>
      <c r="G198" s="295"/>
      <c r="H198" s="295"/>
      <c r="I198" s="295"/>
      <c r="J198" s="295"/>
      <c r="K198" s="295"/>
    </row>
    <row r="199" s="1" customFormat="1" ht="13.5">
      <c r="B199" s="274"/>
      <c r="C199" s="275"/>
      <c r="D199" s="275"/>
      <c r="E199" s="275"/>
      <c r="F199" s="275"/>
      <c r="G199" s="275"/>
      <c r="H199" s="275"/>
      <c r="I199" s="275"/>
      <c r="J199" s="275"/>
      <c r="K199" s="276"/>
    </row>
    <row r="200" s="1" customFormat="1" ht="21">
      <c r="B200" s="277"/>
      <c r="C200" s="278" t="s">
        <v>1203</v>
      </c>
      <c r="D200" s="278"/>
      <c r="E200" s="278"/>
      <c r="F200" s="278"/>
      <c r="G200" s="278"/>
      <c r="H200" s="278"/>
      <c r="I200" s="278"/>
      <c r="J200" s="278"/>
      <c r="K200" s="279"/>
    </row>
    <row r="201" s="1" customFormat="1" ht="25.5" customHeight="1">
      <c r="B201" s="277"/>
      <c r="C201" s="357" t="s">
        <v>1204</v>
      </c>
      <c r="D201" s="357"/>
      <c r="E201" s="357"/>
      <c r="F201" s="357" t="s">
        <v>1205</v>
      </c>
      <c r="G201" s="358"/>
      <c r="H201" s="357" t="s">
        <v>1206</v>
      </c>
      <c r="I201" s="357"/>
      <c r="J201" s="357"/>
      <c r="K201" s="279"/>
    </row>
    <row r="202" s="1" customFormat="1" ht="5.25" customHeight="1">
      <c r="B202" s="312"/>
      <c r="C202" s="307"/>
      <c r="D202" s="307"/>
      <c r="E202" s="307"/>
      <c r="F202" s="307"/>
      <c r="G202" s="333"/>
      <c r="H202" s="307"/>
      <c r="I202" s="307"/>
      <c r="J202" s="307"/>
      <c r="K202" s="335"/>
    </row>
    <row r="203" s="1" customFormat="1" ht="15" customHeight="1">
      <c r="B203" s="312"/>
      <c r="C203" s="287" t="s">
        <v>1196</v>
      </c>
      <c r="D203" s="287"/>
      <c r="E203" s="287"/>
      <c r="F203" s="310" t="s">
        <v>46</v>
      </c>
      <c r="G203" s="287"/>
      <c r="H203" s="287" t="s">
        <v>1207</v>
      </c>
      <c r="I203" s="287"/>
      <c r="J203" s="287"/>
      <c r="K203" s="335"/>
    </row>
    <row r="204" s="1" customFormat="1" ht="15" customHeight="1">
      <c r="B204" s="312"/>
      <c r="C204" s="287"/>
      <c r="D204" s="287"/>
      <c r="E204" s="287"/>
      <c r="F204" s="310" t="s">
        <v>47</v>
      </c>
      <c r="G204" s="287"/>
      <c r="H204" s="287" t="s">
        <v>1208</v>
      </c>
      <c r="I204" s="287"/>
      <c r="J204" s="287"/>
      <c r="K204" s="335"/>
    </row>
    <row r="205" s="1" customFormat="1" ht="15" customHeight="1">
      <c r="B205" s="312"/>
      <c r="C205" s="287"/>
      <c r="D205" s="287"/>
      <c r="E205" s="287"/>
      <c r="F205" s="310" t="s">
        <v>50</v>
      </c>
      <c r="G205" s="287"/>
      <c r="H205" s="287" t="s">
        <v>1209</v>
      </c>
      <c r="I205" s="287"/>
      <c r="J205" s="287"/>
      <c r="K205" s="335"/>
    </row>
    <row r="206" s="1" customFormat="1" ht="15" customHeight="1">
      <c r="B206" s="312"/>
      <c r="C206" s="287"/>
      <c r="D206" s="287"/>
      <c r="E206" s="287"/>
      <c r="F206" s="310" t="s">
        <v>48</v>
      </c>
      <c r="G206" s="287"/>
      <c r="H206" s="287" t="s">
        <v>1210</v>
      </c>
      <c r="I206" s="287"/>
      <c r="J206" s="287"/>
      <c r="K206" s="335"/>
    </row>
    <row r="207" s="1" customFormat="1" ht="15" customHeight="1">
      <c r="B207" s="312"/>
      <c r="C207" s="287"/>
      <c r="D207" s="287"/>
      <c r="E207" s="287"/>
      <c r="F207" s="310" t="s">
        <v>49</v>
      </c>
      <c r="G207" s="287"/>
      <c r="H207" s="287" t="s">
        <v>1211</v>
      </c>
      <c r="I207" s="287"/>
      <c r="J207" s="287"/>
      <c r="K207" s="335"/>
    </row>
    <row r="208" s="1" customFormat="1" ht="15" customHeight="1">
      <c r="B208" s="312"/>
      <c r="C208" s="287"/>
      <c r="D208" s="287"/>
      <c r="E208" s="287"/>
      <c r="F208" s="310"/>
      <c r="G208" s="287"/>
      <c r="H208" s="287"/>
      <c r="I208" s="287"/>
      <c r="J208" s="287"/>
      <c r="K208" s="335"/>
    </row>
    <row r="209" s="1" customFormat="1" ht="15" customHeight="1">
      <c r="B209" s="312"/>
      <c r="C209" s="287" t="s">
        <v>1150</v>
      </c>
      <c r="D209" s="287"/>
      <c r="E209" s="287"/>
      <c r="F209" s="310" t="s">
        <v>82</v>
      </c>
      <c r="G209" s="287"/>
      <c r="H209" s="287" t="s">
        <v>1212</v>
      </c>
      <c r="I209" s="287"/>
      <c r="J209" s="287"/>
      <c r="K209" s="335"/>
    </row>
    <row r="210" s="1" customFormat="1" ht="15" customHeight="1">
      <c r="B210" s="312"/>
      <c r="C210" s="287"/>
      <c r="D210" s="287"/>
      <c r="E210" s="287"/>
      <c r="F210" s="310" t="s">
        <v>1047</v>
      </c>
      <c r="G210" s="287"/>
      <c r="H210" s="287" t="s">
        <v>1048</v>
      </c>
      <c r="I210" s="287"/>
      <c r="J210" s="287"/>
      <c r="K210" s="335"/>
    </row>
    <row r="211" s="1" customFormat="1" ht="15" customHeight="1">
      <c r="B211" s="312"/>
      <c r="C211" s="287"/>
      <c r="D211" s="287"/>
      <c r="E211" s="287"/>
      <c r="F211" s="310" t="s">
        <v>1045</v>
      </c>
      <c r="G211" s="287"/>
      <c r="H211" s="287" t="s">
        <v>1213</v>
      </c>
      <c r="I211" s="287"/>
      <c r="J211" s="287"/>
      <c r="K211" s="335"/>
    </row>
    <row r="212" s="1" customFormat="1" ht="15" customHeight="1">
      <c r="B212" s="359"/>
      <c r="C212" s="287"/>
      <c r="D212" s="287"/>
      <c r="E212" s="287"/>
      <c r="F212" s="310" t="s">
        <v>1049</v>
      </c>
      <c r="G212" s="348"/>
      <c r="H212" s="339" t="s">
        <v>1050</v>
      </c>
      <c r="I212" s="339"/>
      <c r="J212" s="339"/>
      <c r="K212" s="360"/>
    </row>
    <row r="213" s="1" customFormat="1" ht="15" customHeight="1">
      <c r="B213" s="359"/>
      <c r="C213" s="287"/>
      <c r="D213" s="287"/>
      <c r="E213" s="287"/>
      <c r="F213" s="310" t="s">
        <v>1026</v>
      </c>
      <c r="G213" s="348"/>
      <c r="H213" s="339" t="s">
        <v>1214</v>
      </c>
      <c r="I213" s="339"/>
      <c r="J213" s="339"/>
      <c r="K213" s="360"/>
    </row>
    <row r="214" s="1" customFormat="1" ht="15" customHeight="1">
      <c r="B214" s="359"/>
      <c r="C214" s="287"/>
      <c r="D214" s="287"/>
      <c r="E214" s="287"/>
      <c r="F214" s="310"/>
      <c r="G214" s="348"/>
      <c r="H214" s="339"/>
      <c r="I214" s="339"/>
      <c r="J214" s="339"/>
      <c r="K214" s="360"/>
    </row>
    <row r="215" s="1" customFormat="1" ht="15" customHeight="1">
      <c r="B215" s="359"/>
      <c r="C215" s="287" t="s">
        <v>1174</v>
      </c>
      <c r="D215" s="287"/>
      <c r="E215" s="287"/>
      <c r="F215" s="310">
        <v>1</v>
      </c>
      <c r="G215" s="348"/>
      <c r="H215" s="339" t="s">
        <v>1215</v>
      </c>
      <c r="I215" s="339"/>
      <c r="J215" s="339"/>
      <c r="K215" s="360"/>
    </row>
    <row r="216" s="1" customFormat="1" ht="15" customHeight="1">
      <c r="B216" s="359"/>
      <c r="C216" s="287"/>
      <c r="D216" s="287"/>
      <c r="E216" s="287"/>
      <c r="F216" s="310">
        <v>2</v>
      </c>
      <c r="G216" s="348"/>
      <c r="H216" s="339" t="s">
        <v>1216</v>
      </c>
      <c r="I216" s="339"/>
      <c r="J216" s="339"/>
      <c r="K216" s="360"/>
    </row>
    <row r="217" s="1" customFormat="1" ht="15" customHeight="1">
      <c r="B217" s="359"/>
      <c r="C217" s="287"/>
      <c r="D217" s="287"/>
      <c r="E217" s="287"/>
      <c r="F217" s="310">
        <v>3</v>
      </c>
      <c r="G217" s="348"/>
      <c r="H217" s="339" t="s">
        <v>1217</v>
      </c>
      <c r="I217" s="339"/>
      <c r="J217" s="339"/>
      <c r="K217" s="360"/>
    </row>
    <row r="218" s="1" customFormat="1" ht="15" customHeight="1">
      <c r="B218" s="359"/>
      <c r="C218" s="287"/>
      <c r="D218" s="287"/>
      <c r="E218" s="287"/>
      <c r="F218" s="310">
        <v>4</v>
      </c>
      <c r="G218" s="348"/>
      <c r="H218" s="339" t="s">
        <v>1218</v>
      </c>
      <c r="I218" s="339"/>
      <c r="J218" s="339"/>
      <c r="K218" s="360"/>
    </row>
    <row r="219" s="1" customFormat="1" ht="12.75" customHeight="1">
      <c r="B219" s="361"/>
      <c r="C219" s="362"/>
      <c r="D219" s="362"/>
      <c r="E219" s="362"/>
      <c r="F219" s="362"/>
      <c r="G219" s="362"/>
      <c r="H219" s="362"/>
      <c r="I219" s="362"/>
      <c r="J219" s="362"/>
      <c r="K219" s="36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Procházka</dc:creator>
  <cp:lastModifiedBy>Jan Procházka</cp:lastModifiedBy>
  <dcterms:created xsi:type="dcterms:W3CDTF">2024-10-08T11:34:25Z</dcterms:created>
  <dcterms:modified xsi:type="dcterms:W3CDTF">2024-10-08T11:34:34Z</dcterms:modified>
</cp:coreProperties>
</file>