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ryj-025 - Rekonstrukce m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'ryj-025 - Rekonstrukce mo...'!$C$128:$K$775</definedName>
    <definedName name="_xlnm.Print_Area" localSheetId="1">'ryj-025 - Rekonstrukce mo...'!$C$4:$J$76,'ryj-025 - Rekonstrukce mo...'!$C$82:$J$112,'ryj-025 - Rekonstrukce mo...'!$C$118:$K$775</definedName>
    <definedName name="_xlnm.Print_Titles" localSheetId="1">'ryj-025 - Rekonstrukce mo...'!$128:$128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772"/>
  <c r="BH772"/>
  <c r="BG772"/>
  <c r="BF772"/>
  <c r="T772"/>
  <c r="T771"/>
  <c r="R772"/>
  <c r="R771"/>
  <c r="P772"/>
  <c r="P771"/>
  <c r="BI767"/>
  <c r="BH767"/>
  <c r="BG767"/>
  <c r="BF767"/>
  <c r="T767"/>
  <c r="R767"/>
  <c r="P767"/>
  <c r="BI764"/>
  <c r="BH764"/>
  <c r="BG764"/>
  <c r="BF764"/>
  <c r="T764"/>
  <c r="R764"/>
  <c r="P764"/>
  <c r="BI760"/>
  <c r="BH760"/>
  <c r="BG760"/>
  <c r="BF760"/>
  <c r="T760"/>
  <c r="R760"/>
  <c r="P760"/>
  <c r="BI757"/>
  <c r="BH757"/>
  <c r="BG757"/>
  <c r="BF757"/>
  <c r="T757"/>
  <c r="R757"/>
  <c r="P757"/>
  <c r="BI753"/>
  <c r="BH753"/>
  <c r="BG753"/>
  <c r="BF753"/>
  <c r="T753"/>
  <c r="R753"/>
  <c r="P753"/>
  <c r="BI749"/>
  <c r="BH749"/>
  <c r="BG749"/>
  <c r="BF749"/>
  <c r="T749"/>
  <c r="R749"/>
  <c r="P749"/>
  <c r="BI746"/>
  <c r="BH746"/>
  <c r="BG746"/>
  <c r="BF746"/>
  <c r="T746"/>
  <c r="R746"/>
  <c r="P746"/>
  <c r="BI742"/>
  <c r="BH742"/>
  <c r="BG742"/>
  <c r="BF742"/>
  <c r="T742"/>
  <c r="R742"/>
  <c r="P742"/>
  <c r="BI738"/>
  <c r="BH738"/>
  <c r="BG738"/>
  <c r="BF738"/>
  <c r="T738"/>
  <c r="R738"/>
  <c r="P738"/>
  <c r="BI733"/>
  <c r="BH733"/>
  <c r="BG733"/>
  <c r="BF733"/>
  <c r="T733"/>
  <c r="R733"/>
  <c r="P733"/>
  <c r="BI730"/>
  <c r="BH730"/>
  <c r="BG730"/>
  <c r="BF730"/>
  <c r="T730"/>
  <c r="R730"/>
  <c r="P730"/>
  <c r="BI727"/>
  <c r="BH727"/>
  <c r="BG727"/>
  <c r="BF727"/>
  <c r="T727"/>
  <c r="R727"/>
  <c r="P727"/>
  <c r="BI720"/>
  <c r="BH720"/>
  <c r="BG720"/>
  <c r="BF720"/>
  <c r="T720"/>
  <c r="R720"/>
  <c r="P720"/>
  <c r="BI715"/>
  <c r="BH715"/>
  <c r="BG715"/>
  <c r="BF715"/>
  <c r="T715"/>
  <c r="R715"/>
  <c r="P715"/>
  <c r="BI705"/>
  <c r="BH705"/>
  <c r="BG705"/>
  <c r="BF705"/>
  <c r="T705"/>
  <c r="R705"/>
  <c r="P705"/>
  <c r="BI700"/>
  <c r="BH700"/>
  <c r="BG700"/>
  <c r="BF700"/>
  <c r="T700"/>
  <c r="R700"/>
  <c r="P700"/>
  <c r="BI695"/>
  <c r="BH695"/>
  <c r="BG695"/>
  <c r="BF695"/>
  <c r="T695"/>
  <c r="R695"/>
  <c r="P695"/>
  <c r="BI692"/>
  <c r="BH692"/>
  <c r="BG692"/>
  <c r="BF692"/>
  <c r="T692"/>
  <c r="R692"/>
  <c r="P692"/>
  <c r="BI688"/>
  <c r="BH688"/>
  <c r="BG688"/>
  <c r="BF688"/>
  <c r="T688"/>
  <c r="R688"/>
  <c r="P688"/>
  <c r="BI683"/>
  <c r="BH683"/>
  <c r="BG683"/>
  <c r="BF683"/>
  <c r="T683"/>
  <c r="R683"/>
  <c r="P683"/>
  <c r="BI678"/>
  <c r="BH678"/>
  <c r="BG678"/>
  <c r="BF678"/>
  <c r="T678"/>
  <c r="T677"/>
  <c r="R678"/>
  <c r="R677"/>
  <c r="P678"/>
  <c r="P677"/>
  <c r="BI673"/>
  <c r="BH673"/>
  <c r="BG673"/>
  <c r="BF673"/>
  <c r="T673"/>
  <c r="R673"/>
  <c r="P673"/>
  <c r="BI669"/>
  <c r="BH669"/>
  <c r="BG669"/>
  <c r="BF669"/>
  <c r="T669"/>
  <c r="R669"/>
  <c r="P669"/>
  <c r="BI665"/>
  <c r="BH665"/>
  <c r="BG665"/>
  <c r="BF665"/>
  <c r="T665"/>
  <c r="R665"/>
  <c r="P665"/>
  <c r="BI661"/>
  <c r="BH661"/>
  <c r="BG661"/>
  <c r="BF661"/>
  <c r="T661"/>
  <c r="R661"/>
  <c r="P661"/>
  <c r="BI658"/>
  <c r="BH658"/>
  <c r="BG658"/>
  <c r="BF658"/>
  <c r="T658"/>
  <c r="R658"/>
  <c r="P658"/>
  <c r="BI653"/>
  <c r="BH653"/>
  <c r="BG653"/>
  <c r="BF653"/>
  <c r="T653"/>
  <c r="R653"/>
  <c r="P653"/>
  <c r="BI650"/>
  <c r="BH650"/>
  <c r="BG650"/>
  <c r="BF650"/>
  <c r="T650"/>
  <c r="R650"/>
  <c r="P650"/>
  <c r="BI644"/>
  <c r="BH644"/>
  <c r="BG644"/>
  <c r="BF644"/>
  <c r="T644"/>
  <c r="R644"/>
  <c r="P644"/>
  <c r="BI638"/>
  <c r="BH638"/>
  <c r="BG638"/>
  <c r="BF638"/>
  <c r="T638"/>
  <c r="R638"/>
  <c r="P638"/>
  <c r="BI633"/>
  <c r="BH633"/>
  <c r="BG633"/>
  <c r="BF633"/>
  <c r="T633"/>
  <c r="R633"/>
  <c r="P633"/>
  <c r="BI627"/>
  <c r="BH627"/>
  <c r="BG627"/>
  <c r="BF627"/>
  <c r="T627"/>
  <c r="R627"/>
  <c r="P627"/>
  <c r="BI622"/>
  <c r="BH622"/>
  <c r="BG622"/>
  <c r="BF622"/>
  <c r="T622"/>
  <c r="R622"/>
  <c r="P622"/>
  <c r="BI612"/>
  <c r="BH612"/>
  <c r="BG612"/>
  <c r="BF612"/>
  <c r="T612"/>
  <c r="R612"/>
  <c r="P612"/>
  <c r="BI607"/>
  <c r="BH607"/>
  <c r="BG607"/>
  <c r="BF607"/>
  <c r="T607"/>
  <c r="R607"/>
  <c r="P607"/>
  <c r="BI600"/>
  <c r="BH600"/>
  <c r="BG600"/>
  <c r="BF600"/>
  <c r="T600"/>
  <c r="R600"/>
  <c r="P600"/>
  <c r="BI597"/>
  <c r="BH597"/>
  <c r="BG597"/>
  <c r="BF597"/>
  <c r="T597"/>
  <c r="R597"/>
  <c r="P597"/>
  <c r="BI593"/>
  <c r="BH593"/>
  <c r="BG593"/>
  <c r="BF593"/>
  <c r="T593"/>
  <c r="R593"/>
  <c r="P593"/>
  <c r="BI589"/>
  <c r="BH589"/>
  <c r="BG589"/>
  <c r="BF589"/>
  <c r="T589"/>
  <c r="R589"/>
  <c r="P589"/>
  <c r="BI582"/>
  <c r="BH582"/>
  <c r="BG582"/>
  <c r="BF582"/>
  <c r="T582"/>
  <c r="R582"/>
  <c r="P582"/>
  <c r="BI573"/>
  <c r="BH573"/>
  <c r="BG573"/>
  <c r="BF573"/>
  <c r="T573"/>
  <c r="R573"/>
  <c r="P573"/>
  <c r="BI568"/>
  <c r="BH568"/>
  <c r="BG568"/>
  <c r="BF568"/>
  <c r="T568"/>
  <c r="R568"/>
  <c r="P568"/>
  <c r="BI565"/>
  <c r="BH565"/>
  <c r="BG565"/>
  <c r="BF565"/>
  <c r="T565"/>
  <c r="R565"/>
  <c r="P565"/>
  <c r="BI558"/>
  <c r="BH558"/>
  <c r="BG558"/>
  <c r="BF558"/>
  <c r="T558"/>
  <c r="R558"/>
  <c r="P558"/>
  <c r="BI553"/>
  <c r="BH553"/>
  <c r="BG553"/>
  <c r="BF553"/>
  <c r="T553"/>
  <c r="R553"/>
  <c r="P553"/>
  <c r="BI551"/>
  <c r="BH551"/>
  <c r="BG551"/>
  <c r="BF551"/>
  <c r="T551"/>
  <c r="R551"/>
  <c r="P551"/>
  <c r="BI546"/>
  <c r="BH546"/>
  <c r="BG546"/>
  <c r="BF546"/>
  <c r="T546"/>
  <c r="R546"/>
  <c r="P546"/>
  <c r="BI543"/>
  <c r="BH543"/>
  <c r="BG543"/>
  <c r="BF543"/>
  <c r="T543"/>
  <c r="R543"/>
  <c r="P543"/>
  <c r="BI539"/>
  <c r="BH539"/>
  <c r="BG539"/>
  <c r="BF539"/>
  <c r="T539"/>
  <c r="R539"/>
  <c r="P539"/>
  <c r="BI537"/>
  <c r="BH537"/>
  <c r="BG537"/>
  <c r="BF537"/>
  <c r="T537"/>
  <c r="R537"/>
  <c r="P537"/>
  <c r="BI533"/>
  <c r="BH533"/>
  <c r="BG533"/>
  <c r="BF533"/>
  <c r="T533"/>
  <c r="R533"/>
  <c r="P533"/>
  <c r="BI531"/>
  <c r="BH531"/>
  <c r="BG531"/>
  <c r="BF531"/>
  <c r="T531"/>
  <c r="R531"/>
  <c r="P531"/>
  <c r="BI527"/>
  <c r="BH527"/>
  <c r="BG527"/>
  <c r="BF527"/>
  <c r="T527"/>
  <c r="R527"/>
  <c r="P527"/>
  <c r="BI525"/>
  <c r="BH525"/>
  <c r="BG525"/>
  <c r="BF525"/>
  <c r="T525"/>
  <c r="R525"/>
  <c r="P525"/>
  <c r="BI521"/>
  <c r="BH521"/>
  <c r="BG521"/>
  <c r="BF521"/>
  <c r="T521"/>
  <c r="R521"/>
  <c r="P521"/>
  <c r="BI519"/>
  <c r="BH519"/>
  <c r="BG519"/>
  <c r="BF519"/>
  <c r="T519"/>
  <c r="R519"/>
  <c r="P519"/>
  <c r="BI515"/>
  <c r="BH515"/>
  <c r="BG515"/>
  <c r="BF515"/>
  <c r="T515"/>
  <c r="R515"/>
  <c r="P515"/>
  <c r="BI513"/>
  <c r="BH513"/>
  <c r="BG513"/>
  <c r="BF513"/>
  <c r="T513"/>
  <c r="R513"/>
  <c r="P513"/>
  <c r="BI509"/>
  <c r="BH509"/>
  <c r="BG509"/>
  <c r="BF509"/>
  <c r="T509"/>
  <c r="R509"/>
  <c r="P509"/>
  <c r="BI506"/>
  <c r="BH506"/>
  <c r="BG506"/>
  <c r="BF506"/>
  <c r="T506"/>
  <c r="R506"/>
  <c r="P506"/>
  <c r="BI503"/>
  <c r="BH503"/>
  <c r="BG503"/>
  <c r="BF503"/>
  <c r="T503"/>
  <c r="R503"/>
  <c r="P503"/>
  <c r="BI499"/>
  <c r="BH499"/>
  <c r="BG499"/>
  <c r="BF499"/>
  <c r="T499"/>
  <c r="R499"/>
  <c r="P499"/>
  <c r="BI494"/>
  <c r="BH494"/>
  <c r="BG494"/>
  <c r="BF494"/>
  <c r="T494"/>
  <c r="R494"/>
  <c r="P494"/>
  <c r="BI490"/>
  <c r="BH490"/>
  <c r="BG490"/>
  <c r="BF490"/>
  <c r="T490"/>
  <c r="R490"/>
  <c r="P490"/>
  <c r="BI486"/>
  <c r="BH486"/>
  <c r="BG486"/>
  <c r="BF486"/>
  <c r="T486"/>
  <c r="R486"/>
  <c r="P486"/>
  <c r="BI482"/>
  <c r="BH482"/>
  <c r="BG482"/>
  <c r="BF482"/>
  <c r="T482"/>
  <c r="R482"/>
  <c r="P482"/>
  <c r="BI478"/>
  <c r="BH478"/>
  <c r="BG478"/>
  <c r="BF478"/>
  <c r="T478"/>
  <c r="R478"/>
  <c r="P478"/>
  <c r="BI474"/>
  <c r="BH474"/>
  <c r="BG474"/>
  <c r="BF474"/>
  <c r="T474"/>
  <c r="R474"/>
  <c r="P474"/>
  <c r="BI469"/>
  <c r="BH469"/>
  <c r="BG469"/>
  <c r="BF469"/>
  <c r="T469"/>
  <c r="R469"/>
  <c r="P469"/>
  <c r="BI466"/>
  <c r="BH466"/>
  <c r="BG466"/>
  <c r="BF466"/>
  <c r="T466"/>
  <c r="R466"/>
  <c r="P466"/>
  <c r="BI460"/>
  <c r="BH460"/>
  <c r="BG460"/>
  <c r="BF460"/>
  <c r="T460"/>
  <c r="R460"/>
  <c r="P460"/>
  <c r="BI454"/>
  <c r="BH454"/>
  <c r="BG454"/>
  <c r="BF454"/>
  <c r="T454"/>
  <c r="R454"/>
  <c r="P454"/>
  <c r="BI449"/>
  <c r="BH449"/>
  <c r="BG449"/>
  <c r="BF449"/>
  <c r="T449"/>
  <c r="R449"/>
  <c r="P449"/>
  <c r="BI443"/>
  <c r="BH443"/>
  <c r="BG443"/>
  <c r="BF443"/>
  <c r="T443"/>
  <c r="R443"/>
  <c r="P443"/>
  <c r="BI440"/>
  <c r="BH440"/>
  <c r="BG440"/>
  <c r="BF440"/>
  <c r="T440"/>
  <c r="R440"/>
  <c r="P440"/>
  <c r="BI435"/>
  <c r="BH435"/>
  <c r="BG435"/>
  <c r="BF435"/>
  <c r="T435"/>
  <c r="R435"/>
  <c r="P435"/>
  <c r="BI432"/>
  <c r="BH432"/>
  <c r="BG432"/>
  <c r="BF432"/>
  <c r="T432"/>
  <c r="R432"/>
  <c r="P432"/>
  <c r="BI429"/>
  <c r="BH429"/>
  <c r="BG429"/>
  <c r="BF429"/>
  <c r="T429"/>
  <c r="R429"/>
  <c r="P429"/>
  <c r="BI424"/>
  <c r="BH424"/>
  <c r="BG424"/>
  <c r="BF424"/>
  <c r="T424"/>
  <c r="R424"/>
  <c r="P424"/>
  <c r="BI419"/>
  <c r="BH419"/>
  <c r="BG419"/>
  <c r="BF419"/>
  <c r="T419"/>
  <c r="R419"/>
  <c r="P419"/>
  <c r="BI416"/>
  <c r="BH416"/>
  <c r="BG416"/>
  <c r="BF416"/>
  <c r="T416"/>
  <c r="R416"/>
  <c r="P416"/>
  <c r="BI411"/>
  <c r="BH411"/>
  <c r="BG411"/>
  <c r="BF411"/>
  <c r="T411"/>
  <c r="R411"/>
  <c r="P411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5"/>
  <c r="BH395"/>
  <c r="BG395"/>
  <c r="BF395"/>
  <c r="T395"/>
  <c r="R395"/>
  <c r="P395"/>
  <c r="BI389"/>
  <c r="BH389"/>
  <c r="BG389"/>
  <c r="BF389"/>
  <c r="T389"/>
  <c r="R389"/>
  <c r="P389"/>
  <c r="BI383"/>
  <c r="BH383"/>
  <c r="BG383"/>
  <c r="BF383"/>
  <c r="T383"/>
  <c r="R383"/>
  <c r="P383"/>
  <c r="BI377"/>
  <c r="BH377"/>
  <c r="BG377"/>
  <c r="BF377"/>
  <c r="T377"/>
  <c r="R377"/>
  <c r="P377"/>
  <c r="BI374"/>
  <c r="BH374"/>
  <c r="BG374"/>
  <c r="BF374"/>
  <c r="T374"/>
  <c r="R374"/>
  <c r="P374"/>
  <c r="BI364"/>
  <c r="BH364"/>
  <c r="BG364"/>
  <c r="BF364"/>
  <c r="T364"/>
  <c r="R364"/>
  <c r="P364"/>
  <c r="BI361"/>
  <c r="BH361"/>
  <c r="BG361"/>
  <c r="BF361"/>
  <c r="T361"/>
  <c r="R361"/>
  <c r="P361"/>
  <c r="BI356"/>
  <c r="BH356"/>
  <c r="BG356"/>
  <c r="BF356"/>
  <c r="T356"/>
  <c r="R356"/>
  <c r="P356"/>
  <c r="BI349"/>
  <c r="BH349"/>
  <c r="BG349"/>
  <c r="BF349"/>
  <c r="T349"/>
  <c r="R349"/>
  <c r="P349"/>
  <c r="BI342"/>
  <c r="BH342"/>
  <c r="BG342"/>
  <c r="BF342"/>
  <c r="T342"/>
  <c r="R342"/>
  <c r="P342"/>
  <c r="BI339"/>
  <c r="BH339"/>
  <c r="BG339"/>
  <c r="BF339"/>
  <c r="T339"/>
  <c r="R339"/>
  <c r="P339"/>
  <c r="BI332"/>
  <c r="BH332"/>
  <c r="BG332"/>
  <c r="BF332"/>
  <c r="T332"/>
  <c r="R332"/>
  <c r="P332"/>
  <c r="BI326"/>
  <c r="BH326"/>
  <c r="BG326"/>
  <c r="BF326"/>
  <c r="T326"/>
  <c r="R326"/>
  <c r="P326"/>
  <c r="BI321"/>
  <c r="BH321"/>
  <c r="BG321"/>
  <c r="BF321"/>
  <c r="T321"/>
  <c r="R321"/>
  <c r="P321"/>
  <c r="BI318"/>
  <c r="BH318"/>
  <c r="BG318"/>
  <c r="BF318"/>
  <c r="T318"/>
  <c r="R318"/>
  <c r="P318"/>
  <c r="BI313"/>
  <c r="BH313"/>
  <c r="BG313"/>
  <c r="BF313"/>
  <c r="T313"/>
  <c r="R313"/>
  <c r="P313"/>
  <c r="BI308"/>
  <c r="BH308"/>
  <c r="BG308"/>
  <c r="BF308"/>
  <c r="T308"/>
  <c r="R308"/>
  <c r="P308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3"/>
  <c r="BH293"/>
  <c r="BG293"/>
  <c r="BF293"/>
  <c r="T293"/>
  <c r="R293"/>
  <c r="P293"/>
  <c r="BI290"/>
  <c r="BH290"/>
  <c r="BG290"/>
  <c r="BF290"/>
  <c r="T290"/>
  <c r="R290"/>
  <c r="P290"/>
  <c r="BI285"/>
  <c r="BH285"/>
  <c r="BG285"/>
  <c r="BF285"/>
  <c r="T285"/>
  <c r="R285"/>
  <c r="P285"/>
  <c r="BI280"/>
  <c r="BH280"/>
  <c r="BG280"/>
  <c r="BF280"/>
  <c r="T280"/>
  <c r="R280"/>
  <c r="P280"/>
  <c r="BI276"/>
  <c r="BH276"/>
  <c r="BG276"/>
  <c r="BF276"/>
  <c r="T276"/>
  <c r="R276"/>
  <c r="P276"/>
  <c r="BI273"/>
  <c r="BH273"/>
  <c r="BG273"/>
  <c r="BF273"/>
  <c r="T273"/>
  <c r="R273"/>
  <c r="P273"/>
  <c r="BI267"/>
  <c r="BH267"/>
  <c r="BG267"/>
  <c r="BF267"/>
  <c r="T267"/>
  <c r="R267"/>
  <c r="P267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R220"/>
  <c r="P220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77"/>
  <c r="BH177"/>
  <c r="BG177"/>
  <c r="BF177"/>
  <c r="T177"/>
  <c r="R177"/>
  <c r="P177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J126"/>
  <c r="J125"/>
  <c r="F125"/>
  <c r="F123"/>
  <c r="E121"/>
  <c r="J90"/>
  <c r="J89"/>
  <c r="F89"/>
  <c r="F87"/>
  <c r="E85"/>
  <c r="J16"/>
  <c r="E16"/>
  <c r="F126"/>
  <c r="J15"/>
  <c r="J10"/>
  <c r="J87"/>
  <c i="1" r="L90"/>
  <c r="AM90"/>
  <c r="AM89"/>
  <c r="L89"/>
  <c r="AM87"/>
  <c r="L87"/>
  <c r="L85"/>
  <c r="L84"/>
  <c i="2" r="BK543"/>
  <c r="J482"/>
  <c r="J411"/>
  <c r="BK342"/>
  <c r="J264"/>
  <c r="J201"/>
  <c r="BK582"/>
  <c r="J400"/>
  <c r="J313"/>
  <c r="BK166"/>
  <c r="J597"/>
  <c r="J533"/>
  <c r="BK443"/>
  <c r="J306"/>
  <c r="J227"/>
  <c r="J157"/>
  <c r="BK764"/>
  <c r="J738"/>
  <c r="BK705"/>
  <c r="BK688"/>
  <c r="J658"/>
  <c r="BK622"/>
  <c r="J525"/>
  <c r="J440"/>
  <c r="BK356"/>
  <c r="BK259"/>
  <c r="BK188"/>
  <c r="BK753"/>
  <c r="BK720"/>
  <c r="BK683"/>
  <c r="BK658"/>
  <c r="BK558"/>
  <c r="J531"/>
  <c r="J478"/>
  <c r="J406"/>
  <c r="J332"/>
  <c r="BK306"/>
  <c r="BK201"/>
  <c r="BK597"/>
  <c r="BK525"/>
  <c r="BK478"/>
  <c r="J403"/>
  <c r="BK318"/>
  <c r="J235"/>
  <c r="BK757"/>
  <c r="BK527"/>
  <c r="J349"/>
  <c r="J211"/>
  <c r="BK553"/>
  <c r="J515"/>
  <c r="J374"/>
  <c r="J293"/>
  <c r="BK220"/>
  <c r="BK135"/>
  <c r="J753"/>
  <c r="BK727"/>
  <c r="J692"/>
  <c r="BK661"/>
  <c r="BK593"/>
  <c r="J543"/>
  <c r="J494"/>
  <c r="J432"/>
  <c r="BK383"/>
  <c r="BK267"/>
  <c r="BK211"/>
  <c r="J135"/>
  <c r="J727"/>
  <c r="BK673"/>
  <c r="J644"/>
  <c r="J612"/>
  <c r="BK515"/>
  <c r="J435"/>
  <c r="BK395"/>
  <c r="J318"/>
  <c r="BK256"/>
  <c r="BK215"/>
  <c r="J132"/>
  <c r="BK772"/>
  <c r="J527"/>
  <c r="BK469"/>
  <c r="J356"/>
  <c r="J232"/>
  <c r="J138"/>
  <c r="J506"/>
  <c r="BK374"/>
  <c r="J215"/>
  <c r="J757"/>
  <c r="J551"/>
  <c r="J469"/>
  <c r="BK400"/>
  <c r="BK313"/>
  <c r="J206"/>
  <c r="J143"/>
  <c r="BK749"/>
  <c r="BK733"/>
  <c r="BK700"/>
  <c r="J665"/>
  <c r="J633"/>
  <c r="J573"/>
  <c r="BK531"/>
  <c r="J460"/>
  <c r="BK389"/>
  <c r="BK264"/>
  <c r="BK224"/>
  <c r="BK143"/>
  <c r="BK738"/>
  <c r="J700"/>
  <c r="J669"/>
  <c r="J638"/>
  <c r="J553"/>
  <c r="BK521"/>
  <c r="J486"/>
  <c r="J443"/>
  <c r="BK403"/>
  <c r="J342"/>
  <c r="J290"/>
  <c r="J247"/>
  <c r="BK193"/>
  <c r="BK162"/>
  <c r="J589"/>
  <c r="BK494"/>
  <c r="J424"/>
  <c r="BK293"/>
  <c r="J224"/>
  <c r="J760"/>
  <c r="J503"/>
  <c r="J389"/>
  <c r="BK276"/>
  <c r="BK138"/>
  <c r="F33"/>
  <c r="BK466"/>
  <c r="J298"/>
  <c r="BK152"/>
  <c r="J764"/>
  <c r="BK730"/>
  <c r="BK695"/>
  <c r="J673"/>
  <c r="BK644"/>
  <c r="J607"/>
  <c r="J558"/>
  <c r="J513"/>
  <c r="J454"/>
  <c r="BK419"/>
  <c r="J285"/>
  <c r="BK239"/>
  <c r="BK170"/>
  <c r="J733"/>
  <c r="BK692"/>
  <c r="J653"/>
  <c r="BK551"/>
  <c r="BK519"/>
  <c r="BK482"/>
  <c r="BK432"/>
  <c r="J326"/>
  <c r="J267"/>
  <c r="J198"/>
  <c r="BK185"/>
  <c r="F35"/>
  <c r="J600"/>
  <c r="BK503"/>
  <c r="J395"/>
  <c r="J339"/>
  <c r="J259"/>
  <c r="J148"/>
  <c r="BK650"/>
  <c r="BK440"/>
  <c r="BK339"/>
  <c r="BK227"/>
  <c i="1" r="AS94"/>
  <c i="2" r="J593"/>
  <c r="J519"/>
  <c r="J377"/>
  <c r="J280"/>
  <c r="J193"/>
  <c r="J749"/>
  <c r="J715"/>
  <c r="J683"/>
  <c r="BK638"/>
  <c r="J582"/>
  <c r="BK537"/>
  <c r="J509"/>
  <c r="BK435"/>
  <c r="J302"/>
  <c r="BK247"/>
  <c r="BK177"/>
  <c r="BK132"/>
  <c r="J730"/>
  <c r="J695"/>
  <c r="BK665"/>
  <c r="BK633"/>
  <c r="BK539"/>
  <c r="BK513"/>
  <c r="J474"/>
  <c r="BK411"/>
  <c r="J361"/>
  <c r="BK285"/>
  <c r="J220"/>
  <c r="J188"/>
  <c r="F34"/>
  <c r="BK573"/>
  <c r="BK486"/>
  <c r="BK449"/>
  <c r="J364"/>
  <c r="BK280"/>
  <c r="J162"/>
  <c r="BK474"/>
  <c r="BK252"/>
  <c r="F32"/>
  <c r="J622"/>
  <c r="BK546"/>
  <c r="BK454"/>
  <c r="BK361"/>
  <c r="BK308"/>
  <c r="BK206"/>
  <c r="J772"/>
  <c r="J539"/>
  <c r="J419"/>
  <c r="BK290"/>
  <c r="BK565"/>
  <c r="J521"/>
  <c r="BK460"/>
  <c r="BK326"/>
  <c r="BK198"/>
  <c r="BK767"/>
  <c r="J746"/>
  <c r="J720"/>
  <c r="BK678"/>
  <c r="BK653"/>
  <c r="BK612"/>
  <c r="J568"/>
  <c r="BK499"/>
  <c r="BK424"/>
  <c r="BK298"/>
  <c r="J244"/>
  <c r="J152"/>
  <c r="BK746"/>
  <c r="J688"/>
  <c r="J661"/>
  <c r="BK589"/>
  <c r="J537"/>
  <c r="J499"/>
  <c r="J466"/>
  <c r="J383"/>
  <c r="J308"/>
  <c r="BK273"/>
  <c r="J239"/>
  <c r="J170"/>
  <c r="J650"/>
  <c r="BK506"/>
  <c r="BK377"/>
  <c r="BK321"/>
  <c r="BK244"/>
  <c r="BK600"/>
  <c r="J449"/>
  <c r="BK332"/>
  <c r="BK148"/>
  <c r="BK607"/>
  <c r="J490"/>
  <c r="BK416"/>
  <c r="J321"/>
  <c r="J256"/>
  <c r="J177"/>
  <c r="J767"/>
  <c r="J742"/>
  <c r="J705"/>
  <c r="BK669"/>
  <c r="J627"/>
  <c r="BK533"/>
  <c r="BK490"/>
  <c r="BK429"/>
  <c r="J276"/>
  <c r="BK232"/>
  <c r="J166"/>
  <c r="BK742"/>
  <c r="BK715"/>
  <c r="J678"/>
  <c r="BK627"/>
  <c r="J546"/>
  <c r="BK509"/>
  <c r="J416"/>
  <c r="BK364"/>
  <c r="BK302"/>
  <c r="J252"/>
  <c r="BK157"/>
  <c r="BK760"/>
  <c r="J565"/>
  <c r="J429"/>
  <c r="BK349"/>
  <c r="J273"/>
  <c r="J185"/>
  <c r="BK568"/>
  <c r="BK406"/>
  <c r="BK235"/>
  <c r="J32"/>
  <c l="1" r="BK131"/>
  <c r="BK399"/>
  <c r="J399"/>
  <c r="J99"/>
  <c r="R301"/>
  <c r="P465"/>
  <c r="P301"/>
  <c r="T502"/>
  <c r="T301"/>
  <c r="BK502"/>
  <c r="J502"/>
  <c r="J101"/>
  <c r="R649"/>
  <c r="R131"/>
  <c r="T399"/>
  <c r="T465"/>
  <c r="BK649"/>
  <c r="J649"/>
  <c r="J103"/>
  <c r="P238"/>
  <c r="BK465"/>
  <c r="J465"/>
  <c r="J100"/>
  <c r="P502"/>
  <c r="P649"/>
  <c r="T737"/>
  <c r="T238"/>
  <c r="P545"/>
  <c r="T649"/>
  <c r="BK737"/>
  <c r="J737"/>
  <c r="J108"/>
  <c r="BK752"/>
  <c r="J752"/>
  <c r="J109"/>
  <c r="R763"/>
  <c r="R238"/>
  <c r="BK545"/>
  <c r="J545"/>
  <c r="J102"/>
  <c r="BK682"/>
  <c r="J682"/>
  <c r="J106"/>
  <c r="P752"/>
  <c r="P763"/>
  <c r="T131"/>
  <c r="T130"/>
  <c r="R399"/>
  <c r="R502"/>
  <c r="P682"/>
  <c r="P681"/>
  <c r="R737"/>
  <c r="BK301"/>
  <c r="J301"/>
  <c r="J98"/>
  <c r="T545"/>
  <c r="R752"/>
  <c r="P131"/>
  <c r="P130"/>
  <c r="P129"/>
  <c i="1" r="AU95"/>
  <c i="2" r="P399"/>
  <c r="R465"/>
  <c r="T682"/>
  <c r="T681"/>
  <c r="P737"/>
  <c r="P736"/>
  <c r="BK763"/>
  <c r="J763"/>
  <c r="J110"/>
  <c r="BK238"/>
  <c r="J238"/>
  <c r="J97"/>
  <c r="R545"/>
  <c r="R682"/>
  <c r="R681"/>
  <c r="T752"/>
  <c r="T763"/>
  <c r="BK771"/>
  <c r="J771"/>
  <c r="J111"/>
  <c r="BK677"/>
  <c r="J677"/>
  <c r="J104"/>
  <c r="F90"/>
  <c r="BE132"/>
  <c r="BE148"/>
  <c r="BE152"/>
  <c r="BE166"/>
  <c r="BE170"/>
  <c r="BE206"/>
  <c r="BE235"/>
  <c r="BE259"/>
  <c r="BE293"/>
  <c r="BE298"/>
  <c r="BE306"/>
  <c r="BE321"/>
  <c r="BE339"/>
  <c r="BE356"/>
  <c r="BE429"/>
  <c r="BE432"/>
  <c r="BE454"/>
  <c r="BE478"/>
  <c r="BE503"/>
  <c r="BE533"/>
  <c r="BE543"/>
  <c r="BE607"/>
  <c r="BE622"/>
  <c r="BE633"/>
  <c r="BE644"/>
  <c r="BE661"/>
  <c r="BE669"/>
  <c r="BE678"/>
  <c r="BE688"/>
  <c r="BE715"/>
  <c r="BE720"/>
  <c r="BE733"/>
  <c r="BE746"/>
  <c r="BE753"/>
  <c r="BE772"/>
  <c r="J123"/>
  <c r="BE185"/>
  <c r="BE215"/>
  <c r="BE252"/>
  <c r="BE273"/>
  <c r="BE290"/>
  <c r="BE308"/>
  <c r="BE313"/>
  <c r="BE318"/>
  <c r="BE332"/>
  <c r="BE349"/>
  <c r="BE374"/>
  <c r="BE377"/>
  <c r="BE449"/>
  <c r="BE466"/>
  <c r="BE469"/>
  <c r="BE482"/>
  <c r="BE515"/>
  <c r="BE539"/>
  <c r="BE546"/>
  <c r="BE553"/>
  <c r="BE650"/>
  <c r="BE658"/>
  <c r="BE665"/>
  <c r="BE673"/>
  <c r="BE683"/>
  <c r="BE692"/>
  <c r="BE695"/>
  <c r="BE700"/>
  <c r="BE705"/>
  <c r="BE727"/>
  <c r="BE730"/>
  <c r="BE738"/>
  <c r="BE742"/>
  <c r="BE749"/>
  <c r="BE760"/>
  <c r="BE764"/>
  <c r="BE767"/>
  <c r="BE188"/>
  <c r="BE201"/>
  <c r="BE224"/>
  <c r="BE276"/>
  <c r="BE411"/>
  <c r="BE509"/>
  <c r="BE525"/>
  <c r="BE527"/>
  <c r="BE531"/>
  <c r="BE558"/>
  <c r="BE589"/>
  <c i="1" r="BA95"/>
  <c r="BB95"/>
  <c i="2" r="BE143"/>
  <c r="BE162"/>
  <c r="BE244"/>
  <c r="BE264"/>
  <c r="BE280"/>
  <c r="BE285"/>
  <c r="BE326"/>
  <c r="BE342"/>
  <c r="BE361"/>
  <c r="BE364"/>
  <c r="BE395"/>
  <c r="BE403"/>
  <c r="BE416"/>
  <c r="BE424"/>
  <c r="BE435"/>
  <c r="BE443"/>
  <c r="BE486"/>
  <c r="BE490"/>
  <c r="BE494"/>
  <c r="BE499"/>
  <c r="BE521"/>
  <c r="BE565"/>
  <c r="BE573"/>
  <c r="BE593"/>
  <c r="BE597"/>
  <c r="BE757"/>
  <c i="1" r="BC95"/>
  <c i="2" r="BE135"/>
  <c r="BE138"/>
  <c r="BE157"/>
  <c r="BE177"/>
  <c r="BE193"/>
  <c r="BE198"/>
  <c r="BE211"/>
  <c r="BE220"/>
  <c r="BE227"/>
  <c r="BE232"/>
  <c r="BE239"/>
  <c r="BE247"/>
  <c r="BE256"/>
  <c r="BE267"/>
  <c r="BE302"/>
  <c r="BE383"/>
  <c r="BE389"/>
  <c r="BE400"/>
  <c r="BE406"/>
  <c r="BE419"/>
  <c r="BE440"/>
  <c r="BE460"/>
  <c r="BE474"/>
  <c r="BE506"/>
  <c r="BE513"/>
  <c r="BE519"/>
  <c r="BE537"/>
  <c r="BE551"/>
  <c r="BE568"/>
  <c r="BE582"/>
  <c r="BE600"/>
  <c r="BE612"/>
  <c r="BE627"/>
  <c r="BE638"/>
  <c r="BE653"/>
  <c i="1" r="AW95"/>
  <c r="BD95"/>
  <c r="BB94"/>
  <c r="W31"/>
  <c r="AU94"/>
  <c r="BC94"/>
  <c r="W32"/>
  <c r="BA94"/>
  <c r="AW94"/>
  <c r="AK30"/>
  <c r="BD94"/>
  <c r="W33"/>
  <c i="2" l="1" r="T736"/>
  <c r="T129"/>
  <c r="R736"/>
  <c r="R130"/>
  <c r="R129"/>
  <c r="BK130"/>
  <c r="J130"/>
  <c r="J95"/>
  <c r="J131"/>
  <c r="J96"/>
  <c r="BK681"/>
  <c r="J681"/>
  <c r="J105"/>
  <c r="BK736"/>
  <c r="J736"/>
  <c r="J107"/>
  <c i="1" r="W30"/>
  <c r="AX94"/>
  <c r="AY94"/>
  <c i="2" r="F31"/>
  <c i="1" r="AZ95"/>
  <c r="AZ94"/>
  <c r="AV94"/>
  <c r="AK29"/>
  <c i="2" r="J31"/>
  <c i="1" r="AV95"/>
  <c r="AT95"/>
  <c i="2" l="1" r="BK129"/>
  <c r="J129"/>
  <c r="J28"/>
  <c i="1" r="AG95"/>
  <c r="AG94"/>
  <c r="AK26"/>
  <c r="AK35"/>
  <c r="W29"/>
  <c r="AT94"/>
  <c i="2" l="1" r="J37"/>
  <c r="J94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<sst xmlns="http://schemas.openxmlformats.org/spreadsheetml/2006/main">
  <si>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</si>
  <si>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</si>
  <si>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</si>
  <si>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</si>
  <si>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</si>
  <si>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{67874514-0861-4bb5-9d7b-ff4367764831}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</si>
  <si>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</si>
  <si>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</si>
  <si>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</si>
  <si>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</si>
  <si>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</si>
  <si>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</si>
  <si>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</si>
  <si>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</si>
  <si>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ryj-025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</si>
  <si>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</si>
  <si>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</si>
  <si>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mostního objektu č. 43c-M1, ul. Ryjická 2025</t>
  </si>
  <si>
    <t>0,1</t>
  </si>
  <si>
    <t>KSO:</t>
  </si>
  <si>
    <t>CC-CZ:</t>
  </si>
  <si>
    <t>1</t>
  </si>
  <si>
    <t>Místo:</t>
  </si>
  <si>
    <t>Ústí nad Labem - Neštěmice</t>
  </si>
  <si>
    <t>Datum:</t>
  </si>
  <si>
    <t>7. 7. 2025</t>
  </si>
  <si>
    <t>10</t>
  </si>
  <si>
    <t>100</t>
  </si>
  <si>
    <t>Zadavatel:</t>
  </si>
  <si>
    <t>IČ:</t>
  </si>
  <si>
    <t>Město Ústí nad Labem</t>
  </si>
  <si>
    <t>DIČ:</t>
  </si>
  <si>
    <t>Uchazeč:</t>
  </si>
  <si>
    <t>Vyplň údaj</t>
  </si>
  <si>
    <t>Projektant:</t>
  </si>
  <si>
    <t>AZ Consult spol. s r.o.</t>
  </si>
  <si>
    <t>Zpracovatel:</t>
  </si>
  <si>
    <t>Matin Komárek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</si>
  <si>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</si>
  <si>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</si>
  <si>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</si>
  <si>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</si>
  <si>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</si>
  <si>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</si>
  <si>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</si>
  <si>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</si>
  <si>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</si>
  <si>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</si>
  <si>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</si>
  <si>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</si>
  <si>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</si>
  <si>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</si>
  <si>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</si>
  <si>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</si>
  <si>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</si>
  <si>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</si>
  <si>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</si>
  <si>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</si>
  <si>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</si>
  <si>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</si>
  <si>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</si>
  <si>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</si>
  <si>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</si>
  <si>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</si>
  <si>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</si>
  <si>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</si>
  <si>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</si>
  <si>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</si>
  <si>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</si>
  <si>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</si>
  <si>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</si>
  <si>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</si>
  <si>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</si>
  <si>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</si>
  <si>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</si>
  <si>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</si>
  <si>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</si>
  <si>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</si>
  <si>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</si>
  <si>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</si>
  <si>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</si>
  <si>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</si>
  <si>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</si>
  <si>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</si>
  <si>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</si>
  <si>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</si>
  <si>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</si>
  <si>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</si>
  <si>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</si>
  <si>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</si>
  <si>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</si>
  <si>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</si>
  <si>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</si>
  <si>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</si>
  <si>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</si>
  <si>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</si>
  <si>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</si>
  <si>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</si>
  <si>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</si>
  <si>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</si>
  <si>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</si>
  <si>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</si>
  <si>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</si>
  <si>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</si>
  <si>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</si>
  <si>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</si>
  <si>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</si>
  <si>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</si>
  <si>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</si>
  <si>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</si>
  <si>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</si>
  <si>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</si>
  <si>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</si>
  <si>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</si>
  <si>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</si>
  <si>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</si>
  <si>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</si>
  <si>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</si>
  <si>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</si>
  <si>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</si>
  <si>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</si>
  <si>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</si>
  <si>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</si>
  <si>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</si>
  <si>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</si>
  <si>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4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</si>
  <si>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</si>
  <si>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</si>
  <si>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</si>
  <si>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</si>
  <si>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</si>
  <si>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</si>
  <si>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2025 02</t>
  </si>
  <si>
    <t>1154656861</t>
  </si>
  <si>
    <t>PP</t>
  </si>
  <si>
    <t>Odstranění křovin a stromů s odstraněním kořenů ručně průměru kmene do 100 mm jakékoliv plochy v rovině nebo ve svahu o sklonu do 1:5</t>
  </si>
  <si>
    <t>Online PSC</t>
  </si>
  <si>
    <t>https://podminky.urs.cz/item/CS_URS_2025_02/111211101</t>
  </si>
  <si>
    <t>112155311</t>
  </si>
  <si>
    <t>Štěpkování keřového porostu středně hustého s naložením</t>
  </si>
  <si>
    <t>1353682005</t>
  </si>
  <si>
    <t>Štěpkování s naložením na dopravní prostředek a odvozem do 20 km keřového porostu středně hustého</t>
  </si>
  <si>
    <t>https://podminky.urs.cz/item/CS_URS_2025_02/112155311</t>
  </si>
  <si>
    <t>3</t>
  </si>
  <si>
    <t>113107122</t>
  </si>
  <si>
    <t>Odstranění podkladu z kameniva drceného tl přes 100 do 200 mm ručně</t>
  </si>
  <si>
    <t>453324368</t>
  </si>
  <si>
    <t>Odstranění podkladů nebo krytů ručně s přemístěním hmot na skládku na vzdálenost do 3 m nebo s naložením na dopravní prostředek z kameniva hrubého drceného, o tl. vrstvy přes 100 do 200 mm</t>
  </si>
  <si>
    <t>https://podminky.urs.cz/item/CS_URS_2025_02/113107122</t>
  </si>
  <si>
    <t>VV</t>
  </si>
  <si>
    <t>konstrukce vozovky v místě výkopu</t>
  </si>
  <si>
    <t>61</t>
  </si>
  <si>
    <t>113107343</t>
  </si>
  <si>
    <t>Odstranění podkladu živičného tl přes 100 do 150 mm strojně pl do 50 m2</t>
  </si>
  <si>
    <t>455316061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</si>
  <si>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</si>
  <si>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https://podminky.urs.cz/item/CS_URS_2025_02/113107343</t>
  </si>
  <si>
    <t>61*1,2</t>
  </si>
  <si>
    <t>5</t>
  </si>
  <si>
    <t>113154523</t>
  </si>
  <si>
    <t>Frézování živičného krytu tl 50 mm pruh š přes 0,5 m pl do 500 m2</t>
  </si>
  <si>
    <t>1929472711</t>
  </si>
  <si>
    <t>Frézování živičného podkladu nebo krytu s naložením hmot na dopravní prostředek plochy do 500 m2 pruhu šířky přes 0,5 m, tloušťky vrstvy 50 mm</t>
  </si>
  <si>
    <t>https://podminky.urs.cz/item/CS_URS_2025_02/113154523</t>
  </si>
  <si>
    <t>90*1,1</t>
  </si>
  <si>
    <t>6</t>
  </si>
  <si>
    <t>113201112</t>
  </si>
  <si>
    <t>Vytrhání obrub silničních ležatých</t>
  </si>
  <si>
    <t>m</t>
  </si>
  <si>
    <t>123314135</t>
  </si>
  <si>
    <t>Vytrhání obrub s vybouráním lože, s přemístěním hmot na skládku na vzdálenost do 3 m nebo s naložením na dopravní prostředek silničních ležatých</t>
  </si>
  <si>
    <t>https://podminky.urs.cz/item/CS_URS_2025_02/113201112</t>
  </si>
  <si>
    <t>"odstranění stávajících kamenných obrubníků"</t>
  </si>
  <si>
    <t>7</t>
  </si>
  <si>
    <t>115001106</t>
  </si>
  <si>
    <t>Převedení vody potrubím DN přes 600 do 900</t>
  </si>
  <si>
    <t>-1347227549</t>
  </si>
  <si>
    <t>Převedení vody potrubím průměru DN přes 600 do 900</t>
  </si>
  <si>
    <t>https://podminky.urs.cz/item/CS_URS_2025_02/115001106</t>
  </si>
  <si>
    <t>dočasné zajímkování</t>
  </si>
  <si>
    <t>15</t>
  </si>
  <si>
    <t>8</t>
  </si>
  <si>
    <t>115101203</t>
  </si>
  <si>
    <t>Čerpání vody na dopravní výšku do 10 m průměrný přítok přes 1 000 do 2 000 l/min</t>
  </si>
  <si>
    <t>hod</t>
  </si>
  <si>
    <t>2041000815</t>
  </si>
  <si>
    <t>Čerpání vody na dopravní výšku do 10 m s uvažovaným průměrným přítokem přes 1 000 do 2 000 l/min</t>
  </si>
  <si>
    <t>https://podminky.urs.cz/item/CS_URS_2025_02/115101203</t>
  </si>
  <si>
    <t>10*8</t>
  </si>
  <si>
    <t>9</t>
  </si>
  <si>
    <t>115101303</t>
  </si>
  <si>
    <t>Pohotovost čerpací soupravy pro dopravní výšku do 10 m přítok přes 1 000 do 2 000 l/min</t>
  </si>
  <si>
    <t>den</t>
  </si>
  <si>
    <t>1928931460</t>
  </si>
  <si>
    <t>Pohotovost záložní čerpací soupravy pro dopravní výšku do 10 m s uvažovaným průměrným přítokem přes 1 000 do 2 000 l/min</t>
  </si>
  <si>
    <t>https://podminky.urs.cz/item/CS_URS_2025_02/115101303</t>
  </si>
  <si>
    <t>122251102</t>
  </si>
  <si>
    <t>Odkopávky a prokopávky nezapažené v hornině třídy těžitelnosti I skupiny 3 objem do 50 m3 strojně</t>
  </si>
  <si>
    <t>m3</t>
  </si>
  <si>
    <t>-419070368</t>
  </si>
  <si>
    <t>Odkopávky a prokopávky nezapažené strojně v hornině třídy těžitelnosti I skupiny 3 přes 20 do 50 m3</t>
  </si>
  <si>
    <t>https://podminky.urs.cz/item/CS_URS_2025_02/122251102</t>
  </si>
  <si>
    <t>výkop pro opěry mostu</t>
  </si>
  <si>
    <t>9*3,4*1,2</t>
  </si>
  <si>
    <t>9*3,7*1,2</t>
  </si>
  <si>
    <t>Součet</t>
  </si>
  <si>
    <t>11</t>
  </si>
  <si>
    <t>122211101</t>
  </si>
  <si>
    <t>Odkopávky a prokopávky v hornině třídy těžitelnosti I, skupiny 3 ručně</t>
  </si>
  <si>
    <t>-1022916368</t>
  </si>
  <si>
    <t>Odkopávky a prokopávky ručně zapažené i nezapažené v hornině třídy těžitelnosti I skupiny 3</t>
  </si>
  <si>
    <t>https://podminky.urs.cz/item/CS_URS_2025_02/122211101</t>
  </si>
  <si>
    <t>odstranění dočasného zajímkování - zemní hrázky</t>
  </si>
  <si>
    <t>2*4*1,5</t>
  </si>
  <si>
    <t>výkop pro zpevnění dna a prahy</t>
  </si>
  <si>
    <t>4,5*8,5*0,5</t>
  </si>
  <si>
    <t>124253119</t>
  </si>
  <si>
    <t>Příplatek k vykopávkám pro koryta vodotečí v hornině třídy těžitelnosti I skupiny 3 v tekoucí vodě při LTM</t>
  </si>
  <si>
    <t>1064744699</t>
  </si>
  <si>
    <t>Vykopávky pro koryta vodotečí strojně Příplatek k cenám za vykopávky pro koryta vodotečí v tekoucí vodě při LTM v hornině třídy těžitelnosti I skupiny 3</t>
  </si>
  <si>
    <t>https://podminky.urs.cz/item/CS_URS_2025_02/124253119</t>
  </si>
  <si>
    <t>13</t>
  </si>
  <si>
    <t>133211011</t>
  </si>
  <si>
    <t>Hloubení šachet v soudržných horninách třídy těžitelnosti I skupiny 3 při překopech inženýrských sítí objemu do 10 m3 ručně</t>
  </si>
  <si>
    <t>-601666232</t>
  </si>
  <si>
    <t>Hloubení šachet při překopech inženýrských sítí ručně zapažených i nezapažených objemu do 10 m3 v hornině třídy těžitelnosti I skupiny 3 soudržných</t>
  </si>
  <si>
    <t>https://podminky.urs.cz/item/CS_URS_2025_02/133211011</t>
  </si>
  <si>
    <t>výkop pro uliční vpusť</t>
  </si>
  <si>
    <t>1*1,2*1,8</t>
  </si>
  <si>
    <t>14</t>
  </si>
  <si>
    <t>153812121</t>
  </si>
  <si>
    <t>Trn z betonářské oceli včetně zainjektování D od 20 do 26 mm l přes 0,4 do 3 m</t>
  </si>
  <si>
    <t>kus</t>
  </si>
  <si>
    <t>2042864604</t>
  </si>
  <si>
    <t>Trn z betonářské oceli včetně zainjektování při průměru oceli od 20 do 26 mm, délky přes 0,4 do 3,0 m</t>
  </si>
  <si>
    <t>https://podminky.urs.cz/item/CS_URS_2025_02/153812121</t>
  </si>
  <si>
    <t>hřeby dočasného zajištění stěn výkopu</t>
  </si>
  <si>
    <t>162702111</t>
  </si>
  <si>
    <t>Vodorovné přemístění drnu bez naložení se složením přes 5000 do 6000 m</t>
  </si>
  <si>
    <t>-76463747</t>
  </si>
  <si>
    <t>Vodorovné přemístění drnu na suchu na vzdálenost přes 5000 do 6000 m</t>
  </si>
  <si>
    <t>https://podminky.urs.cz/item/CS_URS_2025_02/162702111</t>
  </si>
  <si>
    <t>16</t>
  </si>
  <si>
    <t>162702119</t>
  </si>
  <si>
    <t>Příplatek k vodorovnému přemístění drnu do 6000 m ZKD 1000 m</t>
  </si>
  <si>
    <t>1161126142</t>
  </si>
  <si>
    <t>Vodorovné přemístění drnu na suchu Příplatek k ceně za každých dalších i započatých 1000 m</t>
  </si>
  <si>
    <t>https://podminky.urs.cz/item/CS_URS_2025_02/162702119</t>
  </si>
  <si>
    <t>předpokládaná přepravní vzdálenost 25 km</t>
  </si>
  <si>
    <t>108,952*14</t>
  </si>
  <si>
    <t>17</t>
  </si>
  <si>
    <t>171103201</t>
  </si>
  <si>
    <t>Uložení sypanin z horniny třídy těžitelnosti I a II skupiny 1 až 4 do hrází nádrží se zhutněním 100 % PS C s příměsí jílu do 20 %</t>
  </si>
  <si>
    <t>2082286165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</si>
  <si>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</si>
  <si>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>https://podminky.urs.cz/item/CS_URS_2025_02/171103201</t>
  </si>
  <si>
    <t>dočasné zajímkování - zemní hrázka</t>
  </si>
  <si>
    <t>18</t>
  </si>
  <si>
    <t>171251201</t>
  </si>
  <si>
    <t>Uložení sypaniny na skládky nebo meziskládky</t>
  </si>
  <si>
    <t>1831326504</t>
  </si>
  <si>
    <t>Uložení sypaniny na skládky nebo meziskládky bez hutnění s upravením uložené sypaniny do předepsaného tvaru</t>
  </si>
  <si>
    <t>https://podminky.urs.cz/item/CS_URS_2025_02/171251201</t>
  </si>
  <si>
    <t>109,965</t>
  </si>
  <si>
    <t>19</t>
  </si>
  <si>
    <t>171201231</t>
  </si>
  <si>
    <t>Poplatek za uložení zeminy a kamení na recyklační skládce (skládkovné) kód odpadu 17 05 04</t>
  </si>
  <si>
    <t>t</t>
  </si>
  <si>
    <t>462803833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</si>
  <si>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</si>
  <si>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</si>
  <si>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P</t>
  </si>
  <si>
    <t xml:space="preserve">Poznámka k položce:_x000d_
1,8 t/m3_x000d_
</t>
  </si>
  <si>
    <t>109,965*1,8 'Přepočtené koeficientem množství</t>
  </si>
  <si>
    <t>20</t>
  </si>
  <si>
    <t>181411131</t>
  </si>
  <si>
    <t>Založení parkového trávníku výsevem pl do 1000 m2 v rovině a ve svahu do 1:5</t>
  </si>
  <si>
    <t>917440554</t>
  </si>
  <si>
    <t>Založení trávníku na půdě předem připravené plochy do 1000 m2 výsevem včetně utažení parkového v rovině nebo na svahu do 1:5</t>
  </si>
  <si>
    <t>https://podminky.urs.cz/item/CS_URS_2025_02/181411131</t>
  </si>
  <si>
    <t>3*3*2+8*5</t>
  </si>
  <si>
    <t>M</t>
  </si>
  <si>
    <t>00572410</t>
  </si>
  <si>
    <t>osivo směs travní parková</t>
  </si>
  <si>
    <t>kg</t>
  </si>
  <si>
    <t>-657645993</t>
  </si>
  <si>
    <t>58*0,001 'Přepočtené koeficientem množství</t>
  </si>
  <si>
    <t>22</t>
  </si>
  <si>
    <t>181911101</t>
  </si>
  <si>
    <t>Úprava pláně v hornině třídy těžitelnosti I skupiny 1 až 2 bez zhutnění ručně</t>
  </si>
  <si>
    <t>-450786592</t>
  </si>
  <si>
    <t>Úprava pláně vyrovnáním výškových rozdílů ručně v hornině třídy těžitelnosti I skupiny 1 a 2 bez zhutnění</t>
  </si>
  <si>
    <t>https://podminky.urs.cz/item/CS_URS_2025_02/181911101</t>
  </si>
  <si>
    <t>"urovnání plochy"</t>
  </si>
  <si>
    <t>58</t>
  </si>
  <si>
    <t>23</t>
  </si>
  <si>
    <t>182311123</t>
  </si>
  <si>
    <t>Rozprostření ornice ve svahu přes 1:5 tl vrstvy do 200 mm ručně</t>
  </si>
  <si>
    <t>1872523257</t>
  </si>
  <si>
    <t>Rozprostření a urovnání ornice ve svahu sklonu přes 1:5 ručně při souvislé ploše, tl. vrstvy do 200 mm</t>
  </si>
  <si>
    <t>https://podminky.urs.cz/item/CS_URS_2025_02/182311123</t>
  </si>
  <si>
    <t>24</t>
  </si>
  <si>
    <t>10364101</t>
  </si>
  <si>
    <t>zemina pro terénní úpravy - ornice</t>
  </si>
  <si>
    <t>-949365923</t>
  </si>
  <si>
    <t>58*0,15*1,6</t>
  </si>
  <si>
    <t>Zakládání</t>
  </si>
  <si>
    <t>25</t>
  </si>
  <si>
    <t>153211003</t>
  </si>
  <si>
    <t>Zřízení stříkaného betonu tl přes 100 do 150 mm skalních a poloskalních ploch</t>
  </si>
  <si>
    <t>487051080</t>
  </si>
  <si>
    <t>Zřízení stříkaného betonu skalních a poloskalních ploch průměrné tloušťky přes 100 do 150 mm</t>
  </si>
  <si>
    <t>https://podminky.urs.cz/item/CS_URS_2025_02/153211003</t>
  </si>
  <si>
    <t>zajištění stěny výkopu</t>
  </si>
  <si>
    <t>2*2,5</t>
  </si>
  <si>
    <t>26</t>
  </si>
  <si>
    <t>58932908R</t>
  </si>
  <si>
    <t>směs pro stříkaný beton C 20/25 X0 kamenivo frakce 0/4</t>
  </si>
  <si>
    <t>516783074</t>
  </si>
  <si>
    <t>smě2 pro stříkaný beton C 20/25 X0 kamenivo frakce 0/4</t>
  </si>
  <si>
    <t>5*0,2</t>
  </si>
  <si>
    <t>27</t>
  </si>
  <si>
    <t>153273112</t>
  </si>
  <si>
    <t>Výztuž stříkaného betonu ze svařovaných sítí jednovrstvá D drátu přes 4 do 6 mm skalních a poloskalních ploch</t>
  </si>
  <si>
    <t>1446964927</t>
  </si>
  <si>
    <t>Výztuž stříkaného betonu ze svařovaných sítí skalních a poloskalních ploch jednovrstvých, průměru drátu přes 4 do 6 mm</t>
  </si>
  <si>
    <t>https://podminky.urs.cz/item/CS_URS_2025_02/153273112</t>
  </si>
  <si>
    <t>dočasné zajištění stěny výkopu</t>
  </si>
  <si>
    <t>5*1,25</t>
  </si>
  <si>
    <t>28</t>
  </si>
  <si>
    <t>212792311</t>
  </si>
  <si>
    <t>Odvodnění mostní opěry - drenážní plastové potrubí HDPE DN 100</t>
  </si>
  <si>
    <t>-461624575</t>
  </si>
  <si>
    <t>Odvodnění mostní opěry z plastových trub drenážní potrubí HDPE DN 100</t>
  </si>
  <si>
    <t>https://podminky.urs.cz/item/CS_URS_2025_02/212792311</t>
  </si>
  <si>
    <t>2*8</t>
  </si>
  <si>
    <t>29</t>
  </si>
  <si>
    <t>212972112</t>
  </si>
  <si>
    <t>Opláštění drenážních trub filtrační textilií DN 100</t>
  </si>
  <si>
    <t>-340465239</t>
  </si>
  <si>
    <t>https://podminky.urs.cz/item/CS_URS_2025_02/212972112</t>
  </si>
  <si>
    <t>30</t>
  </si>
  <si>
    <t>21314110R</t>
  </si>
  <si>
    <t>Zřízení těsnící vrstvy z folie v rovině nebo ve sklonu do 1:5 š do 6 m</t>
  </si>
  <si>
    <t>125397267</t>
  </si>
  <si>
    <t>PSC</t>
  </si>
  <si>
    <t xml:space="preserve">Poznámka k souboru cen:_x000d_
1. Ceny jsou určeny pro zřízení vrstev na upraveném povrchu. 2. V cenách jsou započteny i náklady na položení a spojení geotextilií včetně přesahů. 3. V cenách nejsou započteny náklady na dodávku geotextilií, která se oceňuje ve specifikaci. Ztratné včetně přesahů lze stanovit ve výši 15 až 20 %. 4. Ceny -1131 až -1133 lze použít i pro vyvedení geotextilie na svislou konstrukci. </t>
  </si>
  <si>
    <t>těsnící vrstva</t>
  </si>
  <si>
    <t>2*8*2</t>
  </si>
  <si>
    <t>31</t>
  </si>
  <si>
    <t>69341013</t>
  </si>
  <si>
    <t>geomembrána hydroizolační hladká tl 2mm</t>
  </si>
  <si>
    <t>-629283406</t>
  </si>
  <si>
    <t>32*1,1845 'Přepočtené koeficientem množství</t>
  </si>
  <si>
    <t>32</t>
  </si>
  <si>
    <t>213141111</t>
  </si>
  <si>
    <t>Zřízení vrstvy z geotextilie v rovině nebo ve sklonu do 1:5 š do 3 m</t>
  </si>
  <si>
    <t>1992470759</t>
  </si>
  <si>
    <t>Zřízení vrstvy z geotextilie filtrační, separační, odvodňovací, ochranné, výztužné nebo protierozní v rovině nebo ve sklonu do 1:5, šířky do 3 m</t>
  </si>
  <si>
    <t>https://podminky.urs.cz/item/CS_URS_2025_02/213141111</t>
  </si>
  <si>
    <t>ochrana těsnící vrstvy</t>
  </si>
  <si>
    <t>2*2*8*2</t>
  </si>
  <si>
    <t>33</t>
  </si>
  <si>
    <t>69311081</t>
  </si>
  <si>
    <t>geotextilie netkaná separační, ochranná, filtrační, drenážní PES 300g/m2</t>
  </si>
  <si>
    <t>CS ÚRS 2025 01</t>
  </si>
  <si>
    <t>1932953994</t>
  </si>
  <si>
    <t>64*1,1845 'Přepočtené koeficientem množství</t>
  </si>
  <si>
    <t>34</t>
  </si>
  <si>
    <t>213311111</t>
  </si>
  <si>
    <t>Polštáře zhutněné pod základy z kameniva drceného frakce 63 až 125 mm</t>
  </si>
  <si>
    <t>-1282531270</t>
  </si>
  <si>
    <t>Polštáře zhutněné pod základy z kameniva hrubého drceného, frakce 63 - 125 mm</t>
  </si>
  <si>
    <t>https://podminky.urs.cz/item/CS_URS_2025_02/213311111</t>
  </si>
  <si>
    <t>(9+9)*1,5*0,15*1,5</t>
  </si>
  <si>
    <t>35</t>
  </si>
  <si>
    <t>221211112</t>
  </si>
  <si>
    <t>Vrty přenosnými kladivy D do 56 mm úklon do 90° hl do 10 m hor. II</t>
  </si>
  <si>
    <t>-2060265921</t>
  </si>
  <si>
    <t>Vrty přenosnými vrtacími kladivy v hloubce 0 až 10 m průměru přes 13 do 56 mm, do úklonu 90° (úpadně až horizontálně ), v hornině tř. II</t>
  </si>
  <si>
    <t>https://podminky.urs.cz/item/CS_URS_2025_02/221211112</t>
  </si>
  <si>
    <t>vrty pro hřeby dočasného zajištění výkopu</t>
  </si>
  <si>
    <t>10*2</t>
  </si>
  <si>
    <t>36</t>
  </si>
  <si>
    <t>274311127</t>
  </si>
  <si>
    <t>Základové pasy, prahy, věnce a ostruhy z betonu prostého C 25/30</t>
  </si>
  <si>
    <t>741152594</t>
  </si>
  <si>
    <t>Základové konstrukce z betonu prostého pasy, prahy, věnce a ostruhy ve výkopu nebo na hlavách pilot C 25/30</t>
  </si>
  <si>
    <t>https://podminky.urs.cz/item/CS_URS_2025_02/274311127</t>
  </si>
  <si>
    <t>základy opěr mostu</t>
  </si>
  <si>
    <t>9*0,9*1,1+9*0,9*1,1</t>
  </si>
  <si>
    <t>37</t>
  </si>
  <si>
    <t>274311191</t>
  </si>
  <si>
    <t>Příplatek k základovým pasům, prahům a věncům za betonáž malého rozsahu do 25 m3</t>
  </si>
  <si>
    <t>-1154300736</t>
  </si>
  <si>
    <t>Základové konstrukce z betonu prostého Příplatek k cenám za betonáž malého rozsahu do 25 m3</t>
  </si>
  <si>
    <t>https://podminky.urs.cz/item/CS_URS_2025_02/274311191</t>
  </si>
  <si>
    <t>38</t>
  </si>
  <si>
    <t>274354111</t>
  </si>
  <si>
    <t>Bednění základových pasů - zřízení</t>
  </si>
  <si>
    <t>-1627584102</t>
  </si>
  <si>
    <t>Bednění základových konstrukcí pasů, prahů, věnců a ostruh zřízení</t>
  </si>
  <si>
    <t>https://podminky.urs.cz/item/CS_URS_2025_02/274354111</t>
  </si>
  <si>
    <t>(9+9)*0,6</t>
  </si>
  <si>
    <t>39</t>
  </si>
  <si>
    <t>274354211</t>
  </si>
  <si>
    <t>Bednění základových pasů - odstranění</t>
  </si>
  <si>
    <t>-1637575083</t>
  </si>
  <si>
    <t>Bednění základových konstrukcí pasů, prahů, věnců a ostruh odstranění bednění</t>
  </si>
  <si>
    <t>https://podminky.urs.cz/item/CS_URS_2025_02/274354211</t>
  </si>
  <si>
    <t>Svislé a kompletní konstrukce</t>
  </si>
  <si>
    <t>40</t>
  </si>
  <si>
    <t>317171126</t>
  </si>
  <si>
    <t>Kotvení monolitického betonu římsy do mostovky kotvou do vývrtu</t>
  </si>
  <si>
    <t>575087227</t>
  </si>
  <si>
    <t>https://podminky.urs.cz/item/CS_URS_2025_02/317171126</t>
  </si>
  <si>
    <t>2*6</t>
  </si>
  <si>
    <t>41</t>
  </si>
  <si>
    <t>6123000R</t>
  </si>
  <si>
    <t xml:space="preserve">Typová kotva římsy dle VL 402.02 - varianta 1  (šroub M24 s ocelovým kotevním plechem)</t>
  </si>
  <si>
    <t>277664465</t>
  </si>
  <si>
    <t>42</t>
  </si>
  <si>
    <t>317321118</t>
  </si>
  <si>
    <t>Mostní římsy ze ŽB C 30/37</t>
  </si>
  <si>
    <t>1460874409</t>
  </si>
  <si>
    <t>Římsy ze železového betonu C 30/37</t>
  </si>
  <si>
    <t>https://podminky.urs.cz/item/CS_URS_2025_02/317321118</t>
  </si>
  <si>
    <t>římsy mostu</t>
  </si>
  <si>
    <t>2*6,8*0,22</t>
  </si>
  <si>
    <t>43</t>
  </si>
  <si>
    <t>317353121</t>
  </si>
  <si>
    <t>Bednění mostních říms všech tvarů - zřízení</t>
  </si>
  <si>
    <t>666132859</t>
  </si>
  <si>
    <t>Bednění mostní římsy zřízení všech tvarů</t>
  </si>
  <si>
    <t>https://podminky.urs.cz/item/CS_URS_2025_02/317353121</t>
  </si>
  <si>
    <t>2*6,8*(0,2+0,4+0,25)+4*0,4*0,8</t>
  </si>
  <si>
    <t>44</t>
  </si>
  <si>
    <t>317353221</t>
  </si>
  <si>
    <t>Bednění mostních říms všech tvarů - odstranění</t>
  </si>
  <si>
    <t>1545544176</t>
  </si>
  <si>
    <t>Bednění mostní římsy odstranění všech tvarů</t>
  </si>
  <si>
    <t>https://podminky.urs.cz/item/CS_URS_2025_02/317353221</t>
  </si>
  <si>
    <t>45</t>
  </si>
  <si>
    <t>317361116</t>
  </si>
  <si>
    <t>Výztuž mostních říms z betonářské oceli 10 505</t>
  </si>
  <si>
    <t>1817479072</t>
  </si>
  <si>
    <t>Výztuž mostních železobetonových říms z betonářské oceli 10 505 (R) nebo BSt 500</t>
  </si>
  <si>
    <t>https://podminky.urs.cz/item/CS_URS_2025_02/317361116</t>
  </si>
  <si>
    <t>125 kg/m3</t>
  </si>
  <si>
    <t>2,992*0,125</t>
  </si>
  <si>
    <t>46</t>
  </si>
  <si>
    <t>327501111</t>
  </si>
  <si>
    <t>Výplň za opěrami a protimrazové klíny z kameniva drceného nebo těženého</t>
  </si>
  <si>
    <t>-1090021316</t>
  </si>
  <si>
    <t>Výplň za opěrami a protimrazové klíny z kameniva drceného nebo těženého se zhutněním</t>
  </si>
  <si>
    <t>https://podminky.urs.cz/item/CS_URS_2025_02/327501111</t>
  </si>
  <si>
    <t xml:space="preserve">Poznámka k položce:_x000d_
zásyp rubu opěr mostu z nesoudržného, nenamrzavého materiálu štěrkodrti ŠDA 0-63mm (ČSN 736133, 721006) hutněný po vrstvách 250 mm (Id=0.90, D=100% PS) dle TAB. 1 V ČSN 73 6244,přil. A_x000d_
</t>
  </si>
  <si>
    <t>hutměmý zásyp za rubem opěr mostu</t>
  </si>
  <si>
    <t>9*1,5*1,2+9*1,8*1,2</t>
  </si>
  <si>
    <t>47</t>
  </si>
  <si>
    <t>334213211</t>
  </si>
  <si>
    <t>Zdivo mostů z pravidelných kamenů na maltu, objem jednoho kamene do 0,02 m3</t>
  </si>
  <si>
    <t>-1960083132</t>
  </si>
  <si>
    <t>Zdivo pilířů, opěr a křídel mostů z lomového kamene štípaného nebo ručně vybíraného na maltu z pravidelných kamenů (na vazbu) objemu 1 kusu kamene do 0,02 m3</t>
  </si>
  <si>
    <t>https://podminky.urs.cz/item/CS_URS_2025_02/334213211</t>
  </si>
  <si>
    <t xml:space="preserve">opěry mostu </t>
  </si>
  <si>
    <t>(0,5*2,6+7,65*1,9+0,5*2,6)*0,3</t>
  </si>
  <si>
    <t>(0,5*2,4+7,65*1,7+0,5*2,4)*0,3</t>
  </si>
  <si>
    <t>48</t>
  </si>
  <si>
    <t>334213911</t>
  </si>
  <si>
    <t>Příplatek k cenám zdiva mostů z kamene na maltu za jednostranné lícování zdiva</t>
  </si>
  <si>
    <t>-65279393</t>
  </si>
  <si>
    <t>Zdivo pilířů, opěr a křídel mostů z lomového kamene štípaného nebo ručně vybíraného na maltu Příplatek k cenám za lícování zdiva jednostranné</t>
  </si>
  <si>
    <t>https://podminky.urs.cz/item/CS_URS_2025_02/334213911</t>
  </si>
  <si>
    <t>49</t>
  </si>
  <si>
    <t>334214121</t>
  </si>
  <si>
    <t>Kotvení kamenného obkladového zdiva mostů tl do 350 mm betonářskou výztuží</t>
  </si>
  <si>
    <t>1883853564</t>
  </si>
  <si>
    <t>Kotvení kamenného obkladového zdiva mostů tloušťky do 350 mm betonářskou výztuží</t>
  </si>
  <si>
    <t>https://podminky.urs.cz/item/CS_URS_2025_02/334214121</t>
  </si>
  <si>
    <t>0,5*2,6+7,65*1,9+0,5*2,6</t>
  </si>
  <si>
    <t>0,5*2,4+7,65*1,7+0,5*2,4</t>
  </si>
  <si>
    <t>50</t>
  </si>
  <si>
    <t>334323117</t>
  </si>
  <si>
    <t>Mostní opěry a úložné prahy ze ŽB C 25/30</t>
  </si>
  <si>
    <t>2142836859</t>
  </si>
  <si>
    <t>Mostní opěry a úložné prahy z betonu železového C 25/30</t>
  </si>
  <si>
    <t>https://podminky.urs.cz/item/CS_URS_2025_02/334323117</t>
  </si>
  <si>
    <t>opěry mostu zdi</t>
  </si>
  <si>
    <t>(0,5*2,6+7,65*1,9+0,5*2,6)*0,5</t>
  </si>
  <si>
    <t>(0,5*2,4+7,65*1,7+0,5*2,4)*0,5</t>
  </si>
  <si>
    <t>51</t>
  </si>
  <si>
    <t>334323118</t>
  </si>
  <si>
    <t>Mostní opěry a úložné prahy ze ŽB C 30/37</t>
  </si>
  <si>
    <t>-594467375</t>
  </si>
  <si>
    <t>Mostní opěry a úložné prahy z betonu železového C 30/37</t>
  </si>
  <si>
    <t>https://podminky.urs.cz/item/CS_URS_2025_02/334323118</t>
  </si>
  <si>
    <t>úložné prahy a závěrné zídky</t>
  </si>
  <si>
    <t>2*(0,35+7,6+0,65)*0,35</t>
  </si>
  <si>
    <t>52</t>
  </si>
  <si>
    <t>334323191</t>
  </si>
  <si>
    <t>Příplatek k mostním opěrám a úložným prahům ze ŽB za betonáž malého rozsahu do 25 m3</t>
  </si>
  <si>
    <t>-1361752118</t>
  </si>
  <si>
    <t>Mostní opěry a úložné prahy z betonu Příplatek k cenám za betonáž malého rozsahu do 25 m3</t>
  </si>
  <si>
    <t>https://podminky.urs.cz/item/CS_URS_2025_02/334323191</t>
  </si>
  <si>
    <t>53</t>
  </si>
  <si>
    <t>334351112</t>
  </si>
  <si>
    <t>Bednění systémové mostních opěr a úložných prahů z překližek pro ŽB - zřízení</t>
  </si>
  <si>
    <t>1130601961</t>
  </si>
  <si>
    <t>Bednění mostních opěr a úložných prahů ze systémového bednění zřízení z překližek, pro železobeton</t>
  </si>
  <si>
    <t>https://podminky.urs.cz/item/CS_URS_2025_02/334351112</t>
  </si>
  <si>
    <t>(0,5*2,6+7,65*1,9+0,5*2,6)*2</t>
  </si>
  <si>
    <t>(0,5*2,4+7,65*1,7+0,5*2,4)*2</t>
  </si>
  <si>
    <t>Mezisoučet</t>
  </si>
  <si>
    <t>2*18,2*0,4+2*17,3*0,35</t>
  </si>
  <si>
    <t>54</t>
  </si>
  <si>
    <t>334351211</t>
  </si>
  <si>
    <t>Bednění systémové mostních opěr a úložných prahů z překližek - odstranění</t>
  </si>
  <si>
    <t>1178594310</t>
  </si>
  <si>
    <t>Bednění mostních opěr a úložných prahů ze systémového bednění odstranění z překližek</t>
  </si>
  <si>
    <t>https://podminky.urs.cz/item/CS_URS_2025_02/334351211</t>
  </si>
  <si>
    <t>55</t>
  </si>
  <si>
    <t>334361216</t>
  </si>
  <si>
    <t>Výztuž dříků opěr z betonářské oceli 10 505</t>
  </si>
  <si>
    <t>1446156354</t>
  </si>
  <si>
    <t>Výztuž betonářská mostních konstrukcí opěr, úložných prahů, křídel, závěrných zídek, bloků ložisek, pilířů a sloupů z oceli 10 505 (R) nebo BSt 500 dříků opěr</t>
  </si>
  <si>
    <t>https://podminky.urs.cz/item/CS_URS_2025_02/334361216</t>
  </si>
  <si>
    <t>výztuž opěr mostu</t>
  </si>
  <si>
    <t>35 kg/m3</t>
  </si>
  <si>
    <t>16,27*0,035</t>
  </si>
  <si>
    <t>56</t>
  </si>
  <si>
    <t>334361226</t>
  </si>
  <si>
    <t>Výztuž křídel, závěrných zdí z betonářské oceli 10 505</t>
  </si>
  <si>
    <t>-1293637205</t>
  </si>
  <si>
    <t>Výztuž betonářská mostních konstrukcí opěr, úložných prahů, křídel, závěrných zídek, bloků ložisek, pilířů a sloupů z oceli 10 505 (R) nebo BSt 500 křídel, závěrných zdí</t>
  </si>
  <si>
    <t>https://podminky.urs.cz/item/CS_URS_2025_02/334361226</t>
  </si>
  <si>
    <t>výztuž úložného prahu a závěrné zídky</t>
  </si>
  <si>
    <t>150kg/m3</t>
  </si>
  <si>
    <t>6,02*0,15</t>
  </si>
  <si>
    <t>57</t>
  </si>
  <si>
    <t>334361412</t>
  </si>
  <si>
    <t>Výztuž opěr, prahů, křídel, pilířů, sloupů ze svařovaných sítí přes 3,5 do 6 kg/m2</t>
  </si>
  <si>
    <t>-1708982401</t>
  </si>
  <si>
    <t>Výztuž betonářská mostních konstrukcí opěr, úložných prahů, křídel, závěrných zídek, bloků ložisek, pilířů a sloupů ze svařovaných sítí přes 3,5 do 6 kg/m2</t>
  </si>
  <si>
    <t>https://podminky.urs.cz/item/CS_URS_2025_02/334361412</t>
  </si>
  <si>
    <t>25 kg/m3</t>
  </si>
  <si>
    <t>16,27*0,025</t>
  </si>
  <si>
    <t>388995211</t>
  </si>
  <si>
    <t>Chránička kabelů z trub HDPE v římse DN 80</t>
  </si>
  <si>
    <t>689551481</t>
  </si>
  <si>
    <t>Chránička kabelů v římse z trub HDPE do DN 80</t>
  </si>
  <si>
    <t>https://podminky.urs.cz/item/CS_URS_2025_02/388995211</t>
  </si>
  <si>
    <t>2*6,8</t>
  </si>
  <si>
    <t>Vodorovné konstrukce</t>
  </si>
  <si>
    <t>59</t>
  </si>
  <si>
    <t>411354317</t>
  </si>
  <si>
    <t>Zřízení podpěrné konstrukce stropů výšky do 4 m tl přes 35 do 50 cm</t>
  </si>
  <si>
    <t>-1542389377</t>
  </si>
  <si>
    <t>Podpěrná konstrukce stropů - desek, kleneb a skořepin výška podepření do 4 m tloušťka stropu přes 35 do 50 cm zřízení</t>
  </si>
  <si>
    <t>https://podminky.urs.cz/item/CS_URS_2025_02/411354317</t>
  </si>
  <si>
    <t>60</t>
  </si>
  <si>
    <t>411354318</t>
  </si>
  <si>
    <t>Odstranění podpěrné konstrukce stropů výšky do 4 m tl přes 35 do 50 cm</t>
  </si>
  <si>
    <t>1203427213</t>
  </si>
  <si>
    <t>Podpěrná konstrukce stropů - desek, kleneb a skořepin výška podepření do 4 m tloušťka stropu přes 35 do 50 cm odstranění</t>
  </si>
  <si>
    <t>https://podminky.urs.cz/item/CS_URS_2025_02/411354318</t>
  </si>
  <si>
    <t>421321128</t>
  </si>
  <si>
    <t>Mostní nosné konstrukce deskové ze ŽB C 30/37</t>
  </si>
  <si>
    <t>1820540873</t>
  </si>
  <si>
    <t>Mostní železobetonové nosné konstrukce deskové nebo klenbové deskové, z betonu C 30/37</t>
  </si>
  <si>
    <t>https://podminky.urs.cz/item/CS_URS_2025_02/421321128</t>
  </si>
  <si>
    <t>mostovka</t>
  </si>
  <si>
    <t>2,4*5,4</t>
  </si>
  <si>
    <t>62</t>
  </si>
  <si>
    <t>421351131</t>
  </si>
  <si>
    <t>Bednění boční stěny konstrukcí mostů výšky do 350 mm - zřízení</t>
  </si>
  <si>
    <t>977597708</t>
  </si>
  <si>
    <t>Bednění deskových konstrukcí mostů z betonu železového nebo předpjatého zřízení boční stěny výšky do 350 mm</t>
  </si>
  <si>
    <t>https://podminky.urs.cz/item/CS_URS_2025_02/421351131</t>
  </si>
  <si>
    <t>25,8*0,35</t>
  </si>
  <si>
    <t>63</t>
  </si>
  <si>
    <t>421351231</t>
  </si>
  <si>
    <t>Bednění stěny boční konstrukcí mostů výšky do 350 mm - odstranění</t>
  </si>
  <si>
    <t>2009701003</t>
  </si>
  <si>
    <t>Bednění deskových konstrukcí mostů z betonu železového nebo předpjatého odstranění boční stěny výšky do 350 mm</t>
  </si>
  <si>
    <t>https://podminky.urs.cz/item/CS_URS_2025_02/421351231</t>
  </si>
  <si>
    <t>64</t>
  </si>
  <si>
    <t>421361226</t>
  </si>
  <si>
    <t>Výztuž ŽB deskového mostu z betonářské oceli 10 505</t>
  </si>
  <si>
    <t>429455059</t>
  </si>
  <si>
    <t>Výztuž deskových konstrukcí z betonářské oceli 10 505 (R) nebo BSt 500 deskového mostu</t>
  </si>
  <si>
    <t>https://podminky.urs.cz/item/CS_URS_2025_02/421361226</t>
  </si>
  <si>
    <t>190kg/m3</t>
  </si>
  <si>
    <t>12,96*0,19</t>
  </si>
  <si>
    <t>65</t>
  </si>
  <si>
    <t>421955112</t>
  </si>
  <si>
    <t>Bednění z překližek na mostní skruži - zřízení</t>
  </si>
  <si>
    <t>1040348233</t>
  </si>
  <si>
    <t>Bednění na mostní skruži zřízení bednění z překližek</t>
  </si>
  <si>
    <t>https://podminky.urs.cz/item/CS_URS_2025_02/421955112</t>
  </si>
  <si>
    <t>(1+6,7+1)*4,5</t>
  </si>
  <si>
    <t>66</t>
  </si>
  <si>
    <t>421955212</t>
  </si>
  <si>
    <t>Bednění z překližek na mostní skruži - odstranění</t>
  </si>
  <si>
    <t>129157096</t>
  </si>
  <si>
    <t>Bednění na mostní skruži odstranění bednění z překližek</t>
  </si>
  <si>
    <t>https://podminky.urs.cz/item/CS_URS_2025_02/421955212</t>
  </si>
  <si>
    <t>67</t>
  </si>
  <si>
    <t>451312111</t>
  </si>
  <si>
    <t>Podklad pod dlažbu z betonu prostého C 20/25 tl přes 100 do 150 mm</t>
  </si>
  <si>
    <t>-524262531</t>
  </si>
  <si>
    <t>Podklad pod dlažbu z betonu prostého bez zvýšených nároků na prostředí tř. C 20/25 tl. přes 100 do 150 mm</t>
  </si>
  <si>
    <t>https://podminky.urs.cz/item/CS_URS_2025_02/451312111</t>
  </si>
  <si>
    <t>68</t>
  </si>
  <si>
    <t>451477121</t>
  </si>
  <si>
    <t>Podkladní vrstva plastbetonová drenážní první vrstva tl 20 mm</t>
  </si>
  <si>
    <t>-1732436127</t>
  </si>
  <si>
    <t>Podkladní vrstva plastbetonová drenážní, tloušťky do 20 mm první vrstva</t>
  </si>
  <si>
    <t>https://podminky.urs.cz/item/CS_URS_2025_02/451477121</t>
  </si>
  <si>
    <t xml:space="preserve">Poznámka k položce:_x000d_
drenážní polymerní beton 250x40mm (VL 401.01A)_x000d_
</t>
  </si>
  <si>
    <t>6*0,25</t>
  </si>
  <si>
    <t>69</t>
  </si>
  <si>
    <t>451477122</t>
  </si>
  <si>
    <t>Podkladní vrstva plastbetonová drenážní každá další vrstva tl 20 mm</t>
  </si>
  <si>
    <t>-1936822487</t>
  </si>
  <si>
    <t>Podkladní vrstva plastbetonová drenážní, tloušťky do 20 mm každá další vrstva</t>
  </si>
  <si>
    <t>https://podminky.urs.cz/item/CS_URS_2025_02/451477122</t>
  </si>
  <si>
    <t>70</t>
  </si>
  <si>
    <t>452318510</t>
  </si>
  <si>
    <t>Zajišťovací práh z betonu prostého se zvýšenými nároky na prostředí</t>
  </si>
  <si>
    <t>1573594029</t>
  </si>
  <si>
    <t>Zajišťovací práh z betonu prostého se zvýšenými nároky na prostředí na dně a ve svahu melioračních kanálů s patkami nebo bez patek</t>
  </si>
  <si>
    <t>https://podminky.urs.cz/item/CS_URS_2025_02/452318510</t>
  </si>
  <si>
    <t xml:space="preserve">Poznámka k položce:_x000d_
příčný práh z betonu C25/30 XC2,XF3_x000d_
</t>
  </si>
  <si>
    <t>zpevnění dna - prahy</t>
  </si>
  <si>
    <t>2*4,4*0,5*0,8</t>
  </si>
  <si>
    <t>71</t>
  </si>
  <si>
    <t>457311114</t>
  </si>
  <si>
    <t>Vyrovnávací nebo spádový beton C 12/15 včetně úpravy povrchu</t>
  </si>
  <si>
    <t>842991092</t>
  </si>
  <si>
    <t>Vyrovnávací nebo spádový beton včetně úpravy povrchu C 12/15</t>
  </si>
  <si>
    <t>https://podminky.urs.cz/item/CS_URS_2025_02/457311114</t>
  </si>
  <si>
    <t>spádový beton oodvodnění rubu opěr mostu</t>
  </si>
  <si>
    <t>2*1,25*(0,1+0,2)/2</t>
  </si>
  <si>
    <t>72</t>
  </si>
  <si>
    <t>458311131</t>
  </si>
  <si>
    <t>Filtrační vrstvy za opěrou z betonu drenážního hutněného po vrstvách</t>
  </si>
  <si>
    <t>-1483687379</t>
  </si>
  <si>
    <t>Výplňové klíny a filtrační vrstvy za opěrou z betonu hutněného po vrstvách filtračního drenážního</t>
  </si>
  <si>
    <t>https://podminky.urs.cz/item/CS_URS_2025_02/458311131</t>
  </si>
  <si>
    <t xml:space="preserve">Poznámka k položce:_x000d_
přechodový klín za opěrami z mezerovitého (drenážního) betonu MCB C6/8 (ČSN 736124-2)_x000d_
</t>
  </si>
  <si>
    <t>obsyp drenáže a přechodový klín</t>
  </si>
  <si>
    <t>2*8,5*1</t>
  </si>
  <si>
    <t>73</t>
  </si>
  <si>
    <t>465511513</t>
  </si>
  <si>
    <t>Dlažba z lomového kamene do malty s vyplněním spár maltou a vyspárováním pl do 20 m2 tl 300 mm</t>
  </si>
  <si>
    <t>2065796393</t>
  </si>
  <si>
    <t>Dlažba z lomového kamene upraveného vodorovná nebo plocha ve sklonu do 1:2 s dodáním hmot do cementové malty, s vyplněním spár a s vyspárováním cementovou maltou v ploše do 20 m2, tl. 300 mm</t>
  </si>
  <si>
    <t>https://podminky.urs.cz/item/CS_URS_2025_02/465511513</t>
  </si>
  <si>
    <t>zpevnění dna - dlažba</t>
  </si>
  <si>
    <t>6,1*4,4</t>
  </si>
  <si>
    <t>Komunikace</t>
  </si>
  <si>
    <t>74</t>
  </si>
  <si>
    <t>564861111</t>
  </si>
  <si>
    <t>Podklad ze štěrkodrtě ŠD plochy přes 100 m2 tl 200 mm</t>
  </si>
  <si>
    <t>-868325696</t>
  </si>
  <si>
    <t>Podklad ze štěrkodrti ŠD s rozprostřením a zhutněním plochy přes 100 m2, po zhutnění tl. 200 mm</t>
  </si>
  <si>
    <t>https://podminky.urs.cz/item/CS_URS_2025_02/564861111</t>
  </si>
  <si>
    <t>75</t>
  </si>
  <si>
    <t>567122112</t>
  </si>
  <si>
    <t>Podklad ze směsi stmelené cementem SC C 8/10 (KSC I) tl 130 mm</t>
  </si>
  <si>
    <t>-1072552692</t>
  </si>
  <si>
    <t>Podklad ze směsi stmelené cementem SC bez dilatačních spár, s rozprostřením a zhutněním SC C 8/10 (KSC I), po zhutnění tl. 130 mm</t>
  </si>
  <si>
    <t>https://podminky.urs.cz/item/CS_URS_2025_02/567122112</t>
  </si>
  <si>
    <t>výkop za opěramy</t>
  </si>
  <si>
    <t>2*2*6,6</t>
  </si>
  <si>
    <t>76</t>
  </si>
  <si>
    <t>565145121</t>
  </si>
  <si>
    <t>Asfaltový beton vrstva podkladní ACP 16 S tl 60 mm š přes 3 m z nemodifikovaného asfaltu</t>
  </si>
  <si>
    <t>-1926471409</t>
  </si>
  <si>
    <t>Asfaltový beton vrstva podkladní ACP 16 z nemodifikovaného asfaltu s rozprostřením a zhutněním ACP 16 S v pruhu šířky přes 3 m, po zhutnění tl. 60 mm</t>
  </si>
  <si>
    <t>https://podminky.urs.cz/item/CS_URS_2025_02/565145121</t>
  </si>
  <si>
    <t>2*6,5*3,5</t>
  </si>
  <si>
    <t>77</t>
  </si>
  <si>
    <t>569831111</t>
  </si>
  <si>
    <t>Zpevnění krajnic štěrkodrtí tl 100 mm</t>
  </si>
  <si>
    <t>-1393362084</t>
  </si>
  <si>
    <t>Zpevnění krajnic nebo komunikací pro pěší s rozprostřením a zhutněním, po zhutnění štěrkodrtí tl. 100 mm</t>
  </si>
  <si>
    <t>https://podminky.urs.cz/item/CS_URS_2025_02/569831111</t>
  </si>
  <si>
    <t>(3+3)*0,5</t>
  </si>
  <si>
    <t>78</t>
  </si>
  <si>
    <t>573111112</t>
  </si>
  <si>
    <t>Postřik živičný infiltrační s posypem z asfaltu množství 1 kg/m2</t>
  </si>
  <si>
    <t>1337696051</t>
  </si>
  <si>
    <t>Postřik infiltrační PI z asfaltu silničního s posypem kamenivem, v množství 1,00 kg/m2</t>
  </si>
  <si>
    <t>https://podminky.urs.cz/item/CS_URS_2025_02/573111112</t>
  </si>
  <si>
    <t>45,5</t>
  </si>
  <si>
    <t>79</t>
  </si>
  <si>
    <t>573231106</t>
  </si>
  <si>
    <t>Postřik živičný spojovací ze silniční emulze v množství 0,30 kg/m2</t>
  </si>
  <si>
    <t>446490845</t>
  </si>
  <si>
    <t>Postřik spojovací PS bez posypu kamenivem ze silniční emulze, v množství 0,30 kg/m2</t>
  </si>
  <si>
    <t>https://podminky.urs.cz/item/CS_URS_2025_02/573231106</t>
  </si>
  <si>
    <t>99</t>
  </si>
  <si>
    <t>80</t>
  </si>
  <si>
    <t>577144211</t>
  </si>
  <si>
    <t>Asfaltový beton vrstva obrusná ACO 11 tř. II tl 50 mm š do 3 m z nemodifikovaného asfaltu</t>
  </si>
  <si>
    <t>-300331149</t>
  </si>
  <si>
    <t>Asfaltový beton vrstva obrusná ACO 11 z nemodifikovaného asfaltu s rozprostřením a se zhutněním ACO 11 v pruhu šířky přes 1,5 do 3 m, po zhutnění tl. 50 mm</t>
  </si>
  <si>
    <t>https://podminky.urs.cz/item/CS_URS_2025_02/577144211</t>
  </si>
  <si>
    <t>81</t>
  </si>
  <si>
    <t>578143213</t>
  </si>
  <si>
    <t>Litý asfalt MA 11 (LAS) tl 40 mm š přes 3 m z nemodifikovaného asfaltu</t>
  </si>
  <si>
    <t>716708129</t>
  </si>
  <si>
    <t>Litý asfalt MA 11 (LAS) s rozprostřením z nemodifikovaného asfaltu v pruhu šířky přes 3 m tl. 40 mm</t>
  </si>
  <si>
    <t>https://podminky.urs.cz/item/CS_URS_2025_02/578143213</t>
  </si>
  <si>
    <t>ochranná vrstva izolace mostovky</t>
  </si>
  <si>
    <t>33,8</t>
  </si>
  <si>
    <t>82</t>
  </si>
  <si>
    <t>578901112</t>
  </si>
  <si>
    <t>Zdrsňovací posyp litého asfaltu v množství 6 kg/m2</t>
  </si>
  <si>
    <t>403545393</t>
  </si>
  <si>
    <t>Zdrsňovací posyp litého asfaltu z kameniva drobného drceného obaleného asfaltem se zaválcováním a s odstraněním přebytečného materiálu z povrchu, v množství 6 kg/m2</t>
  </si>
  <si>
    <t>https://podminky.urs.cz/item/CS_URS_2025_02/578901112</t>
  </si>
  <si>
    <t>Trubní vedení</t>
  </si>
  <si>
    <t>83</t>
  </si>
  <si>
    <t>871313121</t>
  </si>
  <si>
    <t>Montáž kanalizačního potrubí hladkého plnostěnného SN 8 z PVC-U DN 160</t>
  </si>
  <si>
    <t>1370018942</t>
  </si>
  <si>
    <t>Montáž kanalizačního potrubí z tvrdého PVC-U hladkého plnostěnného tuhost SN 8 DN 160</t>
  </si>
  <si>
    <t>https://podminky.urs.cz/item/CS_URS_2025_02/871313121</t>
  </si>
  <si>
    <t>84</t>
  </si>
  <si>
    <t>28611165</t>
  </si>
  <si>
    <t>trubka kanalizační PVC-U plnostěnná jednovrstvá DN 160x3000mm SN8</t>
  </si>
  <si>
    <t>1469007215</t>
  </si>
  <si>
    <t>Poznámka k položce:_x000d_
kód výrobku: JP000110W . Potrubí je černé barvy s bílou vnitřní stěnou !</t>
  </si>
  <si>
    <t>85</t>
  </si>
  <si>
    <t>895941302</t>
  </si>
  <si>
    <t>Osazení vpusti uliční DN 450 z betonových dílců dno s kalištěm</t>
  </si>
  <si>
    <t>-671436522</t>
  </si>
  <si>
    <t>Osazení vpusti uliční z betonových dílců DN 450 dno s kalištěm</t>
  </si>
  <si>
    <t>https://podminky.urs.cz/item/CS_URS_2025_02/895941302</t>
  </si>
  <si>
    <t>86</t>
  </si>
  <si>
    <t>59224495</t>
  </si>
  <si>
    <t>vpusť uliční DN 450 kaliště nízké 450/240x50mm</t>
  </si>
  <si>
    <t>-542428812</t>
  </si>
  <si>
    <t>87</t>
  </si>
  <si>
    <t>895941313</t>
  </si>
  <si>
    <t>Osazení vpusti uliční DN 450 z betonových dílců skruž horní 295 mm</t>
  </si>
  <si>
    <t>-1323168348</t>
  </si>
  <si>
    <t>Osazení vpusti uliční z betonových dílců DN 450 skruž horní 295 mm</t>
  </si>
  <si>
    <t>https://podminky.urs.cz/item/CS_URS_2025_02/895941313</t>
  </si>
  <si>
    <t>88</t>
  </si>
  <si>
    <t>59224485</t>
  </si>
  <si>
    <t>vpusť uliční DN 450 skruž horní betonová 450/295x50mm</t>
  </si>
  <si>
    <t>-2026548034</t>
  </si>
  <si>
    <t>89</t>
  </si>
  <si>
    <t>895941322</t>
  </si>
  <si>
    <t>Osazení vpusti uliční DN 450 z betonových dílců skruž středová 295 mm</t>
  </si>
  <si>
    <t>-931028579</t>
  </si>
  <si>
    <t>Osazení vpusti uliční z betonových dílců DN 450 skruž středová 295 mm</t>
  </si>
  <si>
    <t>https://podminky.urs.cz/item/CS_URS_2025_02/895941322</t>
  </si>
  <si>
    <t>90</t>
  </si>
  <si>
    <t>59224487</t>
  </si>
  <si>
    <t>vpusť uliční DN 450 skruž střední betonová 450/295x50mm</t>
  </si>
  <si>
    <t>-159183281</t>
  </si>
  <si>
    <t>91</t>
  </si>
  <si>
    <t>895941331</t>
  </si>
  <si>
    <t>Osazení vpusti uliční DN 450 z betonových dílců skruž průběžná s výtokem</t>
  </si>
  <si>
    <t>-293297004</t>
  </si>
  <si>
    <t>Osazení vpusti uliční z betonových dílců DN 450 skruž průběžná s výtokem</t>
  </si>
  <si>
    <t>https://podminky.urs.cz/item/CS_URS_2025_02/895941331</t>
  </si>
  <si>
    <t>92</t>
  </si>
  <si>
    <t>59224490</t>
  </si>
  <si>
    <t>skruž betonová s odtokem 150mm PVC pro uliční vpusť 450x450x50mm</t>
  </si>
  <si>
    <t>1005552060</t>
  </si>
  <si>
    <t>93</t>
  </si>
  <si>
    <t>895941351</t>
  </si>
  <si>
    <t>Osazení vpusti uliční DN 500 z betonových dílců skruž horní pro čtvercovou vtokovou mříž</t>
  </si>
  <si>
    <t>-1843621372</t>
  </si>
  <si>
    <t>Osazení vpusti uliční z betonových dílců DN 500 skruž horní pro čtvercovou vtokovou mříž</t>
  </si>
  <si>
    <t>https://podminky.urs.cz/item/CS_URS_2025_02/895941351</t>
  </si>
  <si>
    <t>94</t>
  </si>
  <si>
    <t>59224460</t>
  </si>
  <si>
    <t>vpusť uliční DN 500 betonová 500x190x65mm čtvercový poklop</t>
  </si>
  <si>
    <t>1472594832</t>
  </si>
  <si>
    <t>95</t>
  </si>
  <si>
    <t>899204112</t>
  </si>
  <si>
    <t>Osazení mříží litinových včetně rámů a košů na bahno pro třídu zatížení D400, E600</t>
  </si>
  <si>
    <t>-1718205082</t>
  </si>
  <si>
    <t>https://podminky.urs.cz/item/CS_URS_2025_02/899204112</t>
  </si>
  <si>
    <t>96</t>
  </si>
  <si>
    <t>55242328</t>
  </si>
  <si>
    <t>mříž D 400 - plochá, 600x600 4-stranný rám</t>
  </si>
  <si>
    <t>975630588</t>
  </si>
  <si>
    <t>Ostatní konstrukce a práce-bourání</t>
  </si>
  <si>
    <t>97</t>
  </si>
  <si>
    <t>911121111</t>
  </si>
  <si>
    <t>Montáž zábradlí ocelového přichyceného vruty do betonového podkladu</t>
  </si>
  <si>
    <t>276073867</t>
  </si>
  <si>
    <t>https://podminky.urs.cz/item/CS_URS_2025_02/911121111</t>
  </si>
  <si>
    <t>mostní ocelové zábradlí se svislou výplní a dodatečně kotvenými sloupky</t>
  </si>
  <si>
    <t>2*6,6</t>
  </si>
  <si>
    <t>98</t>
  </si>
  <si>
    <t>5539100R</t>
  </si>
  <si>
    <t>Mostní ocelové zábradlí se svislou výplní</t>
  </si>
  <si>
    <t>-1197450296</t>
  </si>
  <si>
    <t xml:space="preserve">Mostní ocelové zábradlí se svislou výplní
materiál, výroba včetně požadované PKO a dodání na stavbu </t>
  </si>
  <si>
    <t>916241112</t>
  </si>
  <si>
    <t>Osazení obrubníku kamenného ležatého bez boční opěry do lože z betonu prostého</t>
  </si>
  <si>
    <t>-816345624</t>
  </si>
  <si>
    <t>Osazení obrubníku kamenného se zřízením lože, s vyplněním a zatřením spár cementovou maltou ležatého bez boční opěry, do lože z betonu prostého</t>
  </si>
  <si>
    <t>https://podminky.urs.cz/item/CS_URS_2025_02/916241112</t>
  </si>
  <si>
    <t>osazení původního obrubníku</t>
  </si>
  <si>
    <t>919122132</t>
  </si>
  <si>
    <t>Těsnění spár zálivkou za tepla pro komůrky š 20 mm hl 40 mm s těsnicím profilem</t>
  </si>
  <si>
    <t>-1257636239</t>
  </si>
  <si>
    <t>Utěsnění dilatačních spár zálivkou za tepla v cementobetonovém nebo živičném krytu včetně adhezního nátěru s těsnicím profilem pod zálivkou, pro komůrky šířky 20 mm, hloubky 40 mm</t>
  </si>
  <si>
    <t>https://podminky.urs.cz/item/CS_URS_2025_02/919122132</t>
  </si>
  <si>
    <t>spáry podél říms a příčné spáry krytu vozovky</t>
  </si>
  <si>
    <t>2*6,3</t>
  </si>
  <si>
    <t>101</t>
  </si>
  <si>
    <t>919735111</t>
  </si>
  <si>
    <t>Řezání stávajícího živičného krytu hl do 50 mm</t>
  </si>
  <si>
    <t>970513950</t>
  </si>
  <si>
    <t>Řezání stávajícího živičného krytu nebo podkladu hloubky do 50 mm</t>
  </si>
  <si>
    <t>https://podminky.urs.cz/item/CS_URS_2025_02/919735111</t>
  </si>
  <si>
    <t>102</t>
  </si>
  <si>
    <t>919735112</t>
  </si>
  <si>
    <t>Řezání stávajícího živičného krytu hl přes 50 do 100 mm</t>
  </si>
  <si>
    <t>826600420</t>
  </si>
  <si>
    <t>Řezání stávajícího živičného krytu nebo podkladu hloubky přes 50 do 100 mm</t>
  </si>
  <si>
    <t>https://podminky.urs.cz/item/CS_URS_2025_02/919735112</t>
  </si>
  <si>
    <t>hrana výkopu</t>
  </si>
  <si>
    <t>6,5+5,5</t>
  </si>
  <si>
    <t>103</t>
  </si>
  <si>
    <t>931992121</t>
  </si>
  <si>
    <t>Výplň dilatačních spár z extrudovaného polystyrénu tl 20 mm</t>
  </si>
  <si>
    <t>-467846675</t>
  </si>
  <si>
    <t>Výplň dilatačních spár z polystyrenu extrudovaného, tloušťky 20 mm</t>
  </si>
  <si>
    <t>https://podminky.urs.cz/item/CS_URS_2025_02/931992121</t>
  </si>
  <si>
    <t>dilatační spáry mostovky</t>
  </si>
  <si>
    <t>2*7,5*0,35</t>
  </si>
  <si>
    <t>dilatační spáry opěr mostu</t>
  </si>
  <si>
    <t>2*2,6*0,8</t>
  </si>
  <si>
    <t>2*2,4*0,8</t>
  </si>
  <si>
    <t>104</t>
  </si>
  <si>
    <t>931994142</t>
  </si>
  <si>
    <t>Těsnění dilatační spáry betonové konstrukce polyuretanovým tmelem do pl 4,0 cm2</t>
  </si>
  <si>
    <t>-2041565080</t>
  </si>
  <si>
    <t>Těsnění spáry betonové konstrukce pásy, profily, tmely tmelem polyuretanovým spáry dilatační do 4,0 cm2</t>
  </si>
  <si>
    <t>https://podminky.urs.cz/item/CS_URS_2025_02/931994142</t>
  </si>
  <si>
    <t>2*2,6</t>
  </si>
  <si>
    <t>2*2,4</t>
  </si>
  <si>
    <t>105</t>
  </si>
  <si>
    <t>941121111</t>
  </si>
  <si>
    <t>Montáž lešení řadového trubkového těžkého s podlahami zatížení do 300 kg/m2 š od 1,5 do 1,8 m v do 10 m</t>
  </si>
  <si>
    <t>-1861812278</t>
  </si>
  <si>
    <t>Lešení řadové trubkové těžké pracovní s podlahami z fošen nebo dílců min. tl. 38 mm, s provozním zatížením tř. 4 do 300 kg/m2 šířky tř. W15 od 1,5 do 1,8 m výšky do 10 m montáž</t>
  </si>
  <si>
    <t>https://podminky.urs.cz/item/CS_URS_2025_02/941121111</t>
  </si>
  <si>
    <t>(10+12)*2</t>
  </si>
  <si>
    <t>106</t>
  </si>
  <si>
    <t>941121211</t>
  </si>
  <si>
    <t>Příplatek k lešení řadovému trubkovému těžkému s podlahami do 300 kg/m2 š od 1,5 do 1,8 m v do 10 m za každý den použití</t>
  </si>
  <si>
    <t>-1045300517</t>
  </si>
  <si>
    <t>Lešení řadové trubkové těžké pracovní s podlahami z fošen nebo dílců min. tl. 38 mm, s provozním zatížením tř. 4 do 300 kg/m2 šířky tř. W15 od 1,5 do 1,8 m výšky do 10 m příplatek za každý den použití</t>
  </si>
  <si>
    <t>https://podminky.urs.cz/item/CS_URS_2025_02/941121211</t>
  </si>
  <si>
    <t>44*30</t>
  </si>
  <si>
    <t>107</t>
  </si>
  <si>
    <t>941121811</t>
  </si>
  <si>
    <t>Demontáž lešení řadového trubkového těžkého s podlahami zatížení do 300 kg/m2 š od 1,5 do 1,8 m v do 10 m</t>
  </si>
  <si>
    <t>-656576948</t>
  </si>
  <si>
    <t>Lešení řadové trubkové těžké pracovní s podlahami z fošen nebo dílců min. tl. 38 mm, s provozním zatížením tř. 4 do 300 kg/m2 šířky tř. W15 od 1,5 do 1,8 m výšky do 10 m demontáž</t>
  </si>
  <si>
    <t>https://podminky.urs.cz/item/CS_URS_2025_02/941121811</t>
  </si>
  <si>
    <t>108</t>
  </si>
  <si>
    <t>963021112</t>
  </si>
  <si>
    <t>Bourání mostní nosné konstrukce z kamene</t>
  </si>
  <si>
    <t>485326166</t>
  </si>
  <si>
    <t>Bourání mostních konstrukcí nosných konstrukcí z kamene nebo cihel</t>
  </si>
  <si>
    <t>https://podminky.urs.cz/item/CS_URS_2025_02/963021112</t>
  </si>
  <si>
    <t>navazující nábřežní zdi</t>
  </si>
  <si>
    <t>(0,5*2,9+0,5*2,9)*0,9*1,1</t>
  </si>
  <si>
    <t>(0,5*2,7+0,5*2,7)*0,9*1,1</t>
  </si>
  <si>
    <t>109</t>
  </si>
  <si>
    <t>963041211</t>
  </si>
  <si>
    <t>Bourání mostní nosné konstrukce z betonu prostého</t>
  </si>
  <si>
    <t>306851040</t>
  </si>
  <si>
    <t>Bourání mostních konstrukcí nosných konstrukcí z prostého betonu</t>
  </si>
  <si>
    <t>https://podminky.urs.cz/item/CS_URS_2025_02/963041211</t>
  </si>
  <si>
    <t>opěry mostu</t>
  </si>
  <si>
    <t>2*7,65*2,5*1*1,1</t>
  </si>
  <si>
    <t>110</t>
  </si>
  <si>
    <t>963051111</t>
  </si>
  <si>
    <t>Bourání mostní nosné konstrukce z ŽB</t>
  </si>
  <si>
    <t>2105741782</t>
  </si>
  <si>
    <t>Bourání mostních konstrukcí nosných konstrukcí ze železového betonu</t>
  </si>
  <si>
    <t>https://podminky.urs.cz/item/CS_URS_2025_02/963051111</t>
  </si>
  <si>
    <t>římsy a zábradlí</t>
  </si>
  <si>
    <t>(8,8+10,2)*1,3*0,36*1,1</t>
  </si>
  <si>
    <t>zídka plotu</t>
  </si>
  <si>
    <t>2,5*0,5*1</t>
  </si>
  <si>
    <t>6,9*5,9*0,4</t>
  </si>
  <si>
    <t>111</t>
  </si>
  <si>
    <t>967043111</t>
  </si>
  <si>
    <t>Odsekání vrstvy vyrovnávacího betonu na nosné konstrukci mostů tl 150 mm</t>
  </si>
  <si>
    <t>-929098899</t>
  </si>
  <si>
    <t>Odsekání vrstvy vyrovnávacího betonu na nosné konstrukci mostů tl. do 150 mm</t>
  </si>
  <si>
    <t>https://podminky.urs.cz/item/CS_URS_2025_02/967043111</t>
  </si>
  <si>
    <t>vyrovnávací beton mostovky</t>
  </si>
  <si>
    <t>6,9*5,9*1,1</t>
  </si>
  <si>
    <t>112</t>
  </si>
  <si>
    <t>985331215</t>
  </si>
  <si>
    <t>Dodatečné vlepování betonářské výztuže D 16 mm do chemické malty včetně vyvrtání otvoru</t>
  </si>
  <si>
    <t>531408259</t>
  </si>
  <si>
    <t>Dodatečné vlepování betonářské výztuže včetně vyvrtání a vyčištění otvoru chemickou maltou průměr výztuže 16 mm</t>
  </si>
  <si>
    <t>https://podminky.urs.cz/item/CS_URS_2025_02/985331215</t>
  </si>
  <si>
    <t xml:space="preserve">Poznámka k souboru cen:_x000d_
1. Množství měrných jednotek se určuje v m délky vyvrtaného otvoru pro zasunutí výztuže. 2. V cenách jsou započteny i náklady na: a) rozměření, vrtání a spotřebu vrtáků, b) vyčištění otvoru, vyplnění otvorů maltou včetně dodání materiálu, c) zasunutí betonářské výztuže do otvoru vyplněného maltou. 3. V cenách nejsou započteny náklady na dodání betonářské výztuže. </t>
  </si>
  <si>
    <t>kotevní výztuž opěr mostu</t>
  </si>
  <si>
    <t>2*8,4/0,2*0,6</t>
  </si>
  <si>
    <t>113</t>
  </si>
  <si>
    <t>13021015</t>
  </si>
  <si>
    <t>tyč ocelová kruhová žebírková DIN 488 jakost B500B (10 505) výztuž do betonu D 16mm</t>
  </si>
  <si>
    <t>-1619435129</t>
  </si>
  <si>
    <t>2*8,4/0,2*1,5</t>
  </si>
  <si>
    <t>126*0,00163 'Přepočtené koeficientem množství</t>
  </si>
  <si>
    <t>114</t>
  </si>
  <si>
    <t>985331222</t>
  </si>
  <si>
    <t>Dodatečné vlepování betonářské výztuže D 32 mm do chemické malty včetně vyvrtání otvoru</t>
  </si>
  <si>
    <t>-1842623629</t>
  </si>
  <si>
    <t>Dodatečné vlepování betonářské výztuže včetně vyvrtání a vyčištění otvoru chemickou maltou průměr výztuže 32 mm</t>
  </si>
  <si>
    <t>https://podminky.urs.cz/item/CS_URS_2025_02/985331222</t>
  </si>
  <si>
    <t>kloub mostovky</t>
  </si>
  <si>
    <t>7,5/0,5*0,25</t>
  </si>
  <si>
    <t>115</t>
  </si>
  <si>
    <t>13021041</t>
  </si>
  <si>
    <t>tyč ocelová kruhová žebírková DIN 488 jakost B500B (10 505) výztuž do betonu D 32mm</t>
  </si>
  <si>
    <t>-211449363</t>
  </si>
  <si>
    <t>7,5/0,5*0,5</t>
  </si>
  <si>
    <t>7,5*0,0065 'Přepočtené koeficientem množství</t>
  </si>
  <si>
    <t>997</t>
  </si>
  <si>
    <t>Přesun sutě</t>
  </si>
  <si>
    <t>116</t>
  </si>
  <si>
    <t>997211511</t>
  </si>
  <si>
    <t>Vodorovná doprava suti po suchu na vzdálenost do 1 km</t>
  </si>
  <si>
    <t>-2067169531</t>
  </si>
  <si>
    <t>Vodorovná doprava suti nebo vybouraných hmot suti se složením a hrubým urovnáním, na vzdálenost do 1 km</t>
  </si>
  <si>
    <t>https://podminky.urs.cz/item/CS_URS_2025_02/997211511</t>
  </si>
  <si>
    <t>117</t>
  </si>
  <si>
    <t>997211519</t>
  </si>
  <si>
    <t>Příplatek ZKD 1 km u vodorovné dopravy suti</t>
  </si>
  <si>
    <t>1331539190</t>
  </si>
  <si>
    <t>Vodorovná doprava suti nebo vybouraných hmot suti se složením a hrubým urovnáním, na vzdálenost Příplatek k ceně za každý další započatý 1 km přes 1 km</t>
  </si>
  <si>
    <t>https://podminky.urs.cz/item/CS_URS_2025_02/997211519</t>
  </si>
  <si>
    <t>Poznámka k položce:_x000d_
předpokládaná přepravní vzdálenost 25km</t>
  </si>
  <si>
    <t>255,288*24</t>
  </si>
  <si>
    <t>118</t>
  </si>
  <si>
    <t>997211611</t>
  </si>
  <si>
    <t>Nakládání suti na dopravní prostředky pro vodorovnou dopravu</t>
  </si>
  <si>
    <t>-1701193909</t>
  </si>
  <si>
    <t>Nakládání suti nebo vybouraných hmot na dopravní prostředky pro vodorovnou dopravu suti</t>
  </si>
  <si>
    <t>https://podminky.urs.cz/item/CS_URS_2025_02/997211611</t>
  </si>
  <si>
    <t>119</t>
  </si>
  <si>
    <t>997221861</t>
  </si>
  <si>
    <t>Poplatek za uložení na recyklační skládce (skládkovné) stavebního odpadu z prostého betonu pod kódem 17 01 01</t>
  </si>
  <si>
    <t>1440889921</t>
  </si>
  <si>
    <t>Poplatek za uložení stavebního odpadu na recyklační skládce (skládkovné) z prostého betonu zatříděného do Katalogu odpadů pod kódem 17 01 01</t>
  </si>
  <si>
    <t>https://podminky.urs.cz/item/CS_URS_2025_02/997221861</t>
  </si>
  <si>
    <t>92,565+11,822</t>
  </si>
  <si>
    <t>120</t>
  </si>
  <si>
    <t>997221862</t>
  </si>
  <si>
    <t>Poplatek za uložení na recyklační skládce (skládkovné) stavebního odpadu z armovaného betonu pod kódem 17 01 01</t>
  </si>
  <si>
    <t>919373361</t>
  </si>
  <si>
    <t>Poplatek za uložení stavebního odpadu na recyklační skládce (skládkovné) z armovaného betonu zatříděného do Katalogu odpadů pod kódem 17 01 01</t>
  </si>
  <si>
    <t>https://podminky.urs.cz/item/CS_URS_2025_02/997221862</t>
  </si>
  <si>
    <t>65,556</t>
  </si>
  <si>
    <t>121</t>
  </si>
  <si>
    <t>997221875</t>
  </si>
  <si>
    <t>Poplatek za uložení na recyklační skládce (skládkovné) stavebního odpadu asfaltového bez obsahu dehtu zatříděného do Katalogu odpadů pod kódem 17 03 02</t>
  </si>
  <si>
    <t>2059562997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</si>
  <si>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</si>
  <si>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</si>
  <si>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23,131+12,672</t>
  </si>
  <si>
    <t>122</t>
  </si>
  <si>
    <t>997221873</t>
  </si>
  <si>
    <t>Poplatek za uložení na recyklační skládce (skládkovné) stavebního odpadu zeminy a kamení zatříděného do Katalogu odpadů pod kódem 17 05 04</t>
  </si>
  <si>
    <t>977015398</t>
  </si>
  <si>
    <t>https://podminky.urs.cz/item/CS_URS_2025_02/997221873</t>
  </si>
  <si>
    <t>17,69+13,805</t>
  </si>
  <si>
    <t>Přesun hmot</t>
  </si>
  <si>
    <t>123</t>
  </si>
  <si>
    <t>998212111</t>
  </si>
  <si>
    <t>Přesun hmot pro mosty zděné, monolitické betonové nebo ocelové v do 20 m</t>
  </si>
  <si>
    <t>-1488036207</t>
  </si>
  <si>
    <t>Přesun hmot pro mosty zděné, betonové monolitické, spřažené ocelobetonové nebo kovové vodorovná dopravní vzdálenost do 100 m výška mostu do 20 m</t>
  </si>
  <si>
    <t>https://podminky.urs.cz/item/CS_URS_2025_02/998212111</t>
  </si>
  <si>
    <t>PSV</t>
  </si>
  <si>
    <t>Práce a dodávky PSV</t>
  </si>
  <si>
    <t>711</t>
  </si>
  <si>
    <t>Izolace proti vodě, vlhkosti a plynům</t>
  </si>
  <si>
    <t>124</t>
  </si>
  <si>
    <t>711112001</t>
  </si>
  <si>
    <t>Provedení izolace proti zemní vlhkosti svislé za studena nátěrem penetračním</t>
  </si>
  <si>
    <t>-844700021</t>
  </si>
  <si>
    <t>Provedení izolace proti zemní vlhkosti natěradly a tmely za studena na ploše svislé S jednonásobným nátěrem penetračním</t>
  </si>
  <si>
    <t>https://podminky.urs.cz/item/CS_URS_2025_02/711112001</t>
  </si>
  <si>
    <t>Poznámka k položce:_x000d_
rub opěr mostu</t>
  </si>
  <si>
    <t>1,8*9+2*9</t>
  </si>
  <si>
    <t>125</t>
  </si>
  <si>
    <t>11163150</t>
  </si>
  <si>
    <t>lak penetrační asfaltový</t>
  </si>
  <si>
    <t>681378879</t>
  </si>
  <si>
    <t>"0,3 kg/m2"</t>
  </si>
  <si>
    <t>38,2*0,0003</t>
  </si>
  <si>
    <t>126</t>
  </si>
  <si>
    <t>711112002</t>
  </si>
  <si>
    <t>Provedení izolace proti zemní vlhkosti svislé za studena lakem asfaltovým</t>
  </si>
  <si>
    <t>-997999739</t>
  </si>
  <si>
    <t>Provedení izolace proti zemní vlhkosti natěradly a tmely za studena na ploše svislé S jednonásobným nátěrem lakem asfaltovým</t>
  </si>
  <si>
    <t>https://podminky.urs.cz/item/CS_URS_2025_02/711112002</t>
  </si>
  <si>
    <t>127</t>
  </si>
  <si>
    <t>11163152</t>
  </si>
  <si>
    <t>lak hydroizolační asfaltový</t>
  </si>
  <si>
    <t>1653894543</t>
  </si>
  <si>
    <t>Poznámka k položce:_x000d_
Spotřeba: 0,3-0,5 kg/m2</t>
  </si>
  <si>
    <t>"1,0 kg/m2"</t>
  </si>
  <si>
    <t>38*0,001</t>
  </si>
  <si>
    <t>128</t>
  </si>
  <si>
    <t>711311001</t>
  </si>
  <si>
    <t>Provedení hydroizolace mostovek za studena lakem asfaltovým penetračním</t>
  </si>
  <si>
    <t>-1379230795</t>
  </si>
  <si>
    <t>Provedení izolace mostovek natěradly a tmely za studena nátěrem lakem asfaltovým penetračním</t>
  </si>
  <si>
    <t>https://podminky.urs.cz/item/CS_URS_2025_02/711311001</t>
  </si>
  <si>
    <t>Poznámka k položce:_x000d_
izolace mostovky, závěrných zídek a opěr mostu</t>
  </si>
  <si>
    <t>36+2*7,6*(0,25+0,75+0,2+0,2)</t>
  </si>
  <si>
    <t>129</t>
  </si>
  <si>
    <t>711331382</t>
  </si>
  <si>
    <t>Provedení hydroizolace mostovek pásy na sucho AIP nebo tkaniny</t>
  </si>
  <si>
    <t>-1689388360</t>
  </si>
  <si>
    <t>Provedení izolace mostovek pásy na sucho AIP nebo tkaniny</t>
  </si>
  <si>
    <t>https://podminky.urs.cz/item/CS_URS_2025_02/711331382</t>
  </si>
  <si>
    <t>separační vrstva - úložný práh</t>
  </si>
  <si>
    <t>2*7,6*0,4*3</t>
  </si>
  <si>
    <t xml:space="preserve">izolace rubu závěrných zídek - nopovou foli </t>
  </si>
  <si>
    <t>2*7,6*0,75</t>
  </si>
  <si>
    <t>separační a ochraná vrstva pod římsou</t>
  </si>
  <si>
    <t>2*6,8*0,6</t>
  </si>
  <si>
    <t>130</t>
  </si>
  <si>
    <t>GTA.1750174</t>
  </si>
  <si>
    <t xml:space="preserve">Guttabeta N  1,0x20m</t>
  </si>
  <si>
    <t>-586496709</t>
  </si>
  <si>
    <t>izolace rubu závěrných zídek</t>
  </si>
  <si>
    <t>2*7,6*0,75*1,2</t>
  </si>
  <si>
    <t>13,68*1,15 'Přepočtené koeficientem množství</t>
  </si>
  <si>
    <t>131</t>
  </si>
  <si>
    <t>62821109</t>
  </si>
  <si>
    <t>asfaltový pás separační s krycí vrstvou tl do 1,0mm, typu R</t>
  </si>
  <si>
    <t>-1461551252</t>
  </si>
  <si>
    <t>2*6,8*0,6*1,2</t>
  </si>
  <si>
    <t>132</t>
  </si>
  <si>
    <t>711341564</t>
  </si>
  <si>
    <t>Provedení hydroizolace mostovek pásy přitavením NAIP</t>
  </si>
  <si>
    <t>582214305</t>
  </si>
  <si>
    <t>Provedení izolace mostovek pásy přitavením NAIP</t>
  </si>
  <si>
    <t>https://podminky.urs.cz/item/CS_URS_2025_02/711341564</t>
  </si>
  <si>
    <t>133</t>
  </si>
  <si>
    <t>62853009</t>
  </si>
  <si>
    <t>pás asfaltový natavitelný modifikovaný SBS s vložkou ze skleněné tkaniny a hrubozrnným břidličným posypem na horním povrchu pro jednovrstvé hydroizolace natavitelné i kotvené tl 5,2mm</t>
  </si>
  <si>
    <t>934875344</t>
  </si>
  <si>
    <t>57,28*1,15 'Přepočtené koeficientem množství</t>
  </si>
  <si>
    <t>134</t>
  </si>
  <si>
    <t>998711101</t>
  </si>
  <si>
    <t>Přesun hmot tonážní pro izolace proti vodě, vlhkosti a plynům v objektech v do 6 m</t>
  </si>
  <si>
    <t>1553347140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</si>
  <si>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</si>
  <si>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https://podminky.urs.cz/item/CS_URS_2025_02/998711101</t>
  </si>
  <si>
    <t>VRN</t>
  </si>
  <si>
    <t>Vedlejší rozpočtové náklady</t>
  </si>
  <si>
    <t>VRN1</t>
  </si>
  <si>
    <t>Průzkumné, geodetické a projektové práce</t>
  </si>
  <si>
    <t>135</t>
  </si>
  <si>
    <t>012203000</t>
  </si>
  <si>
    <t>Geodetické práce při provádění stavby</t>
  </si>
  <si>
    <t>kpl</t>
  </si>
  <si>
    <t>1024</t>
  </si>
  <si>
    <t>763378245</t>
  </si>
  <si>
    <t>Průzkumné, geodetické a projektové práce geodetické práce při provádění stavby</t>
  </si>
  <si>
    <t>https://podminky.urs.cz/item/CS_URS_2025_02/012203000</t>
  </si>
  <si>
    <t>Poznámka k položce:_x000d_
Polohopisné a výškově vytyčeny stavby pomocí vytyčovacích souřadnic</t>
  </si>
  <si>
    <t>136</t>
  </si>
  <si>
    <t>012403000</t>
  </si>
  <si>
    <t>Zeměměřičské práce po výstavbě</t>
  </si>
  <si>
    <t>-730708398</t>
  </si>
  <si>
    <t>https://podminky.urs.cz/item/CS_URS_2025_02/012403000</t>
  </si>
  <si>
    <t>Poznámka k položce:_x000d_
Geodetické zaměření skutečného provedení stavby</t>
  </si>
  <si>
    <t>137</t>
  </si>
  <si>
    <t>013203000</t>
  </si>
  <si>
    <t>Dokumentace pro provádění stavby</t>
  </si>
  <si>
    <t>…</t>
  </si>
  <si>
    <t>1890601861</t>
  </si>
  <si>
    <t>Dokumentace stavby (výkresová a textová)</t>
  </si>
  <si>
    <t>https://podminky.urs.cz/item/CS_URS_2025_02/013203000</t>
  </si>
  <si>
    <t>138</t>
  </si>
  <si>
    <t>013254000</t>
  </si>
  <si>
    <t>Dokumentace skutečného provedení stavby</t>
  </si>
  <si>
    <t>-1764963219</t>
  </si>
  <si>
    <t>https://podminky.urs.cz/item/CS_URS_2025_01/013254000</t>
  </si>
  <si>
    <t>VRN3</t>
  </si>
  <si>
    <t>Zařízení staveniště</t>
  </si>
  <si>
    <t>139</t>
  </si>
  <si>
    <t>030001000</t>
  </si>
  <si>
    <t>1395232512</t>
  </si>
  <si>
    <t>https://podminky.urs.cz/item/CS_URS_2025_01/030001000</t>
  </si>
  <si>
    <t xml:space="preserve">Poznámka k položce:_x000d_
Zařízení staveniště v rozsahu přílohy PD -  E - Zásady organizace výstavby</t>
  </si>
  <si>
    <t>140</t>
  </si>
  <si>
    <t>034103000</t>
  </si>
  <si>
    <t>Oplocení staveniště</t>
  </si>
  <si>
    <t>807173836</t>
  </si>
  <si>
    <t>https://podminky.urs.cz/item/CS_URS_2025_01/034103000</t>
  </si>
  <si>
    <t>141</t>
  </si>
  <si>
    <t>034503000</t>
  </si>
  <si>
    <t>Informační tabule na staveništi</t>
  </si>
  <si>
    <t>1817405091</t>
  </si>
  <si>
    <t>https://podminky.urs.cz/item/CS_URS_2025_01/034503000</t>
  </si>
  <si>
    <t>VRN4</t>
  </si>
  <si>
    <t>Inženýrská činnost</t>
  </si>
  <si>
    <t>142</t>
  </si>
  <si>
    <t>041103000</t>
  </si>
  <si>
    <t>Autorský dozor projektanta</t>
  </si>
  <si>
    <t>CS ÚRS 2022 01</t>
  </si>
  <si>
    <t>-1223734017</t>
  </si>
  <si>
    <t>https://podminky.urs.cz/item/CS_URS_2022_01/041103000</t>
  </si>
  <si>
    <t>143</t>
  </si>
  <si>
    <t>041903000</t>
  </si>
  <si>
    <t>Geotechnický dozor</t>
  </si>
  <si>
    <t>-1913649755</t>
  </si>
  <si>
    <t>Dozor jiné osoby</t>
  </si>
  <si>
    <t>https://podminky.urs.cz/item/CS_URS_2022_01/041903000</t>
  </si>
  <si>
    <t xml:space="preserve">Poznámka k položce:_x000d_
V rámci geotechnického dozoru stavby bude zajištěno:_x000d_
- při provádění zemních a bouracích pracích budou zjištěny přesné informace o skladbě a druhu horniny v podloží opěr mostu_x000d_
- zatřídění vybouraných materiálů a zeminy včetně posouzení jejich vhodnosti pro další použití na stavbě_x000d_
</t>
  </si>
  <si>
    <t>VRN7</t>
  </si>
  <si>
    <t>Provozní vlivy</t>
  </si>
  <si>
    <t>144</t>
  </si>
  <si>
    <t>072103011</t>
  </si>
  <si>
    <t xml:space="preserve">Zajištění DIO komunikace </t>
  </si>
  <si>
    <t>1824664775</t>
  </si>
  <si>
    <t>Zajištění DIO komunikace II. a III. třídy - jednoduché el. vedení</t>
  </si>
  <si>
    <t>https://podminky.urs.cz/item/CS_URS_2022_01/072103011</t>
  </si>
  <si>
    <t xml:space="preserve">Poznámka k položce:_x000d_
Zajištění všech potřebných stanovení přechodné úpravy provozu a povolení_x000d_
uzavírky na předmětný úsek komunikace od příslušného silničního správního_x000d_
úřadu/úřadů včetně projednání s dotčenými orgány._x000d_
_x000d_
Kompletní dodávka na DIO po celou dobu trvání stavby. _x000d_
Mimo jiné položka zahrnuje:_x000d_
- používání a údržbu veškerých zařízení (přechodné DZ vč. VDZ, zneplatnění_x000d_
stávajících DZ, řízení dopravy pracovníky příslušně poučenými, kontrolu min. 1x denně, apod.)_x000d_
Jednotlivá opatření viz. PD_x000d_
- dopravní omezení v místě stavby bude vyznačeno svislými dopravními značkami_x000d_
- uzavřená část místní komunikace (výkop staveniště) bude od místní komunikace oddělena dočasným bezpečnostním zařízením (betonovými svodidly)_x000d_
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</si>
</sst>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117</xdr:row>
      <xdr:rowOff>0</xdr:rowOff>
    </xdr:from>
    <xdr:to>
      <xdr:col>9</xdr:col>
      <xdr:colOff>1215390</xdr:colOff>
      <xdr:row>121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11101" TargetMode="External" /><Relationship Id="rId2" Type="http://schemas.openxmlformats.org/officeDocument/2006/relationships/hyperlink" Target="https://podminky.urs.cz/item/CS_URS_2025_02/112155311" TargetMode="External" /><Relationship Id="rId3" Type="http://schemas.openxmlformats.org/officeDocument/2006/relationships/hyperlink" Target="https://podminky.urs.cz/item/CS_URS_2025_02/113107122" TargetMode="External" /><Relationship Id="rId4" Type="http://schemas.openxmlformats.org/officeDocument/2006/relationships/hyperlink" Target="https://podminky.urs.cz/item/CS_URS_2025_02/113107343" TargetMode="External" /><Relationship Id="rId5" Type="http://schemas.openxmlformats.org/officeDocument/2006/relationships/hyperlink" Target="https://podminky.urs.cz/item/CS_URS_2025_02/113154523" TargetMode="External" /><Relationship Id="rId6" Type="http://schemas.openxmlformats.org/officeDocument/2006/relationships/hyperlink" Target="https://podminky.urs.cz/item/CS_URS_2025_02/113201112" TargetMode="External" /><Relationship Id="rId7" Type="http://schemas.openxmlformats.org/officeDocument/2006/relationships/hyperlink" Target="https://podminky.urs.cz/item/CS_URS_2025_02/115001106" TargetMode="External" /><Relationship Id="rId8" Type="http://schemas.openxmlformats.org/officeDocument/2006/relationships/hyperlink" Target="https://podminky.urs.cz/item/CS_URS_2025_02/115101203" TargetMode="External" /><Relationship Id="rId9" Type="http://schemas.openxmlformats.org/officeDocument/2006/relationships/hyperlink" Target="https://podminky.urs.cz/item/CS_URS_2025_02/115101303" TargetMode="External" /><Relationship Id="rId10" Type="http://schemas.openxmlformats.org/officeDocument/2006/relationships/hyperlink" Target="https://podminky.urs.cz/item/CS_URS_2025_02/122251102" TargetMode="External" /><Relationship Id="rId11" Type="http://schemas.openxmlformats.org/officeDocument/2006/relationships/hyperlink" Target="https://podminky.urs.cz/item/CS_URS_2025_02/122211101" TargetMode="External" /><Relationship Id="rId12" Type="http://schemas.openxmlformats.org/officeDocument/2006/relationships/hyperlink" Target="https://podminky.urs.cz/item/CS_URS_2025_02/124253119" TargetMode="External" /><Relationship Id="rId13" Type="http://schemas.openxmlformats.org/officeDocument/2006/relationships/hyperlink" Target="https://podminky.urs.cz/item/CS_URS_2025_02/133211011" TargetMode="External" /><Relationship Id="rId14" Type="http://schemas.openxmlformats.org/officeDocument/2006/relationships/hyperlink" Target="https://podminky.urs.cz/item/CS_URS_2025_02/153812121" TargetMode="External" /><Relationship Id="rId15" Type="http://schemas.openxmlformats.org/officeDocument/2006/relationships/hyperlink" Target="https://podminky.urs.cz/item/CS_URS_2025_02/162702111" TargetMode="External" /><Relationship Id="rId16" Type="http://schemas.openxmlformats.org/officeDocument/2006/relationships/hyperlink" Target="https://podminky.urs.cz/item/CS_URS_2025_02/162702119" TargetMode="External" /><Relationship Id="rId17" Type="http://schemas.openxmlformats.org/officeDocument/2006/relationships/hyperlink" Target="https://podminky.urs.cz/item/CS_URS_2025_02/171103201" TargetMode="External" /><Relationship Id="rId18" Type="http://schemas.openxmlformats.org/officeDocument/2006/relationships/hyperlink" Target="https://podminky.urs.cz/item/CS_URS_2025_02/171251201" TargetMode="External" /><Relationship Id="rId19" Type="http://schemas.openxmlformats.org/officeDocument/2006/relationships/hyperlink" Target="https://podminky.urs.cz/item/CS_URS_2025_02/171201231" TargetMode="External" /><Relationship Id="rId20" Type="http://schemas.openxmlformats.org/officeDocument/2006/relationships/hyperlink" Target="https://podminky.urs.cz/item/CS_URS_2025_02/181411131" TargetMode="External" /><Relationship Id="rId21" Type="http://schemas.openxmlformats.org/officeDocument/2006/relationships/hyperlink" Target="https://podminky.urs.cz/item/CS_URS_2025_02/181911101" TargetMode="External" /><Relationship Id="rId22" Type="http://schemas.openxmlformats.org/officeDocument/2006/relationships/hyperlink" Target="https://podminky.urs.cz/item/CS_URS_2025_02/182311123" TargetMode="External" /><Relationship Id="rId23" Type="http://schemas.openxmlformats.org/officeDocument/2006/relationships/hyperlink" Target="https://podminky.urs.cz/item/CS_URS_2025_02/153211003" TargetMode="External" /><Relationship Id="rId24" Type="http://schemas.openxmlformats.org/officeDocument/2006/relationships/hyperlink" Target="https://podminky.urs.cz/item/CS_URS_2025_02/153273112" TargetMode="External" /><Relationship Id="rId25" Type="http://schemas.openxmlformats.org/officeDocument/2006/relationships/hyperlink" Target="https://podminky.urs.cz/item/CS_URS_2025_02/212792311" TargetMode="External" /><Relationship Id="rId26" Type="http://schemas.openxmlformats.org/officeDocument/2006/relationships/hyperlink" Target="https://podminky.urs.cz/item/CS_URS_2025_02/212972112" TargetMode="External" /><Relationship Id="rId27" Type="http://schemas.openxmlformats.org/officeDocument/2006/relationships/hyperlink" Target="https://podminky.urs.cz/item/CS_URS_2025_02/213141111" TargetMode="External" /><Relationship Id="rId28" Type="http://schemas.openxmlformats.org/officeDocument/2006/relationships/hyperlink" Target="https://podminky.urs.cz/item/CS_URS_2025_02/213311111" TargetMode="External" /><Relationship Id="rId29" Type="http://schemas.openxmlformats.org/officeDocument/2006/relationships/hyperlink" Target="https://podminky.urs.cz/item/CS_URS_2025_02/221211112" TargetMode="External" /><Relationship Id="rId30" Type="http://schemas.openxmlformats.org/officeDocument/2006/relationships/hyperlink" Target="https://podminky.urs.cz/item/CS_URS_2025_02/274311127" TargetMode="External" /><Relationship Id="rId31" Type="http://schemas.openxmlformats.org/officeDocument/2006/relationships/hyperlink" Target="https://podminky.urs.cz/item/CS_URS_2025_02/274311191" TargetMode="External" /><Relationship Id="rId32" Type="http://schemas.openxmlformats.org/officeDocument/2006/relationships/hyperlink" Target="https://podminky.urs.cz/item/CS_URS_2025_02/274354111" TargetMode="External" /><Relationship Id="rId33" Type="http://schemas.openxmlformats.org/officeDocument/2006/relationships/hyperlink" Target="https://podminky.urs.cz/item/CS_URS_2025_02/274354211" TargetMode="External" /><Relationship Id="rId34" Type="http://schemas.openxmlformats.org/officeDocument/2006/relationships/hyperlink" Target="https://podminky.urs.cz/item/CS_URS_2025_02/317171126" TargetMode="External" /><Relationship Id="rId35" Type="http://schemas.openxmlformats.org/officeDocument/2006/relationships/hyperlink" Target="https://podminky.urs.cz/item/CS_URS_2025_02/317321118" TargetMode="External" /><Relationship Id="rId36" Type="http://schemas.openxmlformats.org/officeDocument/2006/relationships/hyperlink" Target="https://podminky.urs.cz/item/CS_URS_2025_02/317353121" TargetMode="External" /><Relationship Id="rId37" Type="http://schemas.openxmlformats.org/officeDocument/2006/relationships/hyperlink" Target="https://podminky.urs.cz/item/CS_URS_2025_02/317353221" TargetMode="External" /><Relationship Id="rId38" Type="http://schemas.openxmlformats.org/officeDocument/2006/relationships/hyperlink" Target="https://podminky.urs.cz/item/CS_URS_2025_02/317361116" TargetMode="External" /><Relationship Id="rId39" Type="http://schemas.openxmlformats.org/officeDocument/2006/relationships/hyperlink" Target="https://podminky.urs.cz/item/CS_URS_2025_02/327501111" TargetMode="External" /><Relationship Id="rId40" Type="http://schemas.openxmlformats.org/officeDocument/2006/relationships/hyperlink" Target="https://podminky.urs.cz/item/CS_URS_2025_02/334213211" TargetMode="External" /><Relationship Id="rId41" Type="http://schemas.openxmlformats.org/officeDocument/2006/relationships/hyperlink" Target="https://podminky.urs.cz/item/CS_URS_2025_02/334213911" TargetMode="External" /><Relationship Id="rId42" Type="http://schemas.openxmlformats.org/officeDocument/2006/relationships/hyperlink" Target="https://podminky.urs.cz/item/CS_URS_2025_02/334214121" TargetMode="External" /><Relationship Id="rId43" Type="http://schemas.openxmlformats.org/officeDocument/2006/relationships/hyperlink" Target="https://podminky.urs.cz/item/CS_URS_2025_02/334323117" TargetMode="External" /><Relationship Id="rId44" Type="http://schemas.openxmlformats.org/officeDocument/2006/relationships/hyperlink" Target="https://podminky.urs.cz/item/CS_URS_2025_02/334323118" TargetMode="External" /><Relationship Id="rId45" Type="http://schemas.openxmlformats.org/officeDocument/2006/relationships/hyperlink" Target="https://podminky.urs.cz/item/CS_URS_2025_02/334323191" TargetMode="External" /><Relationship Id="rId46" Type="http://schemas.openxmlformats.org/officeDocument/2006/relationships/hyperlink" Target="https://podminky.urs.cz/item/CS_URS_2025_02/334351112" TargetMode="External" /><Relationship Id="rId47" Type="http://schemas.openxmlformats.org/officeDocument/2006/relationships/hyperlink" Target="https://podminky.urs.cz/item/CS_URS_2025_02/334351211" TargetMode="External" /><Relationship Id="rId48" Type="http://schemas.openxmlformats.org/officeDocument/2006/relationships/hyperlink" Target="https://podminky.urs.cz/item/CS_URS_2025_02/334361216" TargetMode="External" /><Relationship Id="rId49" Type="http://schemas.openxmlformats.org/officeDocument/2006/relationships/hyperlink" Target="https://podminky.urs.cz/item/CS_URS_2025_02/334361226" TargetMode="External" /><Relationship Id="rId50" Type="http://schemas.openxmlformats.org/officeDocument/2006/relationships/hyperlink" Target="https://podminky.urs.cz/item/CS_URS_2025_02/334361412" TargetMode="External" /><Relationship Id="rId51" Type="http://schemas.openxmlformats.org/officeDocument/2006/relationships/hyperlink" Target="https://podminky.urs.cz/item/CS_URS_2025_02/388995211" TargetMode="External" /><Relationship Id="rId52" Type="http://schemas.openxmlformats.org/officeDocument/2006/relationships/hyperlink" Target="https://podminky.urs.cz/item/CS_URS_2025_02/411354317" TargetMode="External" /><Relationship Id="rId53" Type="http://schemas.openxmlformats.org/officeDocument/2006/relationships/hyperlink" Target="https://podminky.urs.cz/item/CS_URS_2025_02/411354318" TargetMode="External" /><Relationship Id="rId54" Type="http://schemas.openxmlformats.org/officeDocument/2006/relationships/hyperlink" Target="https://podminky.urs.cz/item/CS_URS_2025_02/421321128" TargetMode="External" /><Relationship Id="rId55" Type="http://schemas.openxmlformats.org/officeDocument/2006/relationships/hyperlink" Target="https://podminky.urs.cz/item/CS_URS_2025_02/421351131" TargetMode="External" /><Relationship Id="rId56" Type="http://schemas.openxmlformats.org/officeDocument/2006/relationships/hyperlink" Target="https://podminky.urs.cz/item/CS_URS_2025_02/421351231" TargetMode="External" /><Relationship Id="rId57" Type="http://schemas.openxmlformats.org/officeDocument/2006/relationships/hyperlink" Target="https://podminky.urs.cz/item/CS_URS_2025_02/421361226" TargetMode="External" /><Relationship Id="rId58" Type="http://schemas.openxmlformats.org/officeDocument/2006/relationships/hyperlink" Target="https://podminky.urs.cz/item/CS_URS_2025_02/421955112" TargetMode="External" /><Relationship Id="rId59" Type="http://schemas.openxmlformats.org/officeDocument/2006/relationships/hyperlink" Target="https://podminky.urs.cz/item/CS_URS_2025_02/421955212" TargetMode="External" /><Relationship Id="rId60" Type="http://schemas.openxmlformats.org/officeDocument/2006/relationships/hyperlink" Target="https://podminky.urs.cz/item/CS_URS_2025_02/451312111" TargetMode="External" /><Relationship Id="rId61" Type="http://schemas.openxmlformats.org/officeDocument/2006/relationships/hyperlink" Target="https://podminky.urs.cz/item/CS_URS_2025_02/451477121" TargetMode="External" /><Relationship Id="rId62" Type="http://schemas.openxmlformats.org/officeDocument/2006/relationships/hyperlink" Target="https://podminky.urs.cz/item/CS_URS_2025_02/451477122" TargetMode="External" /><Relationship Id="rId63" Type="http://schemas.openxmlformats.org/officeDocument/2006/relationships/hyperlink" Target="https://podminky.urs.cz/item/CS_URS_2025_02/452318510" TargetMode="External" /><Relationship Id="rId64" Type="http://schemas.openxmlformats.org/officeDocument/2006/relationships/hyperlink" Target="https://podminky.urs.cz/item/CS_URS_2025_02/457311114" TargetMode="External" /><Relationship Id="rId65" Type="http://schemas.openxmlformats.org/officeDocument/2006/relationships/hyperlink" Target="https://podminky.urs.cz/item/CS_URS_2025_02/458311131" TargetMode="External" /><Relationship Id="rId66" Type="http://schemas.openxmlformats.org/officeDocument/2006/relationships/hyperlink" Target="https://podminky.urs.cz/item/CS_URS_2025_02/465511513" TargetMode="External" /><Relationship Id="rId67" Type="http://schemas.openxmlformats.org/officeDocument/2006/relationships/hyperlink" Target="https://podminky.urs.cz/item/CS_URS_2025_02/564861111" TargetMode="External" /><Relationship Id="rId68" Type="http://schemas.openxmlformats.org/officeDocument/2006/relationships/hyperlink" Target="https://podminky.urs.cz/item/CS_URS_2025_02/567122112" TargetMode="External" /><Relationship Id="rId69" Type="http://schemas.openxmlformats.org/officeDocument/2006/relationships/hyperlink" Target="https://podminky.urs.cz/item/CS_URS_2025_02/565145121" TargetMode="External" /><Relationship Id="rId70" Type="http://schemas.openxmlformats.org/officeDocument/2006/relationships/hyperlink" Target="https://podminky.urs.cz/item/CS_URS_2025_02/569831111" TargetMode="External" /><Relationship Id="rId71" Type="http://schemas.openxmlformats.org/officeDocument/2006/relationships/hyperlink" Target="https://podminky.urs.cz/item/CS_URS_2025_02/573111112" TargetMode="External" /><Relationship Id="rId72" Type="http://schemas.openxmlformats.org/officeDocument/2006/relationships/hyperlink" Target="https://podminky.urs.cz/item/CS_URS_2025_02/573231106" TargetMode="External" /><Relationship Id="rId73" Type="http://schemas.openxmlformats.org/officeDocument/2006/relationships/hyperlink" Target="https://podminky.urs.cz/item/CS_URS_2025_02/577144211" TargetMode="External" /><Relationship Id="rId74" Type="http://schemas.openxmlformats.org/officeDocument/2006/relationships/hyperlink" Target="https://podminky.urs.cz/item/CS_URS_2025_02/578143213" TargetMode="External" /><Relationship Id="rId75" Type="http://schemas.openxmlformats.org/officeDocument/2006/relationships/hyperlink" Target="https://podminky.urs.cz/item/CS_URS_2025_02/578901112" TargetMode="External" /><Relationship Id="rId76" Type="http://schemas.openxmlformats.org/officeDocument/2006/relationships/hyperlink" Target="https://podminky.urs.cz/item/CS_URS_2025_02/871313121" TargetMode="External" /><Relationship Id="rId77" Type="http://schemas.openxmlformats.org/officeDocument/2006/relationships/hyperlink" Target="https://podminky.urs.cz/item/CS_URS_2025_02/895941302" TargetMode="External" /><Relationship Id="rId78" Type="http://schemas.openxmlformats.org/officeDocument/2006/relationships/hyperlink" Target="https://podminky.urs.cz/item/CS_URS_2025_02/895941313" TargetMode="External" /><Relationship Id="rId79" Type="http://schemas.openxmlformats.org/officeDocument/2006/relationships/hyperlink" Target="https://podminky.urs.cz/item/CS_URS_2025_02/895941322" TargetMode="External" /><Relationship Id="rId80" Type="http://schemas.openxmlformats.org/officeDocument/2006/relationships/hyperlink" Target="https://podminky.urs.cz/item/CS_URS_2025_02/895941331" TargetMode="External" /><Relationship Id="rId81" Type="http://schemas.openxmlformats.org/officeDocument/2006/relationships/hyperlink" Target="https://podminky.urs.cz/item/CS_URS_2025_02/895941351" TargetMode="External" /><Relationship Id="rId82" Type="http://schemas.openxmlformats.org/officeDocument/2006/relationships/hyperlink" Target="https://podminky.urs.cz/item/CS_URS_2025_02/899204112" TargetMode="External" /><Relationship Id="rId83" Type="http://schemas.openxmlformats.org/officeDocument/2006/relationships/hyperlink" Target="https://podminky.urs.cz/item/CS_URS_2025_02/911121111" TargetMode="External" /><Relationship Id="rId84" Type="http://schemas.openxmlformats.org/officeDocument/2006/relationships/hyperlink" Target="https://podminky.urs.cz/item/CS_URS_2025_02/916241112" TargetMode="External" /><Relationship Id="rId85" Type="http://schemas.openxmlformats.org/officeDocument/2006/relationships/hyperlink" Target="https://podminky.urs.cz/item/CS_URS_2025_02/919122132" TargetMode="External" /><Relationship Id="rId86" Type="http://schemas.openxmlformats.org/officeDocument/2006/relationships/hyperlink" Target="https://podminky.urs.cz/item/CS_URS_2025_02/919735111" TargetMode="External" /><Relationship Id="rId87" Type="http://schemas.openxmlformats.org/officeDocument/2006/relationships/hyperlink" Target="https://podminky.urs.cz/item/CS_URS_2025_02/919735112" TargetMode="External" /><Relationship Id="rId88" Type="http://schemas.openxmlformats.org/officeDocument/2006/relationships/hyperlink" Target="https://podminky.urs.cz/item/CS_URS_2025_02/931992121" TargetMode="External" /><Relationship Id="rId89" Type="http://schemas.openxmlformats.org/officeDocument/2006/relationships/hyperlink" Target="https://podminky.urs.cz/item/CS_URS_2025_02/931994142" TargetMode="External" /><Relationship Id="rId90" Type="http://schemas.openxmlformats.org/officeDocument/2006/relationships/hyperlink" Target="https://podminky.urs.cz/item/CS_URS_2025_02/941121111" TargetMode="External" /><Relationship Id="rId91" Type="http://schemas.openxmlformats.org/officeDocument/2006/relationships/hyperlink" Target="https://podminky.urs.cz/item/CS_URS_2025_02/941121211" TargetMode="External" /><Relationship Id="rId92" Type="http://schemas.openxmlformats.org/officeDocument/2006/relationships/hyperlink" Target="https://podminky.urs.cz/item/CS_URS_2025_02/941121811" TargetMode="External" /><Relationship Id="rId93" Type="http://schemas.openxmlformats.org/officeDocument/2006/relationships/hyperlink" Target="https://podminky.urs.cz/item/CS_URS_2025_02/963021112" TargetMode="External" /><Relationship Id="rId94" Type="http://schemas.openxmlformats.org/officeDocument/2006/relationships/hyperlink" Target="https://podminky.urs.cz/item/CS_URS_2025_02/963041211" TargetMode="External" /><Relationship Id="rId95" Type="http://schemas.openxmlformats.org/officeDocument/2006/relationships/hyperlink" Target="https://podminky.urs.cz/item/CS_URS_2025_02/963051111" TargetMode="External" /><Relationship Id="rId96" Type="http://schemas.openxmlformats.org/officeDocument/2006/relationships/hyperlink" Target="https://podminky.urs.cz/item/CS_URS_2025_02/967043111" TargetMode="External" /><Relationship Id="rId97" Type="http://schemas.openxmlformats.org/officeDocument/2006/relationships/hyperlink" Target="https://podminky.urs.cz/item/CS_URS_2025_02/985331215" TargetMode="External" /><Relationship Id="rId98" Type="http://schemas.openxmlformats.org/officeDocument/2006/relationships/hyperlink" Target="https://podminky.urs.cz/item/CS_URS_2025_02/985331222" TargetMode="External" /><Relationship Id="rId99" Type="http://schemas.openxmlformats.org/officeDocument/2006/relationships/hyperlink" Target="https://podminky.urs.cz/item/CS_URS_2025_02/997211511" TargetMode="External" /><Relationship Id="rId100" Type="http://schemas.openxmlformats.org/officeDocument/2006/relationships/hyperlink" Target="https://podminky.urs.cz/item/CS_URS_2025_02/997211519" TargetMode="External" /><Relationship Id="rId101" Type="http://schemas.openxmlformats.org/officeDocument/2006/relationships/hyperlink" Target="https://podminky.urs.cz/item/CS_URS_2025_02/997211611" TargetMode="External" /><Relationship Id="rId102" Type="http://schemas.openxmlformats.org/officeDocument/2006/relationships/hyperlink" Target="https://podminky.urs.cz/item/CS_URS_2025_02/997221861" TargetMode="External" /><Relationship Id="rId103" Type="http://schemas.openxmlformats.org/officeDocument/2006/relationships/hyperlink" Target="https://podminky.urs.cz/item/CS_URS_2025_02/997221862" TargetMode="External" /><Relationship Id="rId104" Type="http://schemas.openxmlformats.org/officeDocument/2006/relationships/hyperlink" Target="https://podminky.urs.cz/item/CS_URS_2025_02/997221875" TargetMode="External" /><Relationship Id="rId105" Type="http://schemas.openxmlformats.org/officeDocument/2006/relationships/hyperlink" Target="https://podminky.urs.cz/item/CS_URS_2025_02/997221873" TargetMode="External" /><Relationship Id="rId106" Type="http://schemas.openxmlformats.org/officeDocument/2006/relationships/hyperlink" Target="https://podminky.urs.cz/item/CS_URS_2025_02/998212111" TargetMode="External" /><Relationship Id="rId107" Type="http://schemas.openxmlformats.org/officeDocument/2006/relationships/hyperlink" Target="https://podminky.urs.cz/item/CS_URS_2025_02/711112001" TargetMode="External" /><Relationship Id="rId108" Type="http://schemas.openxmlformats.org/officeDocument/2006/relationships/hyperlink" Target="https://podminky.urs.cz/item/CS_URS_2025_02/711112002" TargetMode="External" /><Relationship Id="rId109" Type="http://schemas.openxmlformats.org/officeDocument/2006/relationships/hyperlink" Target="https://podminky.urs.cz/item/CS_URS_2025_02/711311001" TargetMode="External" /><Relationship Id="rId110" Type="http://schemas.openxmlformats.org/officeDocument/2006/relationships/hyperlink" Target="https://podminky.urs.cz/item/CS_URS_2025_02/711331382" TargetMode="External" /><Relationship Id="rId111" Type="http://schemas.openxmlformats.org/officeDocument/2006/relationships/hyperlink" Target="https://podminky.urs.cz/item/CS_URS_2025_02/711341564" TargetMode="External" /><Relationship Id="rId112" Type="http://schemas.openxmlformats.org/officeDocument/2006/relationships/hyperlink" Target="https://podminky.urs.cz/item/CS_URS_2025_02/998711101" TargetMode="External" /><Relationship Id="rId113" Type="http://schemas.openxmlformats.org/officeDocument/2006/relationships/hyperlink" Target="https://podminky.urs.cz/item/CS_URS_2025_02/012203000" TargetMode="External" /><Relationship Id="rId114" Type="http://schemas.openxmlformats.org/officeDocument/2006/relationships/hyperlink" Target="https://podminky.urs.cz/item/CS_URS_2025_02/012403000" TargetMode="External" /><Relationship Id="rId115" Type="http://schemas.openxmlformats.org/officeDocument/2006/relationships/hyperlink" Target="https://podminky.urs.cz/item/CS_URS_2025_02/013203000" TargetMode="External" /><Relationship Id="rId116" Type="http://schemas.openxmlformats.org/officeDocument/2006/relationships/hyperlink" Target="https://podminky.urs.cz/item/CS_URS_2025_01/013254000" TargetMode="External" /><Relationship Id="rId117" Type="http://schemas.openxmlformats.org/officeDocument/2006/relationships/hyperlink" Target="https://podminky.urs.cz/item/CS_URS_2025_01/030001000" TargetMode="External" /><Relationship Id="rId118" Type="http://schemas.openxmlformats.org/officeDocument/2006/relationships/hyperlink" Target="https://podminky.urs.cz/item/CS_URS_2025_01/034103000" TargetMode="External" /><Relationship Id="rId119" Type="http://schemas.openxmlformats.org/officeDocument/2006/relationships/hyperlink" Target="https://podminky.urs.cz/item/CS_URS_2025_01/034503000" TargetMode="External" /><Relationship Id="rId120" Type="http://schemas.openxmlformats.org/officeDocument/2006/relationships/hyperlink" Target="https://podminky.urs.cz/item/CS_URS_2022_01/041103000" TargetMode="External" /><Relationship Id="rId121" Type="http://schemas.openxmlformats.org/officeDocument/2006/relationships/hyperlink" Target="https://podminky.urs.cz/item/CS_URS_2022_01/041903000" TargetMode="External" /><Relationship Id="rId122" Type="http://schemas.openxmlformats.org/officeDocument/2006/relationships/hyperlink" Target="https://podminky.urs.cz/item/CS_URS_2022_01/072103011" TargetMode="External" /><Relationship Id="rId123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18</v>
      </c>
    </row>
    <row r="7" s="1" customFormat="1" ht="12" customHeight="1">
      <c r="B7" s="22"/>
      <c r="C7" s="23"/>
      <c r="D7" s="33" t="s">
        <v>19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21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26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27</v>
      </c>
    </row>
    <row r="10" s="1" customFormat="1" ht="12" customHeight="1">
      <c r="B10" s="22"/>
      <c r="C10" s="23"/>
      <c r="D10" s="33" t="s">
        <v>28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29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18</v>
      </c>
    </row>
    <row r="11" s="1" customFormat="1" ht="18.48" customHeight="1">
      <c r="B11" s="22"/>
      <c r="C11" s="23"/>
      <c r="D11" s="23"/>
      <c r="E11" s="28" t="s">
        <v>30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31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18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18</v>
      </c>
    </row>
    <row r="13" s="1" customFormat="1" ht="12" customHeight="1">
      <c r="B13" s="22"/>
      <c r="C13" s="23"/>
      <c r="D13" s="33" t="s">
        <v>32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29</v>
      </c>
      <c r="AL13" s="23"/>
      <c r="AM13" s="23"/>
      <c r="AN13" s="35" t="s">
        <v>33</v>
      </c>
      <c r="AO13" s="23"/>
      <c r="AP13" s="23"/>
      <c r="AQ13" s="23"/>
      <c r="AR13" s="21"/>
      <c r="BE13" s="32"/>
      <c r="BS13" s="18" t="s">
        <v>18</v>
      </c>
    </row>
    <row r="14">
      <c r="B14" s="22"/>
      <c r="C14" s="23"/>
      <c r="D14" s="23"/>
      <c r="E14" s="35" t="s">
        <v>33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31</v>
      </c>
      <c r="AL14" s="23"/>
      <c r="AM14" s="23"/>
      <c r="AN14" s="35" t="s">
        <v>33</v>
      </c>
      <c r="AO14" s="23"/>
      <c r="AP14" s="23"/>
      <c r="AQ14" s="23"/>
      <c r="AR14" s="21"/>
      <c r="BE14" s="32"/>
      <c r="BS14" s="18" t="s">
        <v>18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34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29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31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29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31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38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54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55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56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55</v>
      </c>
      <c r="AI60" s="43"/>
      <c r="AJ60" s="43"/>
      <c r="AK60" s="43"/>
      <c r="AL60" s="43"/>
      <c r="AM60" s="65" t="s">
        <v>56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58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55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56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55</v>
      </c>
      <c r="AI75" s="43"/>
      <c r="AJ75" s="43"/>
      <c r="AK75" s="43"/>
      <c r="AL75" s="43"/>
      <c r="AM75" s="65" t="s">
        <v>56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59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ryj-025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Rekonstrukce mostního objektu č. 43c-M1, ul. Ryjická 2025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22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Ústí nad Labem - Neštěmice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24</v>
      </c>
      <c r="AJ87" s="41"/>
      <c r="AK87" s="41"/>
      <c r="AL87" s="41"/>
      <c r="AM87" s="80" t="str">
        <f>IF(AN8= "","",AN8)</f>
        <v>7. 7. 2025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28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Ústí nad Labem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34</v>
      </c>
      <c r="AJ89" s="41"/>
      <c r="AK89" s="41"/>
      <c r="AL89" s="41"/>
      <c r="AM89" s="81" t="str">
        <f>IF(E17="","",E17)</f>
        <v>AZ Consult spol. s r.o.</v>
      </c>
      <c r="AN89" s="72"/>
      <c r="AO89" s="72"/>
      <c r="AP89" s="72"/>
      <c r="AQ89" s="41"/>
      <c r="AR89" s="45"/>
      <c r="AS89" s="82" t="s">
        <v>60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32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36</v>
      </c>
      <c r="AJ90" s="41"/>
      <c r="AK90" s="41"/>
      <c r="AL90" s="41"/>
      <c r="AM90" s="81" t="str">
        <f>IF(E20="","",E20)</f>
        <v>Matin Komárek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61</v>
      </c>
      <c r="D92" s="95"/>
      <c r="E92" s="95"/>
      <c r="F92" s="95"/>
      <c r="G92" s="95"/>
      <c r="H92" s="96"/>
      <c r="I92" s="97" t="s">
        <v>62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63</v>
      </c>
      <c r="AH92" s="95"/>
      <c r="AI92" s="95"/>
      <c r="AJ92" s="95"/>
      <c r="AK92" s="95"/>
      <c r="AL92" s="95"/>
      <c r="AM92" s="95"/>
      <c r="AN92" s="97" t="s">
        <v>64</v>
      </c>
      <c r="AO92" s="95"/>
      <c r="AP92" s="99"/>
      <c r="AQ92" s="100" t="s">
        <v>65</v>
      </c>
      <c r="AR92" s="45"/>
      <c r="AS92" s="101" t="s">
        <v>66</v>
      </c>
      <c r="AT92" s="102" t="s">
        <v>67</v>
      </c>
      <c r="AU92" s="102" t="s">
        <v>68</v>
      </c>
      <c r="AV92" s="102" t="s">
        <v>69</v>
      </c>
      <c r="AW92" s="102" t="s">
        <v>70</v>
      </c>
      <c r="AX92" s="102" t="s">
        <v>71</v>
      </c>
      <c r="AY92" s="102" t="s">
        <v>72</v>
      </c>
      <c r="AZ92" s="102" t="s">
        <v>73</v>
      </c>
      <c r="BA92" s="102" t="s">
        <v>74</v>
      </c>
      <c r="BB92" s="102" t="s">
        <v>75</v>
      </c>
      <c r="BC92" s="102" t="s">
        <v>76</v>
      </c>
      <c r="BD92" s="103" t="s">
        <v>77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78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79</v>
      </c>
      <c r="BT94" s="118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24.75" customHeight="1">
      <c r="A95" s="119" t="s">
        <v>83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'ryj-025 - Rekonstrukce mo...'!J28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84</v>
      </c>
      <c r="AR95" s="126"/>
      <c r="AS95" s="127">
        <v>0</v>
      </c>
      <c r="AT95" s="128">
        <f>ROUND(SUM(AV95:AW95),2)</f>
        <v>0</v>
      </c>
      <c r="AU95" s="129">
        <f>'ryj-025 - Rekonstrukce mo...'!P129</f>
        <v>0</v>
      </c>
      <c r="AV95" s="128">
        <f>'ryj-025 - Rekonstrukce mo...'!J31</f>
        <v>0</v>
      </c>
      <c r="AW95" s="128">
        <f>'ryj-025 - Rekonstrukce mo...'!J32</f>
        <v>0</v>
      </c>
      <c r="AX95" s="128">
        <f>'ryj-025 - Rekonstrukce mo...'!J33</f>
        <v>0</v>
      </c>
      <c r="AY95" s="128">
        <f>'ryj-025 - Rekonstrukce mo...'!J34</f>
        <v>0</v>
      </c>
      <c r="AZ95" s="128">
        <f>'ryj-025 - Rekonstrukce mo...'!F31</f>
        <v>0</v>
      </c>
      <c r="BA95" s="128">
        <f>'ryj-025 - Rekonstrukce mo...'!F32</f>
        <v>0</v>
      </c>
      <c r="BB95" s="128">
        <f>'ryj-025 - Rekonstrukce mo...'!F33</f>
        <v>0</v>
      </c>
      <c r="BC95" s="128">
        <f>'ryj-025 - Rekonstrukce mo...'!F34</f>
        <v>0</v>
      </c>
      <c r="BD95" s="130">
        <f>'ryj-025 - Rekonstrukce mo...'!F35</f>
        <v>0</v>
      </c>
      <c r="BE95" s="7"/>
      <c r="BT95" s="131" t="s">
        <v>21</v>
      </c>
      <c r="BU95" s="131" t="s">
        <v>85</v>
      </c>
      <c r="BV95" s="131" t="s">
        <v>81</v>
      </c>
      <c r="BW95" s="131" t="s">
        <v>5</v>
      </c>
      <c r="BX95" s="131" t="s">
        <v>82</v>
      </c>
      <c r="CL95" s="131" t="s">
        <v>1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A0uLS7eikYvHDh8gNaiDOJ8PPnS7MUoYd8GbdXvWhaEdKl6ZTm5I4mD2VkB0xQVN4AXbjTUJ8Vbp9bGTGyls4w==" hashValue="u9cwyj6O2aFDvbmhWlO03hMDQwIVV3fY8eo274Hg4HR9lGwZpKLKRQxBtPdUZBUOUXni2WaL9guxr7bZRFRn0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ryj-025 - Rekonstrukce m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86</v>
      </c>
    </row>
    <row r="4" s="1" customFormat="1" ht="24.96" customHeight="1">
      <c r="B4" s="21"/>
      <c r="D4" s="134" t="s">
        <v>87</v>
      </c>
      <c r="L4" s="21"/>
      <c r="M4" s="135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36" t="s">
        <v>16</v>
      </c>
      <c r="E6" s="39"/>
      <c r="F6" s="39"/>
      <c r="G6" s="39"/>
      <c r="H6" s="39"/>
      <c r="I6" s="39"/>
      <c r="J6" s="39"/>
      <c r="K6" s="39"/>
      <c r="L6" s="64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7" t="s">
        <v>17</v>
      </c>
      <c r="F7" s="39"/>
      <c r="G7" s="39"/>
      <c r="H7" s="39"/>
      <c r="I7" s="39"/>
      <c r="J7" s="39"/>
      <c r="K7" s="39"/>
      <c r="L7" s="64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36" t="s">
        <v>19</v>
      </c>
      <c r="E9" s="39"/>
      <c r="F9" s="138" t="s">
        <v>1</v>
      </c>
      <c r="G9" s="39"/>
      <c r="H9" s="39"/>
      <c r="I9" s="136" t="s">
        <v>20</v>
      </c>
      <c r="J9" s="138" t="s">
        <v>1</v>
      </c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36" t="s">
        <v>22</v>
      </c>
      <c r="E10" s="39"/>
      <c r="F10" s="138" t="s">
        <v>23</v>
      </c>
      <c r="G10" s="39"/>
      <c r="H10" s="39"/>
      <c r="I10" s="136" t="s">
        <v>24</v>
      </c>
      <c r="J10" s="139" t="str">
        <f>'Rekapitulace stavby'!AN8</f>
        <v>7. 7. 2025</v>
      </c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6" t="s">
        <v>28</v>
      </c>
      <c r="E12" s="39"/>
      <c r="F12" s="39"/>
      <c r="G12" s="39"/>
      <c r="H12" s="39"/>
      <c r="I12" s="136" t="s">
        <v>29</v>
      </c>
      <c r="J12" s="138" t="s">
        <v>1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8" t="s">
        <v>30</v>
      </c>
      <c r="F13" s="39"/>
      <c r="G13" s="39"/>
      <c r="H13" s="39"/>
      <c r="I13" s="136" t="s">
        <v>31</v>
      </c>
      <c r="J13" s="138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36" t="s">
        <v>32</v>
      </c>
      <c r="E15" s="39"/>
      <c r="F15" s="39"/>
      <c r="G15" s="39"/>
      <c r="H15" s="39"/>
      <c r="I15" s="136" t="s">
        <v>29</v>
      </c>
      <c r="J15" s="34" t="str">
        <f>'Rekapitulace stavby'!AN13</f>
        <v>Vyplň údaj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8"/>
      <c r="G16" s="138"/>
      <c r="H16" s="138"/>
      <c r="I16" s="136" t="s">
        <v>31</v>
      </c>
      <c r="J16" s="34" t="str">
        <f>'Rekapitulace stavby'!AN14</f>
        <v>Vyplň údaj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36" t="s">
        <v>34</v>
      </c>
      <c r="E18" s="39"/>
      <c r="F18" s="39"/>
      <c r="G18" s="39"/>
      <c r="H18" s="39"/>
      <c r="I18" s="136" t="s">
        <v>29</v>
      </c>
      <c r="J18" s="138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8" t="s">
        <v>35</v>
      </c>
      <c r="F19" s="39"/>
      <c r="G19" s="39"/>
      <c r="H19" s="39"/>
      <c r="I19" s="136" t="s">
        <v>31</v>
      </c>
      <c r="J19" s="138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36" t="s">
        <v>36</v>
      </c>
      <c r="E21" s="39"/>
      <c r="F21" s="39"/>
      <c r="G21" s="39"/>
      <c r="H21" s="39"/>
      <c r="I21" s="136" t="s">
        <v>29</v>
      </c>
      <c r="J21" s="138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8" t="s">
        <v>37</v>
      </c>
      <c r="F22" s="39"/>
      <c r="G22" s="39"/>
      <c r="H22" s="39"/>
      <c r="I22" s="136" t="s">
        <v>31</v>
      </c>
      <c r="J22" s="138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36" t="s">
        <v>39</v>
      </c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44"/>
      <c r="E27" s="144"/>
      <c r="F27" s="144"/>
      <c r="G27" s="144"/>
      <c r="H27" s="144"/>
      <c r="I27" s="144"/>
      <c r="J27" s="144"/>
      <c r="K27" s="144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45" t="s">
        <v>40</v>
      </c>
      <c r="E28" s="39"/>
      <c r="F28" s="39"/>
      <c r="G28" s="39"/>
      <c r="H28" s="39"/>
      <c r="I28" s="39"/>
      <c r="J28" s="146">
        <f>ROUND(J129, 2)</f>
        <v>0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7" t="s">
        <v>42</v>
      </c>
      <c r="G30" s="39"/>
      <c r="H30" s="39"/>
      <c r="I30" s="147" t="s">
        <v>41</v>
      </c>
      <c r="J30" s="147" t="s">
        <v>43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8" t="s">
        <v>44</v>
      </c>
      <c r="E31" s="136" t="s">
        <v>45</v>
      </c>
      <c r="F31" s="149">
        <f>ROUND((SUM(BE129:BE775)),  2)</f>
        <v>0</v>
      </c>
      <c r="G31" s="39"/>
      <c r="H31" s="39"/>
      <c r="I31" s="150">
        <v>0.20999999999999999</v>
      </c>
      <c r="J31" s="149">
        <f>ROUND(((SUM(BE129:BE775))*I31),  2)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36" t="s">
        <v>46</v>
      </c>
      <c r="F32" s="149">
        <f>ROUND((SUM(BF129:BF775)),  2)</f>
        <v>0</v>
      </c>
      <c r="G32" s="39"/>
      <c r="H32" s="39"/>
      <c r="I32" s="150">
        <v>0.12</v>
      </c>
      <c r="J32" s="149">
        <f>ROUND(((SUM(BF129:BF775))*I32), 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36" t="s">
        <v>47</v>
      </c>
      <c r="F33" s="149">
        <f>ROUND((SUM(BG129:BG775)),  2)</f>
        <v>0</v>
      </c>
      <c r="G33" s="39"/>
      <c r="H33" s="39"/>
      <c r="I33" s="150">
        <v>0.20999999999999999</v>
      </c>
      <c r="J33" s="149">
        <f>0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6" t="s">
        <v>48</v>
      </c>
      <c r="F34" s="149">
        <f>ROUND((SUM(BH129:BH775)),  2)</f>
        <v>0</v>
      </c>
      <c r="G34" s="39"/>
      <c r="H34" s="39"/>
      <c r="I34" s="150">
        <v>0.12</v>
      </c>
      <c r="J34" s="149">
        <f>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6" t="s">
        <v>49</v>
      </c>
      <c r="F35" s="149">
        <f>ROUND((SUM(BI129:BI775)),  2)</f>
        <v>0</v>
      </c>
      <c r="G35" s="39"/>
      <c r="H35" s="39"/>
      <c r="I35" s="150">
        <v>0</v>
      </c>
      <c r="J35" s="149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51"/>
      <c r="D37" s="152" t="s">
        <v>50</v>
      </c>
      <c r="E37" s="153"/>
      <c r="F37" s="153"/>
      <c r="G37" s="154" t="s">
        <v>51</v>
      </c>
      <c r="H37" s="155" t="s">
        <v>52</v>
      </c>
      <c r="I37" s="153"/>
      <c r="J37" s="156">
        <f>SUM(J28:J35)</f>
        <v>0</v>
      </c>
      <c r="K37" s="157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58" t="s">
        <v>53</v>
      </c>
      <c r="E50" s="159"/>
      <c r="F50" s="159"/>
      <c r="G50" s="158" t="s">
        <v>54</v>
      </c>
      <c r="H50" s="159"/>
      <c r="I50" s="159"/>
      <c r="J50" s="159"/>
      <c r="K50" s="159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0" t="s">
        <v>55</v>
      </c>
      <c r="E61" s="161"/>
      <c r="F61" s="162" t="s">
        <v>56</v>
      </c>
      <c r="G61" s="160" t="s">
        <v>55</v>
      </c>
      <c r="H61" s="161"/>
      <c r="I61" s="161"/>
      <c r="J61" s="163" t="s">
        <v>56</v>
      </c>
      <c r="K61" s="161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58" t="s">
        <v>57</v>
      </c>
      <c r="E65" s="164"/>
      <c r="F65" s="164"/>
      <c r="G65" s="158" t="s">
        <v>58</v>
      </c>
      <c r="H65" s="164"/>
      <c r="I65" s="164"/>
      <c r="J65" s="164"/>
      <c r="K65" s="164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0" t="s">
        <v>55</v>
      </c>
      <c r="E76" s="161"/>
      <c r="F76" s="162" t="s">
        <v>56</v>
      </c>
      <c r="G76" s="160" t="s">
        <v>55</v>
      </c>
      <c r="H76" s="161"/>
      <c r="I76" s="161"/>
      <c r="J76" s="163" t="s">
        <v>56</v>
      </c>
      <c r="K76" s="161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88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7" t="str">
        <f>E7</f>
        <v>Rekonstrukce mostního objektu č. 43c-M1, ul. Ryjická 2025</v>
      </c>
      <c r="F85" s="41"/>
      <c r="G85" s="41"/>
      <c r="H85" s="4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22</v>
      </c>
      <c r="D87" s="41"/>
      <c r="E87" s="41"/>
      <c r="F87" s="28" t="str">
        <f>F10</f>
        <v>Ústí nad Labem - Neštěmice</v>
      </c>
      <c r="G87" s="41"/>
      <c r="H87" s="41"/>
      <c r="I87" s="33" t="s">
        <v>24</v>
      </c>
      <c r="J87" s="80" t="str">
        <f>IF(J10="","",J10)</f>
        <v>7. 7. 2025</v>
      </c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28</v>
      </c>
      <c r="D89" s="41"/>
      <c r="E89" s="41"/>
      <c r="F89" s="28" t="str">
        <f>E13</f>
        <v>Město Ústí nad Labem</v>
      </c>
      <c r="G89" s="41"/>
      <c r="H89" s="41"/>
      <c r="I89" s="33" t="s">
        <v>34</v>
      </c>
      <c r="J89" s="37" t="str">
        <f>E19</f>
        <v>AZ Consult spol. s r.o.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32</v>
      </c>
      <c r="D90" s="41"/>
      <c r="E90" s="41"/>
      <c r="F90" s="28" t="str">
        <f>IF(E16="","",E16)</f>
        <v>Vyplň údaj</v>
      </c>
      <c r="G90" s="41"/>
      <c r="H90" s="41"/>
      <c r="I90" s="33" t="s">
        <v>36</v>
      </c>
      <c r="J90" s="37" t="str">
        <f>E22</f>
        <v>Matin Komárek</v>
      </c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9.28" customHeight="1">
      <c r="A92" s="39"/>
      <c r="B92" s="40"/>
      <c r="C92" s="169" t="s">
        <v>89</v>
      </c>
      <c r="D92" s="170"/>
      <c r="E92" s="170"/>
      <c r="F92" s="170"/>
      <c r="G92" s="170"/>
      <c r="H92" s="170"/>
      <c r="I92" s="170"/>
      <c r="J92" s="171" t="s">
        <v>90</v>
      </c>
      <c r="K92" s="170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2.8" customHeight="1">
      <c r="A94" s="39"/>
      <c r="B94" s="40"/>
      <c r="C94" s="172" t="s">
        <v>91</v>
      </c>
      <c r="D94" s="41"/>
      <c r="E94" s="41"/>
      <c r="F94" s="41"/>
      <c r="G94" s="41"/>
      <c r="H94" s="41"/>
      <c r="I94" s="41"/>
      <c r="J94" s="111">
        <f>J129</f>
        <v>0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8" t="s">
        <v>92</v>
      </c>
    </row>
    <row r="95" s="9" customFormat="1" ht="24.96" customHeight="1">
      <c r="A95" s="9"/>
      <c r="B95" s="173"/>
      <c r="C95" s="174"/>
      <c r="D95" s="175" t="s">
        <v>93</v>
      </c>
      <c r="E95" s="176"/>
      <c r="F95" s="176"/>
      <c r="G95" s="176"/>
      <c r="H95" s="176"/>
      <c r="I95" s="176"/>
      <c r="J95" s="177">
        <f>J130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9"/>
      <c r="C96" s="180"/>
      <c r="D96" s="181" t="s">
        <v>94</v>
      </c>
      <c r="E96" s="182"/>
      <c r="F96" s="182"/>
      <c r="G96" s="182"/>
      <c r="H96" s="182"/>
      <c r="I96" s="182"/>
      <c r="J96" s="183">
        <f>J131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9"/>
      <c r="C97" s="180"/>
      <c r="D97" s="181" t="s">
        <v>95</v>
      </c>
      <c r="E97" s="182"/>
      <c r="F97" s="182"/>
      <c r="G97" s="182"/>
      <c r="H97" s="182"/>
      <c r="I97" s="182"/>
      <c r="J97" s="183">
        <f>J238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9"/>
      <c r="C98" s="180"/>
      <c r="D98" s="181" t="s">
        <v>96</v>
      </c>
      <c r="E98" s="182"/>
      <c r="F98" s="182"/>
      <c r="G98" s="182"/>
      <c r="H98" s="182"/>
      <c r="I98" s="182"/>
      <c r="J98" s="183">
        <f>J301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97</v>
      </c>
      <c r="E99" s="182"/>
      <c r="F99" s="182"/>
      <c r="G99" s="182"/>
      <c r="H99" s="182"/>
      <c r="I99" s="182"/>
      <c r="J99" s="183">
        <f>J399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9"/>
      <c r="C100" s="180"/>
      <c r="D100" s="181" t="s">
        <v>98</v>
      </c>
      <c r="E100" s="182"/>
      <c r="F100" s="182"/>
      <c r="G100" s="182"/>
      <c r="H100" s="182"/>
      <c r="I100" s="182"/>
      <c r="J100" s="183">
        <f>J465</f>
        <v>0</v>
      </c>
      <c r="K100" s="180"/>
      <c r="L100" s="18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9"/>
      <c r="C101" s="180"/>
      <c r="D101" s="181" t="s">
        <v>99</v>
      </c>
      <c r="E101" s="182"/>
      <c r="F101" s="182"/>
      <c r="G101" s="182"/>
      <c r="H101" s="182"/>
      <c r="I101" s="182"/>
      <c r="J101" s="183">
        <f>J502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9"/>
      <c r="C102" s="180"/>
      <c r="D102" s="181" t="s">
        <v>100</v>
      </c>
      <c r="E102" s="182"/>
      <c r="F102" s="182"/>
      <c r="G102" s="182"/>
      <c r="H102" s="182"/>
      <c r="I102" s="182"/>
      <c r="J102" s="183">
        <f>J545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9"/>
      <c r="C103" s="180"/>
      <c r="D103" s="181" t="s">
        <v>101</v>
      </c>
      <c r="E103" s="182"/>
      <c r="F103" s="182"/>
      <c r="G103" s="182"/>
      <c r="H103" s="182"/>
      <c r="I103" s="182"/>
      <c r="J103" s="183">
        <f>J649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9"/>
      <c r="C104" s="180"/>
      <c r="D104" s="181" t="s">
        <v>102</v>
      </c>
      <c r="E104" s="182"/>
      <c r="F104" s="182"/>
      <c r="G104" s="182"/>
      <c r="H104" s="182"/>
      <c r="I104" s="182"/>
      <c r="J104" s="183">
        <f>J677</f>
        <v>0</v>
      </c>
      <c r="K104" s="180"/>
      <c r="L104" s="18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3"/>
      <c r="C105" s="174"/>
      <c r="D105" s="175" t="s">
        <v>103</v>
      </c>
      <c r="E105" s="176"/>
      <c r="F105" s="176"/>
      <c r="G105" s="176"/>
      <c r="H105" s="176"/>
      <c r="I105" s="176"/>
      <c r="J105" s="177">
        <f>J681</f>
        <v>0</v>
      </c>
      <c r="K105" s="174"/>
      <c r="L105" s="17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9"/>
      <c r="C106" s="180"/>
      <c r="D106" s="181" t="s">
        <v>104</v>
      </c>
      <c r="E106" s="182"/>
      <c r="F106" s="182"/>
      <c r="G106" s="182"/>
      <c r="H106" s="182"/>
      <c r="I106" s="182"/>
      <c r="J106" s="183">
        <f>J682</f>
        <v>0</v>
      </c>
      <c r="K106" s="180"/>
      <c r="L106" s="18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3"/>
      <c r="C107" s="174"/>
      <c r="D107" s="175" t="s">
        <v>105</v>
      </c>
      <c r="E107" s="176"/>
      <c r="F107" s="176"/>
      <c r="G107" s="176"/>
      <c r="H107" s="176"/>
      <c r="I107" s="176"/>
      <c r="J107" s="177">
        <f>J736</f>
        <v>0</v>
      </c>
      <c r="K107" s="174"/>
      <c r="L107" s="17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79"/>
      <c r="C108" s="180"/>
      <c r="D108" s="181" t="s">
        <v>106</v>
      </c>
      <c r="E108" s="182"/>
      <c r="F108" s="182"/>
      <c r="G108" s="182"/>
      <c r="H108" s="182"/>
      <c r="I108" s="182"/>
      <c r="J108" s="183">
        <f>J737</f>
        <v>0</v>
      </c>
      <c r="K108" s="180"/>
      <c r="L108" s="18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9"/>
      <c r="C109" s="180"/>
      <c r="D109" s="181" t="s">
        <v>107</v>
      </c>
      <c r="E109" s="182"/>
      <c r="F109" s="182"/>
      <c r="G109" s="182"/>
      <c r="H109" s="182"/>
      <c r="I109" s="182"/>
      <c r="J109" s="183">
        <f>J752</f>
        <v>0</v>
      </c>
      <c r="K109" s="180"/>
      <c r="L109" s="18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9"/>
      <c r="C110" s="180"/>
      <c r="D110" s="181" t="s">
        <v>108</v>
      </c>
      <c r="E110" s="182"/>
      <c r="F110" s="182"/>
      <c r="G110" s="182"/>
      <c r="H110" s="182"/>
      <c r="I110" s="182"/>
      <c r="J110" s="183">
        <f>J763</f>
        <v>0</v>
      </c>
      <c r="K110" s="180"/>
      <c r="L110" s="18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9"/>
      <c r="C111" s="180"/>
      <c r="D111" s="181" t="s">
        <v>109</v>
      </c>
      <c r="E111" s="182"/>
      <c r="F111" s="182"/>
      <c r="G111" s="182"/>
      <c r="H111" s="182"/>
      <c r="I111" s="182"/>
      <c r="J111" s="183">
        <f>J771</f>
        <v>0</v>
      </c>
      <c r="K111" s="180"/>
      <c r="L111" s="18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110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E7</f>
        <v>Rekonstrukce mostního objektu č. 43c-M1, ul. Ryjická 2025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22</v>
      </c>
      <c r="D123" s="41"/>
      <c r="E123" s="41"/>
      <c r="F123" s="28" t="str">
        <f>F10</f>
        <v>Ústí nad Labem - Neštěmice</v>
      </c>
      <c r="G123" s="41"/>
      <c r="H123" s="41"/>
      <c r="I123" s="33" t="s">
        <v>24</v>
      </c>
      <c r="J123" s="80" t="str">
        <f>IF(J10="","",J10)</f>
        <v>7. 7. 2025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28</v>
      </c>
      <c r="D125" s="41"/>
      <c r="E125" s="41"/>
      <c r="F125" s="28" t="str">
        <f>E13</f>
        <v>Město Ústí nad Labem</v>
      </c>
      <c r="G125" s="41"/>
      <c r="H125" s="41"/>
      <c r="I125" s="33" t="s">
        <v>34</v>
      </c>
      <c r="J125" s="37" t="str">
        <f>E19</f>
        <v>AZ Consult spol. s 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32</v>
      </c>
      <c r="D126" s="41"/>
      <c r="E126" s="41"/>
      <c r="F126" s="28" t="str">
        <f>IF(E16="","",E16)</f>
        <v>Vyplň údaj</v>
      </c>
      <c r="G126" s="41"/>
      <c r="H126" s="41"/>
      <c r="I126" s="33" t="s">
        <v>36</v>
      </c>
      <c r="J126" s="37" t="str">
        <f>E22</f>
        <v>Matin Komárek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85"/>
      <c r="B128" s="186"/>
      <c r="C128" s="187" t="s">
        <v>111</v>
      </c>
      <c r="D128" s="188" t="s">
        <v>65</v>
      </c>
      <c r="E128" s="188" t="s">
        <v>61</v>
      </c>
      <c r="F128" s="188" t="s">
        <v>62</v>
      </c>
      <c r="G128" s="188" t="s">
        <v>112</v>
      </c>
      <c r="H128" s="188" t="s">
        <v>113</v>
      </c>
      <c r="I128" s="188" t="s">
        <v>114</v>
      </c>
      <c r="J128" s="188" t="s">
        <v>90</v>
      </c>
      <c r="K128" s="189" t="s">
        <v>115</v>
      </c>
      <c r="L128" s="190"/>
      <c r="M128" s="101" t="s">
        <v>1</v>
      </c>
      <c r="N128" s="102" t="s">
        <v>44</v>
      </c>
      <c r="O128" s="102" t="s">
        <v>116</v>
      </c>
      <c r="P128" s="102" t="s">
        <v>117</v>
      </c>
      <c r="Q128" s="102" t="s">
        <v>118</v>
      </c>
      <c r="R128" s="102" t="s">
        <v>119</v>
      </c>
      <c r="S128" s="102" t="s">
        <v>120</v>
      </c>
      <c r="T128" s="103" t="s">
        <v>121</v>
      </c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</row>
    <row r="129" s="2" customFormat="1" ht="22.8" customHeight="1">
      <c r="A129" s="39"/>
      <c r="B129" s="40"/>
      <c r="C129" s="108" t="s">
        <v>122</v>
      </c>
      <c r="D129" s="41"/>
      <c r="E129" s="41"/>
      <c r="F129" s="41"/>
      <c r="G129" s="41"/>
      <c r="H129" s="41"/>
      <c r="I129" s="41"/>
      <c r="J129" s="191">
        <f>BK129</f>
        <v>0</v>
      </c>
      <c r="K129" s="41"/>
      <c r="L129" s="45"/>
      <c r="M129" s="104"/>
      <c r="N129" s="192"/>
      <c r="O129" s="105"/>
      <c r="P129" s="193">
        <f>P130+P681+P736</f>
        <v>0</v>
      </c>
      <c r="Q129" s="105"/>
      <c r="R129" s="193">
        <f>R130+R681+R736</f>
        <v>286.05427430000009</v>
      </c>
      <c r="S129" s="105"/>
      <c r="T129" s="194">
        <f>T130+T681+T736</f>
        <v>237.46184399999999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79</v>
      </c>
      <c r="AU129" s="18" t="s">
        <v>92</v>
      </c>
      <c r="BK129" s="195">
        <f>BK130+BK681+BK736</f>
        <v>0</v>
      </c>
    </row>
    <row r="130" s="12" customFormat="1" ht="25.92" customHeight="1">
      <c r="A130" s="12"/>
      <c r="B130" s="196"/>
      <c r="C130" s="197"/>
      <c r="D130" s="198" t="s">
        <v>79</v>
      </c>
      <c r="E130" s="199" t="s">
        <v>123</v>
      </c>
      <c r="F130" s="199" t="s">
        <v>124</v>
      </c>
      <c r="G130" s="197"/>
      <c r="H130" s="197"/>
      <c r="I130" s="200"/>
      <c r="J130" s="201">
        <f>BK130</f>
        <v>0</v>
      </c>
      <c r="K130" s="197"/>
      <c r="L130" s="202"/>
      <c r="M130" s="203"/>
      <c r="N130" s="204"/>
      <c r="O130" s="204"/>
      <c r="P130" s="205">
        <f>P131+P238+P301+P399+P465+P502+P545+P649+P677</f>
        <v>0</v>
      </c>
      <c r="Q130" s="204"/>
      <c r="R130" s="205">
        <f>R131+R238+R301+R399+R465+R502+R545+R649+R677</f>
        <v>285.50955310000006</v>
      </c>
      <c r="S130" s="204"/>
      <c r="T130" s="206">
        <f>T131+T238+T301+T399+T465+T502+T545+T649+T677</f>
        <v>237.46184399999999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7" t="s">
        <v>125</v>
      </c>
      <c r="AT130" s="208" t="s">
        <v>79</v>
      </c>
      <c r="AU130" s="208" t="s">
        <v>80</v>
      </c>
      <c r="AY130" s="207" t="s">
        <v>126</v>
      </c>
      <c r="BK130" s="209">
        <f>BK131+BK238+BK301+BK399+BK465+BK502+BK545+BK649+BK677</f>
        <v>0</v>
      </c>
    </row>
    <row r="131" s="12" customFormat="1" ht="22.8" customHeight="1">
      <c r="A131" s="12"/>
      <c r="B131" s="196"/>
      <c r="C131" s="197"/>
      <c r="D131" s="198" t="s">
        <v>79</v>
      </c>
      <c r="E131" s="210" t="s">
        <v>21</v>
      </c>
      <c r="F131" s="210" t="s">
        <v>127</v>
      </c>
      <c r="G131" s="197"/>
      <c r="H131" s="197"/>
      <c r="I131" s="200"/>
      <c r="J131" s="211">
        <f>BK131</f>
        <v>0</v>
      </c>
      <c r="K131" s="197"/>
      <c r="L131" s="202"/>
      <c r="M131" s="203"/>
      <c r="N131" s="204"/>
      <c r="O131" s="204"/>
      <c r="P131" s="205">
        <f>SUM(P132:P237)</f>
        <v>0</v>
      </c>
      <c r="Q131" s="204"/>
      <c r="R131" s="205">
        <f>SUM(R132:R237)</f>
        <v>14.519748</v>
      </c>
      <c r="S131" s="204"/>
      <c r="T131" s="206">
        <f>SUM(T132:T237)</f>
        <v>53.656199999999998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7" t="s">
        <v>21</v>
      </c>
      <c r="AT131" s="208" t="s">
        <v>79</v>
      </c>
      <c r="AU131" s="208" t="s">
        <v>21</v>
      </c>
      <c r="AY131" s="207" t="s">
        <v>126</v>
      </c>
      <c r="BK131" s="209">
        <f>SUM(BK132:BK237)</f>
        <v>0</v>
      </c>
    </row>
    <row r="132" s="2" customFormat="1" ht="33" customHeight="1">
      <c r="A132" s="39"/>
      <c r="B132" s="40"/>
      <c r="C132" s="212" t="s">
        <v>21</v>
      </c>
      <c r="D132" s="212" t="s">
        <v>128</v>
      </c>
      <c r="E132" s="213" t="s">
        <v>129</v>
      </c>
      <c r="F132" s="214" t="s">
        <v>130</v>
      </c>
      <c r="G132" s="215" t="s">
        <v>131</v>
      </c>
      <c r="H132" s="216">
        <v>14</v>
      </c>
      <c r="I132" s="217"/>
      <c r="J132" s="218">
        <f>ROUND(I132*H132,2)</f>
        <v>0</v>
      </c>
      <c r="K132" s="214" t="s">
        <v>132</v>
      </c>
      <c r="L132" s="45"/>
      <c r="M132" s="219" t="s">
        <v>1</v>
      </c>
      <c r="N132" s="220" t="s">
        <v>45</v>
      </c>
      <c r="O132" s="92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3" t="s">
        <v>125</v>
      </c>
      <c r="AT132" s="223" t="s">
        <v>128</v>
      </c>
      <c r="AU132" s="223" t="s">
        <v>86</v>
      </c>
      <c r="AY132" s="18" t="s">
        <v>126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8" t="s">
        <v>21</v>
      </c>
      <c r="BK132" s="224">
        <f>ROUND(I132*H132,2)</f>
        <v>0</v>
      </c>
      <c r="BL132" s="18" t="s">
        <v>125</v>
      </c>
      <c r="BM132" s="223" t="s">
        <v>133</v>
      </c>
    </row>
    <row r="133" s="2" customFormat="1">
      <c r="A133" s="39"/>
      <c r="B133" s="40"/>
      <c r="C133" s="41"/>
      <c r="D133" s="225" t="s">
        <v>134</v>
      </c>
      <c r="E133" s="41"/>
      <c r="F133" s="226" t="s">
        <v>135</v>
      </c>
      <c r="G133" s="41"/>
      <c r="H133" s="41"/>
      <c r="I133" s="227"/>
      <c r="J133" s="41"/>
      <c r="K133" s="41"/>
      <c r="L133" s="45"/>
      <c r="M133" s="228"/>
      <c r="N133" s="229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134</v>
      </c>
      <c r="AU133" s="18" t="s">
        <v>86</v>
      </c>
    </row>
    <row r="134" s="2" customFormat="1">
      <c r="A134" s="39"/>
      <c r="B134" s="40"/>
      <c r="C134" s="41"/>
      <c r="D134" s="230" t="s">
        <v>136</v>
      </c>
      <c r="E134" s="41"/>
      <c r="F134" s="231" t="s">
        <v>137</v>
      </c>
      <c r="G134" s="41"/>
      <c r="H134" s="41"/>
      <c r="I134" s="227"/>
      <c r="J134" s="41"/>
      <c r="K134" s="41"/>
      <c r="L134" s="45"/>
      <c r="M134" s="228"/>
      <c r="N134" s="229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136</v>
      </c>
      <c r="AU134" s="18" t="s">
        <v>86</v>
      </c>
    </row>
    <row r="135" s="2" customFormat="1" ht="24.15" customHeight="1">
      <c r="A135" s="39"/>
      <c r="B135" s="40"/>
      <c r="C135" s="212" t="s">
        <v>86</v>
      </c>
      <c r="D135" s="212" t="s">
        <v>128</v>
      </c>
      <c r="E135" s="213" t="s">
        <v>138</v>
      </c>
      <c r="F135" s="214" t="s">
        <v>139</v>
      </c>
      <c r="G135" s="215" t="s">
        <v>131</v>
      </c>
      <c r="H135" s="216">
        <v>14</v>
      </c>
      <c r="I135" s="217"/>
      <c r="J135" s="218">
        <f>ROUND(I135*H135,2)</f>
        <v>0</v>
      </c>
      <c r="K135" s="214" t="s">
        <v>132</v>
      </c>
      <c r="L135" s="45"/>
      <c r="M135" s="219" t="s">
        <v>1</v>
      </c>
      <c r="N135" s="220" t="s">
        <v>45</v>
      </c>
      <c r="O135" s="92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3" t="s">
        <v>125</v>
      </c>
      <c r="AT135" s="223" t="s">
        <v>128</v>
      </c>
      <c r="AU135" s="223" t="s">
        <v>86</v>
      </c>
      <c r="AY135" s="18" t="s">
        <v>126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8" t="s">
        <v>21</v>
      </c>
      <c r="BK135" s="224">
        <f>ROUND(I135*H135,2)</f>
        <v>0</v>
      </c>
      <c r="BL135" s="18" t="s">
        <v>125</v>
      </c>
      <c r="BM135" s="223" t="s">
        <v>140</v>
      </c>
    </row>
    <row r="136" s="2" customFormat="1">
      <c r="A136" s="39"/>
      <c r="B136" s="40"/>
      <c r="C136" s="41"/>
      <c r="D136" s="225" t="s">
        <v>134</v>
      </c>
      <c r="E136" s="41"/>
      <c r="F136" s="226" t="s">
        <v>141</v>
      </c>
      <c r="G136" s="41"/>
      <c r="H136" s="41"/>
      <c r="I136" s="227"/>
      <c r="J136" s="41"/>
      <c r="K136" s="41"/>
      <c r="L136" s="45"/>
      <c r="M136" s="228"/>
      <c r="N136" s="229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134</v>
      </c>
      <c r="AU136" s="18" t="s">
        <v>86</v>
      </c>
    </row>
    <row r="137" s="2" customFormat="1">
      <c r="A137" s="39"/>
      <c r="B137" s="40"/>
      <c r="C137" s="41"/>
      <c r="D137" s="230" t="s">
        <v>136</v>
      </c>
      <c r="E137" s="41"/>
      <c r="F137" s="231" t="s">
        <v>142</v>
      </c>
      <c r="G137" s="41"/>
      <c r="H137" s="41"/>
      <c r="I137" s="227"/>
      <c r="J137" s="41"/>
      <c r="K137" s="41"/>
      <c r="L137" s="45"/>
      <c r="M137" s="228"/>
      <c r="N137" s="229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136</v>
      </c>
      <c r="AU137" s="18" t="s">
        <v>86</v>
      </c>
    </row>
    <row r="138" s="2" customFormat="1" ht="24.15" customHeight="1">
      <c r="A138" s="39"/>
      <c r="B138" s="40"/>
      <c r="C138" s="212" t="s">
        <v>143</v>
      </c>
      <c r="D138" s="212" t="s">
        <v>128</v>
      </c>
      <c r="E138" s="213" t="s">
        <v>144</v>
      </c>
      <c r="F138" s="214" t="s">
        <v>145</v>
      </c>
      <c r="G138" s="215" t="s">
        <v>131</v>
      </c>
      <c r="H138" s="216">
        <v>61</v>
      </c>
      <c r="I138" s="217"/>
      <c r="J138" s="218">
        <f>ROUND(I138*H138,2)</f>
        <v>0</v>
      </c>
      <c r="K138" s="214" t="s">
        <v>132</v>
      </c>
      <c r="L138" s="45"/>
      <c r="M138" s="219" t="s">
        <v>1</v>
      </c>
      <c r="N138" s="220" t="s">
        <v>45</v>
      </c>
      <c r="O138" s="92"/>
      <c r="P138" s="221">
        <f>O138*H138</f>
        <v>0</v>
      </c>
      <c r="Q138" s="221">
        <v>0</v>
      </c>
      <c r="R138" s="221">
        <f>Q138*H138</f>
        <v>0</v>
      </c>
      <c r="S138" s="221">
        <v>0.28999999999999998</v>
      </c>
      <c r="T138" s="222">
        <f>S138*H138</f>
        <v>17.689999999999998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3" t="s">
        <v>125</v>
      </c>
      <c r="AT138" s="223" t="s">
        <v>128</v>
      </c>
      <c r="AU138" s="223" t="s">
        <v>86</v>
      </c>
      <c r="AY138" s="18" t="s">
        <v>126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8" t="s">
        <v>21</v>
      </c>
      <c r="BK138" s="224">
        <f>ROUND(I138*H138,2)</f>
        <v>0</v>
      </c>
      <c r="BL138" s="18" t="s">
        <v>125</v>
      </c>
      <c r="BM138" s="223" t="s">
        <v>146</v>
      </c>
    </row>
    <row r="139" s="2" customFormat="1">
      <c r="A139" s="39"/>
      <c r="B139" s="40"/>
      <c r="C139" s="41"/>
      <c r="D139" s="225" t="s">
        <v>134</v>
      </c>
      <c r="E139" s="41"/>
      <c r="F139" s="226" t="s">
        <v>147</v>
      </c>
      <c r="G139" s="41"/>
      <c r="H139" s="41"/>
      <c r="I139" s="227"/>
      <c r="J139" s="41"/>
      <c r="K139" s="41"/>
      <c r="L139" s="45"/>
      <c r="M139" s="228"/>
      <c r="N139" s="229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134</v>
      </c>
      <c r="AU139" s="18" t="s">
        <v>86</v>
      </c>
    </row>
    <row r="140" s="2" customFormat="1">
      <c r="A140" s="39"/>
      <c r="B140" s="40"/>
      <c r="C140" s="41"/>
      <c r="D140" s="230" t="s">
        <v>136</v>
      </c>
      <c r="E140" s="41"/>
      <c r="F140" s="231" t="s">
        <v>148</v>
      </c>
      <c r="G140" s="41"/>
      <c r="H140" s="41"/>
      <c r="I140" s="227"/>
      <c r="J140" s="41"/>
      <c r="K140" s="41"/>
      <c r="L140" s="45"/>
      <c r="M140" s="228"/>
      <c r="N140" s="229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136</v>
      </c>
      <c r="AU140" s="18" t="s">
        <v>86</v>
      </c>
    </row>
    <row r="141" s="13" customFormat="1">
      <c r="A141" s="13"/>
      <c r="B141" s="232"/>
      <c r="C141" s="233"/>
      <c r="D141" s="225" t="s">
        <v>149</v>
      </c>
      <c r="E141" s="234" t="s">
        <v>1</v>
      </c>
      <c r="F141" s="235" t="s">
        <v>150</v>
      </c>
      <c r="G141" s="233"/>
      <c r="H141" s="234" t="s">
        <v>1</v>
      </c>
      <c r="I141" s="236"/>
      <c r="J141" s="233"/>
      <c r="K141" s="233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149</v>
      </c>
      <c r="AU141" s="241" t="s">
        <v>86</v>
      </c>
      <c r="AV141" s="13" t="s">
        <v>21</v>
      </c>
      <c r="AW141" s="13" t="s">
        <v>38</v>
      </c>
      <c r="AX141" s="13" t="s">
        <v>80</v>
      </c>
      <c r="AY141" s="241" t="s">
        <v>126</v>
      </c>
    </row>
    <row r="142" s="14" customFormat="1">
      <c r="A142" s="14"/>
      <c r="B142" s="242"/>
      <c r="C142" s="243"/>
      <c r="D142" s="225" t="s">
        <v>149</v>
      </c>
      <c r="E142" s="244" t="s">
        <v>1</v>
      </c>
      <c r="F142" s="245" t="s">
        <v>151</v>
      </c>
      <c r="G142" s="243"/>
      <c r="H142" s="246">
        <v>61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149</v>
      </c>
      <c r="AU142" s="252" t="s">
        <v>86</v>
      </c>
      <c r="AV142" s="14" t="s">
        <v>86</v>
      </c>
      <c r="AW142" s="14" t="s">
        <v>38</v>
      </c>
      <c r="AX142" s="14" t="s">
        <v>21</v>
      </c>
      <c r="AY142" s="252" t="s">
        <v>126</v>
      </c>
    </row>
    <row r="143" s="2" customFormat="1" ht="24.15" customHeight="1">
      <c r="A143" s="39"/>
      <c r="B143" s="40"/>
      <c r="C143" s="212" t="s">
        <v>125</v>
      </c>
      <c r="D143" s="212" t="s">
        <v>128</v>
      </c>
      <c r="E143" s="213" t="s">
        <v>152</v>
      </c>
      <c r="F143" s="214" t="s">
        <v>153</v>
      </c>
      <c r="G143" s="215" t="s">
        <v>131</v>
      </c>
      <c r="H143" s="216">
        <v>73.200000000000003</v>
      </c>
      <c r="I143" s="217"/>
      <c r="J143" s="218">
        <f>ROUND(I143*H143,2)</f>
        <v>0</v>
      </c>
      <c r="K143" s="214" t="s">
        <v>132</v>
      </c>
      <c r="L143" s="45"/>
      <c r="M143" s="219" t="s">
        <v>1</v>
      </c>
      <c r="N143" s="220" t="s">
        <v>45</v>
      </c>
      <c r="O143" s="92"/>
      <c r="P143" s="221">
        <f>O143*H143</f>
        <v>0</v>
      </c>
      <c r="Q143" s="221">
        <v>0</v>
      </c>
      <c r="R143" s="221">
        <f>Q143*H143</f>
        <v>0</v>
      </c>
      <c r="S143" s="221">
        <v>0.316</v>
      </c>
      <c r="T143" s="222">
        <f>S143*H143</f>
        <v>23.1312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3" t="s">
        <v>125</v>
      </c>
      <c r="AT143" s="223" t="s">
        <v>128</v>
      </c>
      <c r="AU143" s="223" t="s">
        <v>86</v>
      </c>
      <c r="AY143" s="18" t="s">
        <v>126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8" t="s">
        <v>21</v>
      </c>
      <c r="BK143" s="224">
        <f>ROUND(I143*H143,2)</f>
        <v>0</v>
      </c>
      <c r="BL143" s="18" t="s">
        <v>125</v>
      </c>
      <c r="BM143" s="223" t="s">
        <v>154</v>
      </c>
    </row>
    <row r="144" s="2" customFormat="1">
      <c r="A144" s="39"/>
      <c r="B144" s="40"/>
      <c r="C144" s="41"/>
      <c r="D144" s="225" t="s">
        <v>134</v>
      </c>
      <c r="E144" s="41"/>
      <c r="F144" s="226" t="s">
        <v>155</v>
      </c>
      <c r="G144" s="41"/>
      <c r="H144" s="41"/>
      <c r="I144" s="227"/>
      <c r="J144" s="41"/>
      <c r="K144" s="41"/>
      <c r="L144" s="45"/>
      <c r="M144" s="228"/>
      <c r="N144" s="229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134</v>
      </c>
      <c r="AU144" s="18" t="s">
        <v>86</v>
      </c>
    </row>
    <row r="145" s="2" customFormat="1">
      <c r="A145" s="39"/>
      <c r="B145" s="40"/>
      <c r="C145" s="41"/>
      <c r="D145" s="230" t="s">
        <v>136</v>
      </c>
      <c r="E145" s="41"/>
      <c r="F145" s="231" t="s">
        <v>156</v>
      </c>
      <c r="G145" s="41"/>
      <c r="H145" s="41"/>
      <c r="I145" s="227"/>
      <c r="J145" s="41"/>
      <c r="K145" s="41"/>
      <c r="L145" s="45"/>
      <c r="M145" s="228"/>
      <c r="N145" s="229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136</v>
      </c>
      <c r="AU145" s="18" t="s">
        <v>86</v>
      </c>
    </row>
    <row r="146" s="13" customFormat="1">
      <c r="A146" s="13"/>
      <c r="B146" s="232"/>
      <c r="C146" s="233"/>
      <c r="D146" s="225" t="s">
        <v>149</v>
      </c>
      <c r="E146" s="234" t="s">
        <v>1</v>
      </c>
      <c r="F146" s="235" t="s">
        <v>150</v>
      </c>
      <c r="G146" s="233"/>
      <c r="H146" s="234" t="s">
        <v>1</v>
      </c>
      <c r="I146" s="236"/>
      <c r="J146" s="233"/>
      <c r="K146" s="233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149</v>
      </c>
      <c r="AU146" s="241" t="s">
        <v>86</v>
      </c>
      <c r="AV146" s="13" t="s">
        <v>21</v>
      </c>
      <c r="AW146" s="13" t="s">
        <v>38</v>
      </c>
      <c r="AX146" s="13" t="s">
        <v>80</v>
      </c>
      <c r="AY146" s="241" t="s">
        <v>126</v>
      </c>
    </row>
    <row r="147" s="14" customFormat="1">
      <c r="A147" s="14"/>
      <c r="B147" s="242"/>
      <c r="C147" s="243"/>
      <c r="D147" s="225" t="s">
        <v>149</v>
      </c>
      <c r="E147" s="244" t="s">
        <v>1</v>
      </c>
      <c r="F147" s="245" t="s">
        <v>157</v>
      </c>
      <c r="G147" s="243"/>
      <c r="H147" s="246">
        <v>73.200000000000003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2" t="s">
        <v>149</v>
      </c>
      <c r="AU147" s="252" t="s">
        <v>86</v>
      </c>
      <c r="AV147" s="14" t="s">
        <v>86</v>
      </c>
      <c r="AW147" s="14" t="s">
        <v>38</v>
      </c>
      <c r="AX147" s="14" t="s">
        <v>21</v>
      </c>
      <c r="AY147" s="252" t="s">
        <v>126</v>
      </c>
    </row>
    <row r="148" s="2" customFormat="1" ht="24.15" customHeight="1">
      <c r="A148" s="39"/>
      <c r="B148" s="40"/>
      <c r="C148" s="212" t="s">
        <v>158</v>
      </c>
      <c r="D148" s="212" t="s">
        <v>128</v>
      </c>
      <c r="E148" s="213" t="s">
        <v>159</v>
      </c>
      <c r="F148" s="214" t="s">
        <v>160</v>
      </c>
      <c r="G148" s="215" t="s">
        <v>131</v>
      </c>
      <c r="H148" s="216">
        <v>99</v>
      </c>
      <c r="I148" s="217"/>
      <c r="J148" s="218">
        <f>ROUND(I148*H148,2)</f>
        <v>0</v>
      </c>
      <c r="K148" s="214" t="s">
        <v>132</v>
      </c>
      <c r="L148" s="45"/>
      <c r="M148" s="219" t="s">
        <v>1</v>
      </c>
      <c r="N148" s="220" t="s">
        <v>45</v>
      </c>
      <c r="O148" s="92"/>
      <c r="P148" s="221">
        <f>O148*H148</f>
        <v>0</v>
      </c>
      <c r="Q148" s="221">
        <v>1.0000000000000001E-05</v>
      </c>
      <c r="R148" s="221">
        <f>Q148*H148</f>
        <v>0.00098999999999999999</v>
      </c>
      <c r="S148" s="221">
        <v>0.11500000000000001</v>
      </c>
      <c r="T148" s="222">
        <f>S148*H148</f>
        <v>11.385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3" t="s">
        <v>125</v>
      </c>
      <c r="AT148" s="223" t="s">
        <v>128</v>
      </c>
      <c r="AU148" s="223" t="s">
        <v>86</v>
      </c>
      <c r="AY148" s="18" t="s">
        <v>126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8" t="s">
        <v>21</v>
      </c>
      <c r="BK148" s="224">
        <f>ROUND(I148*H148,2)</f>
        <v>0</v>
      </c>
      <c r="BL148" s="18" t="s">
        <v>125</v>
      </c>
      <c r="BM148" s="223" t="s">
        <v>161</v>
      </c>
    </row>
    <row r="149" s="2" customFormat="1">
      <c r="A149" s="39"/>
      <c r="B149" s="40"/>
      <c r="C149" s="41"/>
      <c r="D149" s="225" t="s">
        <v>134</v>
      </c>
      <c r="E149" s="41"/>
      <c r="F149" s="226" t="s">
        <v>162</v>
      </c>
      <c r="G149" s="41"/>
      <c r="H149" s="41"/>
      <c r="I149" s="227"/>
      <c r="J149" s="41"/>
      <c r="K149" s="41"/>
      <c r="L149" s="45"/>
      <c r="M149" s="228"/>
      <c r="N149" s="229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134</v>
      </c>
      <c r="AU149" s="18" t="s">
        <v>86</v>
      </c>
    </row>
    <row r="150" s="2" customFormat="1">
      <c r="A150" s="39"/>
      <c r="B150" s="40"/>
      <c r="C150" s="41"/>
      <c r="D150" s="230" t="s">
        <v>136</v>
      </c>
      <c r="E150" s="41"/>
      <c r="F150" s="231" t="s">
        <v>163</v>
      </c>
      <c r="G150" s="41"/>
      <c r="H150" s="41"/>
      <c r="I150" s="227"/>
      <c r="J150" s="41"/>
      <c r="K150" s="41"/>
      <c r="L150" s="45"/>
      <c r="M150" s="228"/>
      <c r="N150" s="229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136</v>
      </c>
      <c r="AU150" s="18" t="s">
        <v>86</v>
      </c>
    </row>
    <row r="151" s="14" customFormat="1">
      <c r="A151" s="14"/>
      <c r="B151" s="242"/>
      <c r="C151" s="243"/>
      <c r="D151" s="225" t="s">
        <v>149</v>
      </c>
      <c r="E151" s="244" t="s">
        <v>1</v>
      </c>
      <c r="F151" s="245" t="s">
        <v>164</v>
      </c>
      <c r="G151" s="243"/>
      <c r="H151" s="246">
        <v>99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149</v>
      </c>
      <c r="AU151" s="252" t="s">
        <v>86</v>
      </c>
      <c r="AV151" s="14" t="s">
        <v>86</v>
      </c>
      <c r="AW151" s="14" t="s">
        <v>38</v>
      </c>
      <c r="AX151" s="14" t="s">
        <v>21</v>
      </c>
      <c r="AY151" s="252" t="s">
        <v>126</v>
      </c>
    </row>
    <row r="152" s="2" customFormat="1" ht="16.5" customHeight="1">
      <c r="A152" s="39"/>
      <c r="B152" s="40"/>
      <c r="C152" s="212" t="s">
        <v>165</v>
      </c>
      <c r="D152" s="212" t="s">
        <v>128</v>
      </c>
      <c r="E152" s="213" t="s">
        <v>166</v>
      </c>
      <c r="F152" s="214" t="s">
        <v>167</v>
      </c>
      <c r="G152" s="215" t="s">
        <v>168</v>
      </c>
      <c r="H152" s="216">
        <v>5</v>
      </c>
      <c r="I152" s="217"/>
      <c r="J152" s="218">
        <f>ROUND(I152*H152,2)</f>
        <v>0</v>
      </c>
      <c r="K152" s="214" t="s">
        <v>132</v>
      </c>
      <c r="L152" s="45"/>
      <c r="M152" s="219" t="s">
        <v>1</v>
      </c>
      <c r="N152" s="220" t="s">
        <v>45</v>
      </c>
      <c r="O152" s="92"/>
      <c r="P152" s="221">
        <f>O152*H152</f>
        <v>0</v>
      </c>
      <c r="Q152" s="221">
        <v>0</v>
      </c>
      <c r="R152" s="221">
        <f>Q152*H152</f>
        <v>0</v>
      </c>
      <c r="S152" s="221">
        <v>0.28999999999999998</v>
      </c>
      <c r="T152" s="222">
        <f>S152*H152</f>
        <v>1.45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3" t="s">
        <v>125</v>
      </c>
      <c r="AT152" s="223" t="s">
        <v>128</v>
      </c>
      <c r="AU152" s="223" t="s">
        <v>86</v>
      </c>
      <c r="AY152" s="18" t="s">
        <v>126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8" t="s">
        <v>21</v>
      </c>
      <c r="BK152" s="224">
        <f>ROUND(I152*H152,2)</f>
        <v>0</v>
      </c>
      <c r="BL152" s="18" t="s">
        <v>125</v>
      </c>
      <c r="BM152" s="223" t="s">
        <v>169</v>
      </c>
    </row>
    <row r="153" s="2" customFormat="1">
      <c r="A153" s="39"/>
      <c r="B153" s="40"/>
      <c r="C153" s="41"/>
      <c r="D153" s="225" t="s">
        <v>134</v>
      </c>
      <c r="E153" s="41"/>
      <c r="F153" s="226" t="s">
        <v>170</v>
      </c>
      <c r="G153" s="41"/>
      <c r="H153" s="41"/>
      <c r="I153" s="227"/>
      <c r="J153" s="41"/>
      <c r="K153" s="41"/>
      <c r="L153" s="45"/>
      <c r="M153" s="228"/>
      <c r="N153" s="229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134</v>
      </c>
      <c r="AU153" s="18" t="s">
        <v>86</v>
      </c>
    </row>
    <row r="154" s="2" customFormat="1">
      <c r="A154" s="39"/>
      <c r="B154" s="40"/>
      <c r="C154" s="41"/>
      <c r="D154" s="230" t="s">
        <v>136</v>
      </c>
      <c r="E154" s="41"/>
      <c r="F154" s="231" t="s">
        <v>171</v>
      </c>
      <c r="G154" s="41"/>
      <c r="H154" s="41"/>
      <c r="I154" s="227"/>
      <c r="J154" s="41"/>
      <c r="K154" s="41"/>
      <c r="L154" s="45"/>
      <c r="M154" s="228"/>
      <c r="N154" s="229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136</v>
      </c>
      <c r="AU154" s="18" t="s">
        <v>86</v>
      </c>
    </row>
    <row r="155" s="13" customFormat="1">
      <c r="A155" s="13"/>
      <c r="B155" s="232"/>
      <c r="C155" s="233"/>
      <c r="D155" s="225" t="s">
        <v>149</v>
      </c>
      <c r="E155" s="234" t="s">
        <v>1</v>
      </c>
      <c r="F155" s="235" t="s">
        <v>172</v>
      </c>
      <c r="G155" s="233"/>
      <c r="H155" s="234" t="s">
        <v>1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149</v>
      </c>
      <c r="AU155" s="241" t="s">
        <v>86</v>
      </c>
      <c r="AV155" s="13" t="s">
        <v>21</v>
      </c>
      <c r="AW155" s="13" t="s">
        <v>38</v>
      </c>
      <c r="AX155" s="13" t="s">
        <v>80</v>
      </c>
      <c r="AY155" s="241" t="s">
        <v>126</v>
      </c>
    </row>
    <row r="156" s="14" customFormat="1">
      <c r="A156" s="14"/>
      <c r="B156" s="242"/>
      <c r="C156" s="243"/>
      <c r="D156" s="225" t="s">
        <v>149</v>
      </c>
      <c r="E156" s="244" t="s">
        <v>1</v>
      </c>
      <c r="F156" s="245" t="s">
        <v>158</v>
      </c>
      <c r="G156" s="243"/>
      <c r="H156" s="246">
        <v>5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149</v>
      </c>
      <c r="AU156" s="252" t="s">
        <v>86</v>
      </c>
      <c r="AV156" s="14" t="s">
        <v>86</v>
      </c>
      <c r="AW156" s="14" t="s">
        <v>38</v>
      </c>
      <c r="AX156" s="14" t="s">
        <v>21</v>
      </c>
      <c r="AY156" s="252" t="s">
        <v>126</v>
      </c>
    </row>
    <row r="157" s="2" customFormat="1" ht="16.5" customHeight="1">
      <c r="A157" s="39"/>
      <c r="B157" s="40"/>
      <c r="C157" s="212" t="s">
        <v>173</v>
      </c>
      <c r="D157" s="212" t="s">
        <v>128</v>
      </c>
      <c r="E157" s="213" t="s">
        <v>174</v>
      </c>
      <c r="F157" s="214" t="s">
        <v>175</v>
      </c>
      <c r="G157" s="215" t="s">
        <v>168</v>
      </c>
      <c r="H157" s="216">
        <v>15</v>
      </c>
      <c r="I157" s="217"/>
      <c r="J157" s="218">
        <f>ROUND(I157*H157,2)</f>
        <v>0</v>
      </c>
      <c r="K157" s="214" t="s">
        <v>132</v>
      </c>
      <c r="L157" s="45"/>
      <c r="M157" s="219" t="s">
        <v>1</v>
      </c>
      <c r="N157" s="220" t="s">
        <v>45</v>
      </c>
      <c r="O157" s="92"/>
      <c r="P157" s="221">
        <f>O157*H157</f>
        <v>0</v>
      </c>
      <c r="Q157" s="221">
        <v>0.026980000000000001</v>
      </c>
      <c r="R157" s="221">
        <f>Q157*H157</f>
        <v>0.4047</v>
      </c>
      <c r="S157" s="221">
        <v>0</v>
      </c>
      <c r="T157" s="222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3" t="s">
        <v>125</v>
      </c>
      <c r="AT157" s="223" t="s">
        <v>128</v>
      </c>
      <c r="AU157" s="223" t="s">
        <v>86</v>
      </c>
      <c r="AY157" s="18" t="s">
        <v>126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8" t="s">
        <v>21</v>
      </c>
      <c r="BK157" s="224">
        <f>ROUND(I157*H157,2)</f>
        <v>0</v>
      </c>
      <c r="BL157" s="18" t="s">
        <v>125</v>
      </c>
      <c r="BM157" s="223" t="s">
        <v>176</v>
      </c>
    </row>
    <row r="158" s="2" customFormat="1">
      <c r="A158" s="39"/>
      <c r="B158" s="40"/>
      <c r="C158" s="41"/>
      <c r="D158" s="225" t="s">
        <v>134</v>
      </c>
      <c r="E158" s="41"/>
      <c r="F158" s="226" t="s">
        <v>177</v>
      </c>
      <c r="G158" s="41"/>
      <c r="H158" s="41"/>
      <c r="I158" s="227"/>
      <c r="J158" s="41"/>
      <c r="K158" s="41"/>
      <c r="L158" s="45"/>
      <c r="M158" s="228"/>
      <c r="N158" s="229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134</v>
      </c>
      <c r="AU158" s="18" t="s">
        <v>86</v>
      </c>
    </row>
    <row r="159" s="2" customFormat="1">
      <c r="A159" s="39"/>
      <c r="B159" s="40"/>
      <c r="C159" s="41"/>
      <c r="D159" s="230" t="s">
        <v>136</v>
      </c>
      <c r="E159" s="41"/>
      <c r="F159" s="231" t="s">
        <v>178</v>
      </c>
      <c r="G159" s="41"/>
      <c r="H159" s="41"/>
      <c r="I159" s="227"/>
      <c r="J159" s="41"/>
      <c r="K159" s="41"/>
      <c r="L159" s="45"/>
      <c r="M159" s="228"/>
      <c r="N159" s="229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136</v>
      </c>
      <c r="AU159" s="18" t="s">
        <v>86</v>
      </c>
    </row>
    <row r="160" s="13" customFormat="1">
      <c r="A160" s="13"/>
      <c r="B160" s="232"/>
      <c r="C160" s="233"/>
      <c r="D160" s="225" t="s">
        <v>149</v>
      </c>
      <c r="E160" s="234" t="s">
        <v>1</v>
      </c>
      <c r="F160" s="235" t="s">
        <v>179</v>
      </c>
      <c r="G160" s="233"/>
      <c r="H160" s="234" t="s">
        <v>1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149</v>
      </c>
      <c r="AU160" s="241" t="s">
        <v>86</v>
      </c>
      <c r="AV160" s="13" t="s">
        <v>21</v>
      </c>
      <c r="AW160" s="13" t="s">
        <v>38</v>
      </c>
      <c r="AX160" s="13" t="s">
        <v>80</v>
      </c>
      <c r="AY160" s="241" t="s">
        <v>126</v>
      </c>
    </row>
    <row r="161" s="14" customFormat="1">
      <c r="A161" s="14"/>
      <c r="B161" s="242"/>
      <c r="C161" s="243"/>
      <c r="D161" s="225" t="s">
        <v>149</v>
      </c>
      <c r="E161" s="244" t="s">
        <v>1</v>
      </c>
      <c r="F161" s="245" t="s">
        <v>180</v>
      </c>
      <c r="G161" s="243"/>
      <c r="H161" s="246">
        <v>15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149</v>
      </c>
      <c r="AU161" s="252" t="s">
        <v>86</v>
      </c>
      <c r="AV161" s="14" t="s">
        <v>86</v>
      </c>
      <c r="AW161" s="14" t="s">
        <v>38</v>
      </c>
      <c r="AX161" s="14" t="s">
        <v>21</v>
      </c>
      <c r="AY161" s="252" t="s">
        <v>126</v>
      </c>
    </row>
    <row r="162" s="2" customFormat="1" ht="24.15" customHeight="1">
      <c r="A162" s="39"/>
      <c r="B162" s="40"/>
      <c r="C162" s="212" t="s">
        <v>181</v>
      </c>
      <c r="D162" s="212" t="s">
        <v>128</v>
      </c>
      <c r="E162" s="213" t="s">
        <v>182</v>
      </c>
      <c r="F162" s="214" t="s">
        <v>183</v>
      </c>
      <c r="G162" s="215" t="s">
        <v>184</v>
      </c>
      <c r="H162" s="216">
        <v>80</v>
      </c>
      <c r="I162" s="217"/>
      <c r="J162" s="218">
        <f>ROUND(I162*H162,2)</f>
        <v>0</v>
      </c>
      <c r="K162" s="214" t="s">
        <v>132</v>
      </c>
      <c r="L162" s="45"/>
      <c r="M162" s="219" t="s">
        <v>1</v>
      </c>
      <c r="N162" s="220" t="s">
        <v>45</v>
      </c>
      <c r="O162" s="92"/>
      <c r="P162" s="221">
        <f>O162*H162</f>
        <v>0</v>
      </c>
      <c r="Q162" s="221">
        <v>5.0000000000000002E-05</v>
      </c>
      <c r="R162" s="221">
        <f>Q162*H162</f>
        <v>0.0040000000000000001</v>
      </c>
      <c r="S162" s="221">
        <v>0</v>
      </c>
      <c r="T162" s="22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3" t="s">
        <v>125</v>
      </c>
      <c r="AT162" s="223" t="s">
        <v>128</v>
      </c>
      <c r="AU162" s="223" t="s">
        <v>86</v>
      </c>
      <c r="AY162" s="18" t="s">
        <v>126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8" t="s">
        <v>21</v>
      </c>
      <c r="BK162" s="224">
        <f>ROUND(I162*H162,2)</f>
        <v>0</v>
      </c>
      <c r="BL162" s="18" t="s">
        <v>125</v>
      </c>
      <c r="BM162" s="223" t="s">
        <v>185</v>
      </c>
    </row>
    <row r="163" s="2" customFormat="1">
      <c r="A163" s="39"/>
      <c r="B163" s="40"/>
      <c r="C163" s="41"/>
      <c r="D163" s="225" t="s">
        <v>134</v>
      </c>
      <c r="E163" s="41"/>
      <c r="F163" s="226" t="s">
        <v>186</v>
      </c>
      <c r="G163" s="41"/>
      <c r="H163" s="41"/>
      <c r="I163" s="227"/>
      <c r="J163" s="41"/>
      <c r="K163" s="41"/>
      <c r="L163" s="45"/>
      <c r="M163" s="228"/>
      <c r="N163" s="229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134</v>
      </c>
      <c r="AU163" s="18" t="s">
        <v>86</v>
      </c>
    </row>
    <row r="164" s="2" customFormat="1">
      <c r="A164" s="39"/>
      <c r="B164" s="40"/>
      <c r="C164" s="41"/>
      <c r="D164" s="230" t="s">
        <v>136</v>
      </c>
      <c r="E164" s="41"/>
      <c r="F164" s="231" t="s">
        <v>187</v>
      </c>
      <c r="G164" s="41"/>
      <c r="H164" s="41"/>
      <c r="I164" s="227"/>
      <c r="J164" s="41"/>
      <c r="K164" s="41"/>
      <c r="L164" s="45"/>
      <c r="M164" s="228"/>
      <c r="N164" s="229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136</v>
      </c>
      <c r="AU164" s="18" t="s">
        <v>86</v>
      </c>
    </row>
    <row r="165" s="14" customFormat="1">
      <c r="A165" s="14"/>
      <c r="B165" s="242"/>
      <c r="C165" s="243"/>
      <c r="D165" s="225" t="s">
        <v>149</v>
      </c>
      <c r="E165" s="244" t="s">
        <v>1</v>
      </c>
      <c r="F165" s="245" t="s">
        <v>188</v>
      </c>
      <c r="G165" s="243"/>
      <c r="H165" s="246">
        <v>80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149</v>
      </c>
      <c r="AU165" s="252" t="s">
        <v>86</v>
      </c>
      <c r="AV165" s="14" t="s">
        <v>86</v>
      </c>
      <c r="AW165" s="14" t="s">
        <v>38</v>
      </c>
      <c r="AX165" s="14" t="s">
        <v>21</v>
      </c>
      <c r="AY165" s="252" t="s">
        <v>126</v>
      </c>
    </row>
    <row r="166" s="2" customFormat="1" ht="24.15" customHeight="1">
      <c r="A166" s="39"/>
      <c r="B166" s="40"/>
      <c r="C166" s="212" t="s">
        <v>189</v>
      </c>
      <c r="D166" s="212" t="s">
        <v>128</v>
      </c>
      <c r="E166" s="213" t="s">
        <v>190</v>
      </c>
      <c r="F166" s="214" t="s">
        <v>191</v>
      </c>
      <c r="G166" s="215" t="s">
        <v>192</v>
      </c>
      <c r="H166" s="216">
        <v>10</v>
      </c>
      <c r="I166" s="217"/>
      <c r="J166" s="218">
        <f>ROUND(I166*H166,2)</f>
        <v>0</v>
      </c>
      <c r="K166" s="214" t="s">
        <v>132</v>
      </c>
      <c r="L166" s="45"/>
      <c r="M166" s="219" t="s">
        <v>1</v>
      </c>
      <c r="N166" s="220" t="s">
        <v>45</v>
      </c>
      <c r="O166" s="92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3" t="s">
        <v>125</v>
      </c>
      <c r="AT166" s="223" t="s">
        <v>128</v>
      </c>
      <c r="AU166" s="223" t="s">
        <v>86</v>
      </c>
      <c r="AY166" s="18" t="s">
        <v>126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8" t="s">
        <v>21</v>
      </c>
      <c r="BK166" s="224">
        <f>ROUND(I166*H166,2)</f>
        <v>0</v>
      </c>
      <c r="BL166" s="18" t="s">
        <v>125</v>
      </c>
      <c r="BM166" s="223" t="s">
        <v>193</v>
      </c>
    </row>
    <row r="167" s="2" customFormat="1">
      <c r="A167" s="39"/>
      <c r="B167" s="40"/>
      <c r="C167" s="41"/>
      <c r="D167" s="225" t="s">
        <v>134</v>
      </c>
      <c r="E167" s="41"/>
      <c r="F167" s="226" t="s">
        <v>194</v>
      </c>
      <c r="G167" s="41"/>
      <c r="H167" s="41"/>
      <c r="I167" s="227"/>
      <c r="J167" s="41"/>
      <c r="K167" s="41"/>
      <c r="L167" s="45"/>
      <c r="M167" s="228"/>
      <c r="N167" s="229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134</v>
      </c>
      <c r="AU167" s="18" t="s">
        <v>86</v>
      </c>
    </row>
    <row r="168" s="2" customFormat="1">
      <c r="A168" s="39"/>
      <c r="B168" s="40"/>
      <c r="C168" s="41"/>
      <c r="D168" s="230" t="s">
        <v>136</v>
      </c>
      <c r="E168" s="41"/>
      <c r="F168" s="231" t="s">
        <v>195</v>
      </c>
      <c r="G168" s="41"/>
      <c r="H168" s="41"/>
      <c r="I168" s="227"/>
      <c r="J168" s="41"/>
      <c r="K168" s="41"/>
      <c r="L168" s="45"/>
      <c r="M168" s="228"/>
      <c r="N168" s="229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136</v>
      </c>
      <c r="AU168" s="18" t="s">
        <v>86</v>
      </c>
    </row>
    <row r="169" s="14" customFormat="1">
      <c r="A169" s="14"/>
      <c r="B169" s="242"/>
      <c r="C169" s="243"/>
      <c r="D169" s="225" t="s">
        <v>149</v>
      </c>
      <c r="E169" s="244" t="s">
        <v>1</v>
      </c>
      <c r="F169" s="245" t="s">
        <v>26</v>
      </c>
      <c r="G169" s="243"/>
      <c r="H169" s="246">
        <v>10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149</v>
      </c>
      <c r="AU169" s="252" t="s">
        <v>86</v>
      </c>
      <c r="AV169" s="14" t="s">
        <v>86</v>
      </c>
      <c r="AW169" s="14" t="s">
        <v>38</v>
      </c>
      <c r="AX169" s="14" t="s">
        <v>21</v>
      </c>
      <c r="AY169" s="252" t="s">
        <v>126</v>
      </c>
    </row>
    <row r="170" s="2" customFormat="1" ht="33" customHeight="1">
      <c r="A170" s="39"/>
      <c r="B170" s="40"/>
      <c r="C170" s="212" t="s">
        <v>26</v>
      </c>
      <c r="D170" s="212" t="s">
        <v>128</v>
      </c>
      <c r="E170" s="213" t="s">
        <v>196</v>
      </c>
      <c r="F170" s="214" t="s">
        <v>197</v>
      </c>
      <c r="G170" s="215" t="s">
        <v>198</v>
      </c>
      <c r="H170" s="216">
        <v>76.680000000000007</v>
      </c>
      <c r="I170" s="217"/>
      <c r="J170" s="218">
        <f>ROUND(I170*H170,2)</f>
        <v>0</v>
      </c>
      <c r="K170" s="214" t="s">
        <v>132</v>
      </c>
      <c r="L170" s="45"/>
      <c r="M170" s="219" t="s">
        <v>1</v>
      </c>
      <c r="N170" s="220" t="s">
        <v>45</v>
      </c>
      <c r="O170" s="92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3" t="s">
        <v>125</v>
      </c>
      <c r="AT170" s="223" t="s">
        <v>128</v>
      </c>
      <c r="AU170" s="223" t="s">
        <v>86</v>
      </c>
      <c r="AY170" s="18" t="s">
        <v>126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8" t="s">
        <v>21</v>
      </c>
      <c r="BK170" s="224">
        <f>ROUND(I170*H170,2)</f>
        <v>0</v>
      </c>
      <c r="BL170" s="18" t="s">
        <v>125</v>
      </c>
      <c r="BM170" s="223" t="s">
        <v>199</v>
      </c>
    </row>
    <row r="171" s="2" customFormat="1">
      <c r="A171" s="39"/>
      <c r="B171" s="40"/>
      <c r="C171" s="41"/>
      <c r="D171" s="225" t="s">
        <v>134</v>
      </c>
      <c r="E171" s="41"/>
      <c r="F171" s="226" t="s">
        <v>200</v>
      </c>
      <c r="G171" s="41"/>
      <c r="H171" s="41"/>
      <c r="I171" s="227"/>
      <c r="J171" s="41"/>
      <c r="K171" s="41"/>
      <c r="L171" s="45"/>
      <c r="M171" s="228"/>
      <c r="N171" s="229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134</v>
      </c>
      <c r="AU171" s="18" t="s">
        <v>86</v>
      </c>
    </row>
    <row r="172" s="2" customFormat="1">
      <c r="A172" s="39"/>
      <c r="B172" s="40"/>
      <c r="C172" s="41"/>
      <c r="D172" s="230" t="s">
        <v>136</v>
      </c>
      <c r="E172" s="41"/>
      <c r="F172" s="231" t="s">
        <v>201</v>
      </c>
      <c r="G172" s="41"/>
      <c r="H172" s="41"/>
      <c r="I172" s="227"/>
      <c r="J172" s="41"/>
      <c r="K172" s="41"/>
      <c r="L172" s="45"/>
      <c r="M172" s="228"/>
      <c r="N172" s="229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136</v>
      </c>
      <c r="AU172" s="18" t="s">
        <v>86</v>
      </c>
    </row>
    <row r="173" s="13" customFormat="1">
      <c r="A173" s="13"/>
      <c r="B173" s="232"/>
      <c r="C173" s="233"/>
      <c r="D173" s="225" t="s">
        <v>149</v>
      </c>
      <c r="E173" s="234" t="s">
        <v>1</v>
      </c>
      <c r="F173" s="235" t="s">
        <v>202</v>
      </c>
      <c r="G173" s="233"/>
      <c r="H173" s="234" t="s">
        <v>1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149</v>
      </c>
      <c r="AU173" s="241" t="s">
        <v>86</v>
      </c>
      <c r="AV173" s="13" t="s">
        <v>21</v>
      </c>
      <c r="AW173" s="13" t="s">
        <v>38</v>
      </c>
      <c r="AX173" s="13" t="s">
        <v>80</v>
      </c>
      <c r="AY173" s="241" t="s">
        <v>126</v>
      </c>
    </row>
    <row r="174" s="14" customFormat="1">
      <c r="A174" s="14"/>
      <c r="B174" s="242"/>
      <c r="C174" s="243"/>
      <c r="D174" s="225" t="s">
        <v>149</v>
      </c>
      <c r="E174" s="244" t="s">
        <v>1</v>
      </c>
      <c r="F174" s="245" t="s">
        <v>203</v>
      </c>
      <c r="G174" s="243"/>
      <c r="H174" s="246">
        <v>36.719999999999999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149</v>
      </c>
      <c r="AU174" s="252" t="s">
        <v>86</v>
      </c>
      <c r="AV174" s="14" t="s">
        <v>86</v>
      </c>
      <c r="AW174" s="14" t="s">
        <v>38</v>
      </c>
      <c r="AX174" s="14" t="s">
        <v>80</v>
      </c>
      <c r="AY174" s="252" t="s">
        <v>126</v>
      </c>
    </row>
    <row r="175" s="14" customFormat="1">
      <c r="A175" s="14"/>
      <c r="B175" s="242"/>
      <c r="C175" s="243"/>
      <c r="D175" s="225" t="s">
        <v>149</v>
      </c>
      <c r="E175" s="244" t="s">
        <v>1</v>
      </c>
      <c r="F175" s="245" t="s">
        <v>204</v>
      </c>
      <c r="G175" s="243"/>
      <c r="H175" s="246">
        <v>39.960000000000001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2" t="s">
        <v>149</v>
      </c>
      <c r="AU175" s="252" t="s">
        <v>86</v>
      </c>
      <c r="AV175" s="14" t="s">
        <v>86</v>
      </c>
      <c r="AW175" s="14" t="s">
        <v>38</v>
      </c>
      <c r="AX175" s="14" t="s">
        <v>80</v>
      </c>
      <c r="AY175" s="252" t="s">
        <v>126</v>
      </c>
    </row>
    <row r="176" s="15" customFormat="1">
      <c r="A176" s="15"/>
      <c r="B176" s="253"/>
      <c r="C176" s="254"/>
      <c r="D176" s="225" t="s">
        <v>149</v>
      </c>
      <c r="E176" s="255" t="s">
        <v>1</v>
      </c>
      <c r="F176" s="256" t="s">
        <v>205</v>
      </c>
      <c r="G176" s="254"/>
      <c r="H176" s="257">
        <v>76.680000000000007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3" t="s">
        <v>149</v>
      </c>
      <c r="AU176" s="263" t="s">
        <v>86</v>
      </c>
      <c r="AV176" s="15" t="s">
        <v>125</v>
      </c>
      <c r="AW176" s="15" t="s">
        <v>38</v>
      </c>
      <c r="AX176" s="15" t="s">
        <v>21</v>
      </c>
      <c r="AY176" s="263" t="s">
        <v>126</v>
      </c>
    </row>
    <row r="177" s="2" customFormat="1" ht="24.15" customHeight="1">
      <c r="A177" s="39"/>
      <c r="B177" s="40"/>
      <c r="C177" s="212" t="s">
        <v>206</v>
      </c>
      <c r="D177" s="212" t="s">
        <v>128</v>
      </c>
      <c r="E177" s="213" t="s">
        <v>207</v>
      </c>
      <c r="F177" s="214" t="s">
        <v>208</v>
      </c>
      <c r="G177" s="215" t="s">
        <v>198</v>
      </c>
      <c r="H177" s="216">
        <v>31.125</v>
      </c>
      <c r="I177" s="217"/>
      <c r="J177" s="218">
        <f>ROUND(I177*H177,2)</f>
        <v>0</v>
      </c>
      <c r="K177" s="214" t="s">
        <v>132</v>
      </c>
      <c r="L177" s="45"/>
      <c r="M177" s="219" t="s">
        <v>1</v>
      </c>
      <c r="N177" s="220" t="s">
        <v>45</v>
      </c>
      <c r="O177" s="92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3" t="s">
        <v>125</v>
      </c>
      <c r="AT177" s="223" t="s">
        <v>128</v>
      </c>
      <c r="AU177" s="223" t="s">
        <v>86</v>
      </c>
      <c r="AY177" s="18" t="s">
        <v>126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8" t="s">
        <v>21</v>
      </c>
      <c r="BK177" s="224">
        <f>ROUND(I177*H177,2)</f>
        <v>0</v>
      </c>
      <c r="BL177" s="18" t="s">
        <v>125</v>
      </c>
      <c r="BM177" s="223" t="s">
        <v>209</v>
      </c>
    </row>
    <row r="178" s="2" customFormat="1">
      <c r="A178" s="39"/>
      <c r="B178" s="40"/>
      <c r="C178" s="41"/>
      <c r="D178" s="225" t="s">
        <v>134</v>
      </c>
      <c r="E178" s="41"/>
      <c r="F178" s="226" t="s">
        <v>210</v>
      </c>
      <c r="G178" s="41"/>
      <c r="H178" s="41"/>
      <c r="I178" s="227"/>
      <c r="J178" s="41"/>
      <c r="K178" s="41"/>
      <c r="L178" s="45"/>
      <c r="M178" s="228"/>
      <c r="N178" s="229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134</v>
      </c>
      <c r="AU178" s="18" t="s">
        <v>86</v>
      </c>
    </row>
    <row r="179" s="2" customFormat="1">
      <c r="A179" s="39"/>
      <c r="B179" s="40"/>
      <c r="C179" s="41"/>
      <c r="D179" s="230" t="s">
        <v>136</v>
      </c>
      <c r="E179" s="41"/>
      <c r="F179" s="231" t="s">
        <v>211</v>
      </c>
      <c r="G179" s="41"/>
      <c r="H179" s="41"/>
      <c r="I179" s="227"/>
      <c r="J179" s="41"/>
      <c r="K179" s="41"/>
      <c r="L179" s="45"/>
      <c r="M179" s="228"/>
      <c r="N179" s="229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136</v>
      </c>
      <c r="AU179" s="18" t="s">
        <v>86</v>
      </c>
    </row>
    <row r="180" s="13" customFormat="1">
      <c r="A180" s="13"/>
      <c r="B180" s="232"/>
      <c r="C180" s="233"/>
      <c r="D180" s="225" t="s">
        <v>149</v>
      </c>
      <c r="E180" s="234" t="s">
        <v>1</v>
      </c>
      <c r="F180" s="235" t="s">
        <v>212</v>
      </c>
      <c r="G180" s="233"/>
      <c r="H180" s="234" t="s">
        <v>1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149</v>
      </c>
      <c r="AU180" s="241" t="s">
        <v>86</v>
      </c>
      <c r="AV180" s="13" t="s">
        <v>21</v>
      </c>
      <c r="AW180" s="13" t="s">
        <v>38</v>
      </c>
      <c r="AX180" s="13" t="s">
        <v>80</v>
      </c>
      <c r="AY180" s="241" t="s">
        <v>126</v>
      </c>
    </row>
    <row r="181" s="14" customFormat="1">
      <c r="A181" s="14"/>
      <c r="B181" s="242"/>
      <c r="C181" s="243"/>
      <c r="D181" s="225" t="s">
        <v>149</v>
      </c>
      <c r="E181" s="244" t="s">
        <v>1</v>
      </c>
      <c r="F181" s="245" t="s">
        <v>213</v>
      </c>
      <c r="G181" s="243"/>
      <c r="H181" s="246">
        <v>12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149</v>
      </c>
      <c r="AU181" s="252" t="s">
        <v>86</v>
      </c>
      <c r="AV181" s="14" t="s">
        <v>86</v>
      </c>
      <c r="AW181" s="14" t="s">
        <v>38</v>
      </c>
      <c r="AX181" s="14" t="s">
        <v>80</v>
      </c>
      <c r="AY181" s="252" t="s">
        <v>126</v>
      </c>
    </row>
    <row r="182" s="13" customFormat="1">
      <c r="A182" s="13"/>
      <c r="B182" s="232"/>
      <c r="C182" s="233"/>
      <c r="D182" s="225" t="s">
        <v>149</v>
      </c>
      <c r="E182" s="234" t="s">
        <v>1</v>
      </c>
      <c r="F182" s="235" t="s">
        <v>214</v>
      </c>
      <c r="G182" s="233"/>
      <c r="H182" s="234" t="s">
        <v>1</v>
      </c>
      <c r="I182" s="236"/>
      <c r="J182" s="233"/>
      <c r="K182" s="233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149</v>
      </c>
      <c r="AU182" s="241" t="s">
        <v>86</v>
      </c>
      <c r="AV182" s="13" t="s">
        <v>21</v>
      </c>
      <c r="AW182" s="13" t="s">
        <v>38</v>
      </c>
      <c r="AX182" s="13" t="s">
        <v>80</v>
      </c>
      <c r="AY182" s="241" t="s">
        <v>126</v>
      </c>
    </row>
    <row r="183" s="14" customFormat="1">
      <c r="A183" s="14"/>
      <c r="B183" s="242"/>
      <c r="C183" s="243"/>
      <c r="D183" s="225" t="s">
        <v>149</v>
      </c>
      <c r="E183" s="244" t="s">
        <v>1</v>
      </c>
      <c r="F183" s="245" t="s">
        <v>215</v>
      </c>
      <c r="G183" s="243"/>
      <c r="H183" s="246">
        <v>19.125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2" t="s">
        <v>149</v>
      </c>
      <c r="AU183" s="252" t="s">
        <v>86</v>
      </c>
      <c r="AV183" s="14" t="s">
        <v>86</v>
      </c>
      <c r="AW183" s="14" t="s">
        <v>38</v>
      </c>
      <c r="AX183" s="14" t="s">
        <v>80</v>
      </c>
      <c r="AY183" s="252" t="s">
        <v>126</v>
      </c>
    </row>
    <row r="184" s="15" customFormat="1">
      <c r="A184" s="15"/>
      <c r="B184" s="253"/>
      <c r="C184" s="254"/>
      <c r="D184" s="225" t="s">
        <v>149</v>
      </c>
      <c r="E184" s="255" t="s">
        <v>1</v>
      </c>
      <c r="F184" s="256" t="s">
        <v>205</v>
      </c>
      <c r="G184" s="254"/>
      <c r="H184" s="257">
        <v>31.125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3" t="s">
        <v>149</v>
      </c>
      <c r="AU184" s="263" t="s">
        <v>86</v>
      </c>
      <c r="AV184" s="15" t="s">
        <v>125</v>
      </c>
      <c r="AW184" s="15" t="s">
        <v>38</v>
      </c>
      <c r="AX184" s="15" t="s">
        <v>21</v>
      </c>
      <c r="AY184" s="263" t="s">
        <v>126</v>
      </c>
    </row>
    <row r="185" s="2" customFormat="1" ht="33" customHeight="1">
      <c r="A185" s="39"/>
      <c r="B185" s="40"/>
      <c r="C185" s="212" t="s">
        <v>8</v>
      </c>
      <c r="D185" s="212" t="s">
        <v>128</v>
      </c>
      <c r="E185" s="213" t="s">
        <v>216</v>
      </c>
      <c r="F185" s="214" t="s">
        <v>217</v>
      </c>
      <c r="G185" s="215" t="s">
        <v>198</v>
      </c>
      <c r="H185" s="216">
        <v>31.125</v>
      </c>
      <c r="I185" s="217"/>
      <c r="J185" s="218">
        <f>ROUND(I185*H185,2)</f>
        <v>0</v>
      </c>
      <c r="K185" s="214" t="s">
        <v>132</v>
      </c>
      <c r="L185" s="45"/>
      <c r="M185" s="219" t="s">
        <v>1</v>
      </c>
      <c r="N185" s="220" t="s">
        <v>45</v>
      </c>
      <c r="O185" s="92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3" t="s">
        <v>125</v>
      </c>
      <c r="AT185" s="223" t="s">
        <v>128</v>
      </c>
      <c r="AU185" s="223" t="s">
        <v>86</v>
      </c>
      <c r="AY185" s="18" t="s">
        <v>126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8" t="s">
        <v>21</v>
      </c>
      <c r="BK185" s="224">
        <f>ROUND(I185*H185,2)</f>
        <v>0</v>
      </c>
      <c r="BL185" s="18" t="s">
        <v>125</v>
      </c>
      <c r="BM185" s="223" t="s">
        <v>218</v>
      </c>
    </row>
    <row r="186" s="2" customFormat="1">
      <c r="A186" s="39"/>
      <c r="B186" s="40"/>
      <c r="C186" s="41"/>
      <c r="D186" s="225" t="s">
        <v>134</v>
      </c>
      <c r="E186" s="41"/>
      <c r="F186" s="226" t="s">
        <v>219</v>
      </c>
      <c r="G186" s="41"/>
      <c r="H186" s="41"/>
      <c r="I186" s="227"/>
      <c r="J186" s="41"/>
      <c r="K186" s="41"/>
      <c r="L186" s="45"/>
      <c r="M186" s="228"/>
      <c r="N186" s="229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134</v>
      </c>
      <c r="AU186" s="18" t="s">
        <v>86</v>
      </c>
    </row>
    <row r="187" s="2" customFormat="1">
      <c r="A187" s="39"/>
      <c r="B187" s="40"/>
      <c r="C187" s="41"/>
      <c r="D187" s="230" t="s">
        <v>136</v>
      </c>
      <c r="E187" s="41"/>
      <c r="F187" s="231" t="s">
        <v>220</v>
      </c>
      <c r="G187" s="41"/>
      <c r="H187" s="41"/>
      <c r="I187" s="227"/>
      <c r="J187" s="41"/>
      <c r="K187" s="41"/>
      <c r="L187" s="45"/>
      <c r="M187" s="228"/>
      <c r="N187" s="229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136</v>
      </c>
      <c r="AU187" s="18" t="s">
        <v>86</v>
      </c>
    </row>
    <row r="188" s="2" customFormat="1" ht="37.8" customHeight="1">
      <c r="A188" s="39"/>
      <c r="B188" s="40"/>
      <c r="C188" s="212" t="s">
        <v>221</v>
      </c>
      <c r="D188" s="212" t="s">
        <v>128</v>
      </c>
      <c r="E188" s="213" t="s">
        <v>222</v>
      </c>
      <c r="F188" s="214" t="s">
        <v>223</v>
      </c>
      <c r="G188" s="215" t="s">
        <v>198</v>
      </c>
      <c r="H188" s="216">
        <v>2.1600000000000001</v>
      </c>
      <c r="I188" s="217"/>
      <c r="J188" s="218">
        <f>ROUND(I188*H188,2)</f>
        <v>0</v>
      </c>
      <c r="K188" s="214" t="s">
        <v>132</v>
      </c>
      <c r="L188" s="45"/>
      <c r="M188" s="219" t="s">
        <v>1</v>
      </c>
      <c r="N188" s="220" t="s">
        <v>45</v>
      </c>
      <c r="O188" s="92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3" t="s">
        <v>125</v>
      </c>
      <c r="AT188" s="223" t="s">
        <v>128</v>
      </c>
      <c r="AU188" s="223" t="s">
        <v>86</v>
      </c>
      <c r="AY188" s="18" t="s">
        <v>126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8" t="s">
        <v>21</v>
      </c>
      <c r="BK188" s="224">
        <f>ROUND(I188*H188,2)</f>
        <v>0</v>
      </c>
      <c r="BL188" s="18" t="s">
        <v>125</v>
      </c>
      <c r="BM188" s="223" t="s">
        <v>224</v>
      </c>
    </row>
    <row r="189" s="2" customFormat="1">
      <c r="A189" s="39"/>
      <c r="B189" s="40"/>
      <c r="C189" s="41"/>
      <c r="D189" s="225" t="s">
        <v>134</v>
      </c>
      <c r="E189" s="41"/>
      <c r="F189" s="226" t="s">
        <v>225</v>
      </c>
      <c r="G189" s="41"/>
      <c r="H189" s="41"/>
      <c r="I189" s="227"/>
      <c r="J189" s="41"/>
      <c r="K189" s="41"/>
      <c r="L189" s="45"/>
      <c r="M189" s="228"/>
      <c r="N189" s="229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134</v>
      </c>
      <c r="AU189" s="18" t="s">
        <v>86</v>
      </c>
    </row>
    <row r="190" s="2" customFormat="1">
      <c r="A190" s="39"/>
      <c r="B190" s="40"/>
      <c r="C190" s="41"/>
      <c r="D190" s="230" t="s">
        <v>136</v>
      </c>
      <c r="E190" s="41"/>
      <c r="F190" s="231" t="s">
        <v>226</v>
      </c>
      <c r="G190" s="41"/>
      <c r="H190" s="41"/>
      <c r="I190" s="227"/>
      <c r="J190" s="41"/>
      <c r="K190" s="41"/>
      <c r="L190" s="45"/>
      <c r="M190" s="228"/>
      <c r="N190" s="229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136</v>
      </c>
      <c r="AU190" s="18" t="s">
        <v>86</v>
      </c>
    </row>
    <row r="191" s="13" customFormat="1">
      <c r="A191" s="13"/>
      <c r="B191" s="232"/>
      <c r="C191" s="233"/>
      <c r="D191" s="225" t="s">
        <v>149</v>
      </c>
      <c r="E191" s="234" t="s">
        <v>1</v>
      </c>
      <c r="F191" s="235" t="s">
        <v>227</v>
      </c>
      <c r="G191" s="233"/>
      <c r="H191" s="234" t="s">
        <v>1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149</v>
      </c>
      <c r="AU191" s="241" t="s">
        <v>86</v>
      </c>
      <c r="AV191" s="13" t="s">
        <v>21</v>
      </c>
      <c r="AW191" s="13" t="s">
        <v>38</v>
      </c>
      <c r="AX191" s="13" t="s">
        <v>80</v>
      </c>
      <c r="AY191" s="241" t="s">
        <v>126</v>
      </c>
    </row>
    <row r="192" s="14" customFormat="1">
      <c r="A192" s="14"/>
      <c r="B192" s="242"/>
      <c r="C192" s="243"/>
      <c r="D192" s="225" t="s">
        <v>149</v>
      </c>
      <c r="E192" s="244" t="s">
        <v>1</v>
      </c>
      <c r="F192" s="245" t="s">
        <v>228</v>
      </c>
      <c r="G192" s="243"/>
      <c r="H192" s="246">
        <v>2.1600000000000001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149</v>
      </c>
      <c r="AU192" s="252" t="s">
        <v>86</v>
      </c>
      <c r="AV192" s="14" t="s">
        <v>86</v>
      </c>
      <c r="AW192" s="14" t="s">
        <v>38</v>
      </c>
      <c r="AX192" s="14" t="s">
        <v>21</v>
      </c>
      <c r="AY192" s="252" t="s">
        <v>126</v>
      </c>
    </row>
    <row r="193" s="2" customFormat="1" ht="24.15" customHeight="1">
      <c r="A193" s="39"/>
      <c r="B193" s="40"/>
      <c r="C193" s="212" t="s">
        <v>229</v>
      </c>
      <c r="D193" s="212" t="s">
        <v>128</v>
      </c>
      <c r="E193" s="213" t="s">
        <v>230</v>
      </c>
      <c r="F193" s="214" t="s">
        <v>231</v>
      </c>
      <c r="G193" s="215" t="s">
        <v>232</v>
      </c>
      <c r="H193" s="216">
        <v>10</v>
      </c>
      <c r="I193" s="217"/>
      <c r="J193" s="218">
        <f>ROUND(I193*H193,2)</f>
        <v>0</v>
      </c>
      <c r="K193" s="214" t="s">
        <v>132</v>
      </c>
      <c r="L193" s="45"/>
      <c r="M193" s="219" t="s">
        <v>1</v>
      </c>
      <c r="N193" s="220" t="s">
        <v>45</v>
      </c>
      <c r="O193" s="92"/>
      <c r="P193" s="221">
        <f>O193*H193</f>
        <v>0</v>
      </c>
      <c r="Q193" s="221">
        <v>0.019</v>
      </c>
      <c r="R193" s="221">
        <f>Q193*H193</f>
        <v>0.19</v>
      </c>
      <c r="S193" s="221">
        <v>0</v>
      </c>
      <c r="T193" s="222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3" t="s">
        <v>125</v>
      </c>
      <c r="AT193" s="223" t="s">
        <v>128</v>
      </c>
      <c r="AU193" s="223" t="s">
        <v>86</v>
      </c>
      <c r="AY193" s="18" t="s">
        <v>126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8" t="s">
        <v>21</v>
      </c>
      <c r="BK193" s="224">
        <f>ROUND(I193*H193,2)</f>
        <v>0</v>
      </c>
      <c r="BL193" s="18" t="s">
        <v>125</v>
      </c>
      <c r="BM193" s="223" t="s">
        <v>233</v>
      </c>
    </row>
    <row r="194" s="2" customFormat="1">
      <c r="A194" s="39"/>
      <c r="B194" s="40"/>
      <c r="C194" s="41"/>
      <c r="D194" s="225" t="s">
        <v>134</v>
      </c>
      <c r="E194" s="41"/>
      <c r="F194" s="226" t="s">
        <v>234</v>
      </c>
      <c r="G194" s="41"/>
      <c r="H194" s="41"/>
      <c r="I194" s="227"/>
      <c r="J194" s="41"/>
      <c r="K194" s="41"/>
      <c r="L194" s="45"/>
      <c r="M194" s="228"/>
      <c r="N194" s="229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134</v>
      </c>
      <c r="AU194" s="18" t="s">
        <v>86</v>
      </c>
    </row>
    <row r="195" s="2" customFormat="1">
      <c r="A195" s="39"/>
      <c r="B195" s="40"/>
      <c r="C195" s="41"/>
      <c r="D195" s="230" t="s">
        <v>136</v>
      </c>
      <c r="E195" s="41"/>
      <c r="F195" s="231" t="s">
        <v>235</v>
      </c>
      <c r="G195" s="41"/>
      <c r="H195" s="41"/>
      <c r="I195" s="227"/>
      <c r="J195" s="41"/>
      <c r="K195" s="41"/>
      <c r="L195" s="45"/>
      <c r="M195" s="228"/>
      <c r="N195" s="229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136</v>
      </c>
      <c r="AU195" s="18" t="s">
        <v>86</v>
      </c>
    </row>
    <row r="196" s="13" customFormat="1">
      <c r="A196" s="13"/>
      <c r="B196" s="232"/>
      <c r="C196" s="233"/>
      <c r="D196" s="225" t="s">
        <v>149</v>
      </c>
      <c r="E196" s="234" t="s">
        <v>1</v>
      </c>
      <c r="F196" s="235" t="s">
        <v>236</v>
      </c>
      <c r="G196" s="233"/>
      <c r="H196" s="234" t="s">
        <v>1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149</v>
      </c>
      <c r="AU196" s="241" t="s">
        <v>86</v>
      </c>
      <c r="AV196" s="13" t="s">
        <v>21</v>
      </c>
      <c r="AW196" s="13" t="s">
        <v>38</v>
      </c>
      <c r="AX196" s="13" t="s">
        <v>80</v>
      </c>
      <c r="AY196" s="241" t="s">
        <v>126</v>
      </c>
    </row>
    <row r="197" s="14" customFormat="1">
      <c r="A197" s="14"/>
      <c r="B197" s="242"/>
      <c r="C197" s="243"/>
      <c r="D197" s="225" t="s">
        <v>149</v>
      </c>
      <c r="E197" s="244" t="s">
        <v>1</v>
      </c>
      <c r="F197" s="245" t="s">
        <v>26</v>
      </c>
      <c r="G197" s="243"/>
      <c r="H197" s="246">
        <v>10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149</v>
      </c>
      <c r="AU197" s="252" t="s">
        <v>86</v>
      </c>
      <c r="AV197" s="14" t="s">
        <v>86</v>
      </c>
      <c r="AW197" s="14" t="s">
        <v>38</v>
      </c>
      <c r="AX197" s="14" t="s">
        <v>21</v>
      </c>
      <c r="AY197" s="252" t="s">
        <v>126</v>
      </c>
    </row>
    <row r="198" s="2" customFormat="1" ht="24.15" customHeight="1">
      <c r="A198" s="39"/>
      <c r="B198" s="40"/>
      <c r="C198" s="212" t="s">
        <v>180</v>
      </c>
      <c r="D198" s="212" t="s">
        <v>128</v>
      </c>
      <c r="E198" s="213" t="s">
        <v>237</v>
      </c>
      <c r="F198" s="214" t="s">
        <v>238</v>
      </c>
      <c r="G198" s="215" t="s">
        <v>131</v>
      </c>
      <c r="H198" s="216">
        <v>109.965</v>
      </c>
      <c r="I198" s="217"/>
      <c r="J198" s="218">
        <f>ROUND(I198*H198,2)</f>
        <v>0</v>
      </c>
      <c r="K198" s="214" t="s">
        <v>132</v>
      </c>
      <c r="L198" s="45"/>
      <c r="M198" s="219" t="s">
        <v>1</v>
      </c>
      <c r="N198" s="220" t="s">
        <v>45</v>
      </c>
      <c r="O198" s="92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3" t="s">
        <v>125</v>
      </c>
      <c r="AT198" s="223" t="s">
        <v>128</v>
      </c>
      <c r="AU198" s="223" t="s">
        <v>86</v>
      </c>
      <c r="AY198" s="18" t="s">
        <v>126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8" t="s">
        <v>21</v>
      </c>
      <c r="BK198" s="224">
        <f>ROUND(I198*H198,2)</f>
        <v>0</v>
      </c>
      <c r="BL198" s="18" t="s">
        <v>125</v>
      </c>
      <c r="BM198" s="223" t="s">
        <v>239</v>
      </c>
    </row>
    <row r="199" s="2" customFormat="1">
      <c r="A199" s="39"/>
      <c r="B199" s="40"/>
      <c r="C199" s="41"/>
      <c r="D199" s="225" t="s">
        <v>134</v>
      </c>
      <c r="E199" s="41"/>
      <c r="F199" s="226" t="s">
        <v>240</v>
      </c>
      <c r="G199" s="41"/>
      <c r="H199" s="41"/>
      <c r="I199" s="227"/>
      <c r="J199" s="41"/>
      <c r="K199" s="41"/>
      <c r="L199" s="45"/>
      <c r="M199" s="228"/>
      <c r="N199" s="229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134</v>
      </c>
      <c r="AU199" s="18" t="s">
        <v>86</v>
      </c>
    </row>
    <row r="200" s="2" customFormat="1">
      <c r="A200" s="39"/>
      <c r="B200" s="40"/>
      <c r="C200" s="41"/>
      <c r="D200" s="230" t="s">
        <v>136</v>
      </c>
      <c r="E200" s="41"/>
      <c r="F200" s="231" t="s">
        <v>241</v>
      </c>
      <c r="G200" s="41"/>
      <c r="H200" s="41"/>
      <c r="I200" s="227"/>
      <c r="J200" s="41"/>
      <c r="K200" s="41"/>
      <c r="L200" s="45"/>
      <c r="M200" s="228"/>
      <c r="N200" s="229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136</v>
      </c>
      <c r="AU200" s="18" t="s">
        <v>86</v>
      </c>
    </row>
    <row r="201" s="2" customFormat="1" ht="24.15" customHeight="1">
      <c r="A201" s="39"/>
      <c r="B201" s="40"/>
      <c r="C201" s="212" t="s">
        <v>242</v>
      </c>
      <c r="D201" s="212" t="s">
        <v>128</v>
      </c>
      <c r="E201" s="213" t="s">
        <v>243</v>
      </c>
      <c r="F201" s="214" t="s">
        <v>244</v>
      </c>
      <c r="G201" s="215" t="s">
        <v>131</v>
      </c>
      <c r="H201" s="216">
        <v>1525.328</v>
      </c>
      <c r="I201" s="217"/>
      <c r="J201" s="218">
        <f>ROUND(I201*H201,2)</f>
        <v>0</v>
      </c>
      <c r="K201" s="214" t="s">
        <v>132</v>
      </c>
      <c r="L201" s="45"/>
      <c r="M201" s="219" t="s">
        <v>1</v>
      </c>
      <c r="N201" s="220" t="s">
        <v>45</v>
      </c>
      <c r="O201" s="92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3" t="s">
        <v>125</v>
      </c>
      <c r="AT201" s="223" t="s">
        <v>128</v>
      </c>
      <c r="AU201" s="223" t="s">
        <v>86</v>
      </c>
      <c r="AY201" s="18" t="s">
        <v>126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8" t="s">
        <v>21</v>
      </c>
      <c r="BK201" s="224">
        <f>ROUND(I201*H201,2)</f>
        <v>0</v>
      </c>
      <c r="BL201" s="18" t="s">
        <v>125</v>
      </c>
      <c r="BM201" s="223" t="s">
        <v>245</v>
      </c>
    </row>
    <row r="202" s="2" customFormat="1">
      <c r="A202" s="39"/>
      <c r="B202" s="40"/>
      <c r="C202" s="41"/>
      <c r="D202" s="225" t="s">
        <v>134</v>
      </c>
      <c r="E202" s="41"/>
      <c r="F202" s="226" t="s">
        <v>246</v>
      </c>
      <c r="G202" s="41"/>
      <c r="H202" s="41"/>
      <c r="I202" s="227"/>
      <c r="J202" s="41"/>
      <c r="K202" s="41"/>
      <c r="L202" s="45"/>
      <c r="M202" s="228"/>
      <c r="N202" s="229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134</v>
      </c>
      <c r="AU202" s="18" t="s">
        <v>86</v>
      </c>
    </row>
    <row r="203" s="2" customFormat="1">
      <c r="A203" s="39"/>
      <c r="B203" s="40"/>
      <c r="C203" s="41"/>
      <c r="D203" s="230" t="s">
        <v>136</v>
      </c>
      <c r="E203" s="41"/>
      <c r="F203" s="231" t="s">
        <v>247</v>
      </c>
      <c r="G203" s="41"/>
      <c r="H203" s="41"/>
      <c r="I203" s="227"/>
      <c r="J203" s="41"/>
      <c r="K203" s="41"/>
      <c r="L203" s="45"/>
      <c r="M203" s="228"/>
      <c r="N203" s="229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136</v>
      </c>
      <c r="AU203" s="18" t="s">
        <v>86</v>
      </c>
    </row>
    <row r="204" s="13" customFormat="1">
      <c r="A204" s="13"/>
      <c r="B204" s="232"/>
      <c r="C204" s="233"/>
      <c r="D204" s="225" t="s">
        <v>149</v>
      </c>
      <c r="E204" s="234" t="s">
        <v>1</v>
      </c>
      <c r="F204" s="235" t="s">
        <v>248</v>
      </c>
      <c r="G204" s="233"/>
      <c r="H204" s="234" t="s">
        <v>1</v>
      </c>
      <c r="I204" s="236"/>
      <c r="J204" s="233"/>
      <c r="K204" s="233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149</v>
      </c>
      <c r="AU204" s="241" t="s">
        <v>86</v>
      </c>
      <c r="AV204" s="13" t="s">
        <v>21</v>
      </c>
      <c r="AW204" s="13" t="s">
        <v>38</v>
      </c>
      <c r="AX204" s="13" t="s">
        <v>80</v>
      </c>
      <c r="AY204" s="241" t="s">
        <v>126</v>
      </c>
    </row>
    <row r="205" s="14" customFormat="1">
      <c r="A205" s="14"/>
      <c r="B205" s="242"/>
      <c r="C205" s="243"/>
      <c r="D205" s="225" t="s">
        <v>149</v>
      </c>
      <c r="E205" s="244" t="s">
        <v>1</v>
      </c>
      <c r="F205" s="245" t="s">
        <v>249</v>
      </c>
      <c r="G205" s="243"/>
      <c r="H205" s="246">
        <v>1525.328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149</v>
      </c>
      <c r="AU205" s="252" t="s">
        <v>86</v>
      </c>
      <c r="AV205" s="14" t="s">
        <v>86</v>
      </c>
      <c r="AW205" s="14" t="s">
        <v>38</v>
      </c>
      <c r="AX205" s="14" t="s">
        <v>21</v>
      </c>
      <c r="AY205" s="252" t="s">
        <v>126</v>
      </c>
    </row>
    <row r="206" s="2" customFormat="1" ht="37.8" customHeight="1">
      <c r="A206" s="39"/>
      <c r="B206" s="40"/>
      <c r="C206" s="212" t="s">
        <v>250</v>
      </c>
      <c r="D206" s="212" t="s">
        <v>128</v>
      </c>
      <c r="E206" s="213" t="s">
        <v>251</v>
      </c>
      <c r="F206" s="214" t="s">
        <v>252</v>
      </c>
      <c r="G206" s="215" t="s">
        <v>198</v>
      </c>
      <c r="H206" s="216">
        <v>12</v>
      </c>
      <c r="I206" s="217"/>
      <c r="J206" s="218">
        <f>ROUND(I206*H206,2)</f>
        <v>0</v>
      </c>
      <c r="K206" s="214" t="s">
        <v>132</v>
      </c>
      <c r="L206" s="45"/>
      <c r="M206" s="219" t="s">
        <v>1</v>
      </c>
      <c r="N206" s="220" t="s">
        <v>45</v>
      </c>
      <c r="O206" s="92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3" t="s">
        <v>125</v>
      </c>
      <c r="AT206" s="223" t="s">
        <v>128</v>
      </c>
      <c r="AU206" s="223" t="s">
        <v>86</v>
      </c>
      <c r="AY206" s="18" t="s">
        <v>126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8" t="s">
        <v>21</v>
      </c>
      <c r="BK206" s="224">
        <f>ROUND(I206*H206,2)</f>
        <v>0</v>
      </c>
      <c r="BL206" s="18" t="s">
        <v>125</v>
      </c>
      <c r="BM206" s="223" t="s">
        <v>253</v>
      </c>
    </row>
    <row r="207" s="2" customFormat="1">
      <c r="A207" s="39"/>
      <c r="B207" s="40"/>
      <c r="C207" s="41"/>
      <c r="D207" s="225" t="s">
        <v>134</v>
      </c>
      <c r="E207" s="41"/>
      <c r="F207" s="226" t="s">
        <v>254</v>
      </c>
      <c r="G207" s="41"/>
      <c r="H207" s="41"/>
      <c r="I207" s="227"/>
      <c r="J207" s="41"/>
      <c r="K207" s="41"/>
      <c r="L207" s="45"/>
      <c r="M207" s="228"/>
      <c r="N207" s="229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134</v>
      </c>
      <c r="AU207" s="18" t="s">
        <v>86</v>
      </c>
    </row>
    <row r="208" s="2" customFormat="1">
      <c r="A208" s="39"/>
      <c r="B208" s="40"/>
      <c r="C208" s="41"/>
      <c r="D208" s="230" t="s">
        <v>136</v>
      </c>
      <c r="E208" s="41"/>
      <c r="F208" s="231" t="s">
        <v>255</v>
      </c>
      <c r="G208" s="41"/>
      <c r="H208" s="41"/>
      <c r="I208" s="227"/>
      <c r="J208" s="41"/>
      <c r="K208" s="41"/>
      <c r="L208" s="45"/>
      <c r="M208" s="228"/>
      <c r="N208" s="229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136</v>
      </c>
      <c r="AU208" s="18" t="s">
        <v>86</v>
      </c>
    </row>
    <row r="209" s="13" customFormat="1">
      <c r="A209" s="13"/>
      <c r="B209" s="232"/>
      <c r="C209" s="233"/>
      <c r="D209" s="225" t="s">
        <v>149</v>
      </c>
      <c r="E209" s="234" t="s">
        <v>1</v>
      </c>
      <c r="F209" s="235" t="s">
        <v>256</v>
      </c>
      <c r="G209" s="233"/>
      <c r="H209" s="234" t="s">
        <v>1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149</v>
      </c>
      <c r="AU209" s="241" t="s">
        <v>86</v>
      </c>
      <c r="AV209" s="13" t="s">
        <v>21</v>
      </c>
      <c r="AW209" s="13" t="s">
        <v>38</v>
      </c>
      <c r="AX209" s="13" t="s">
        <v>80</v>
      </c>
      <c r="AY209" s="241" t="s">
        <v>126</v>
      </c>
    </row>
    <row r="210" s="14" customFormat="1">
      <c r="A210" s="14"/>
      <c r="B210" s="242"/>
      <c r="C210" s="243"/>
      <c r="D210" s="225" t="s">
        <v>149</v>
      </c>
      <c r="E210" s="244" t="s">
        <v>1</v>
      </c>
      <c r="F210" s="245" t="s">
        <v>213</v>
      </c>
      <c r="G210" s="243"/>
      <c r="H210" s="246">
        <v>12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149</v>
      </c>
      <c r="AU210" s="252" t="s">
        <v>86</v>
      </c>
      <c r="AV210" s="14" t="s">
        <v>86</v>
      </c>
      <c r="AW210" s="14" t="s">
        <v>38</v>
      </c>
      <c r="AX210" s="14" t="s">
        <v>21</v>
      </c>
      <c r="AY210" s="252" t="s">
        <v>126</v>
      </c>
    </row>
    <row r="211" s="2" customFormat="1" ht="16.5" customHeight="1">
      <c r="A211" s="39"/>
      <c r="B211" s="40"/>
      <c r="C211" s="212" t="s">
        <v>257</v>
      </c>
      <c r="D211" s="212" t="s">
        <v>128</v>
      </c>
      <c r="E211" s="213" t="s">
        <v>258</v>
      </c>
      <c r="F211" s="214" t="s">
        <v>259</v>
      </c>
      <c r="G211" s="215" t="s">
        <v>198</v>
      </c>
      <c r="H211" s="216">
        <v>109.965</v>
      </c>
      <c r="I211" s="217"/>
      <c r="J211" s="218">
        <f>ROUND(I211*H211,2)</f>
        <v>0</v>
      </c>
      <c r="K211" s="214" t="s">
        <v>132</v>
      </c>
      <c r="L211" s="45"/>
      <c r="M211" s="219" t="s">
        <v>1</v>
      </c>
      <c r="N211" s="220" t="s">
        <v>45</v>
      </c>
      <c r="O211" s="92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3" t="s">
        <v>125</v>
      </c>
      <c r="AT211" s="223" t="s">
        <v>128</v>
      </c>
      <c r="AU211" s="223" t="s">
        <v>86</v>
      </c>
      <c r="AY211" s="18" t="s">
        <v>126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8" t="s">
        <v>21</v>
      </c>
      <c r="BK211" s="224">
        <f>ROUND(I211*H211,2)</f>
        <v>0</v>
      </c>
      <c r="BL211" s="18" t="s">
        <v>125</v>
      </c>
      <c r="BM211" s="223" t="s">
        <v>260</v>
      </c>
    </row>
    <row r="212" s="2" customFormat="1">
      <c r="A212" s="39"/>
      <c r="B212" s="40"/>
      <c r="C212" s="41"/>
      <c r="D212" s="225" t="s">
        <v>134</v>
      </c>
      <c r="E212" s="41"/>
      <c r="F212" s="226" t="s">
        <v>261</v>
      </c>
      <c r="G212" s="41"/>
      <c r="H212" s="41"/>
      <c r="I212" s="227"/>
      <c r="J212" s="41"/>
      <c r="K212" s="41"/>
      <c r="L212" s="45"/>
      <c r="M212" s="228"/>
      <c r="N212" s="229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134</v>
      </c>
      <c r="AU212" s="18" t="s">
        <v>86</v>
      </c>
    </row>
    <row r="213" s="2" customFormat="1">
      <c r="A213" s="39"/>
      <c r="B213" s="40"/>
      <c r="C213" s="41"/>
      <c r="D213" s="230" t="s">
        <v>136</v>
      </c>
      <c r="E213" s="41"/>
      <c r="F213" s="231" t="s">
        <v>262</v>
      </c>
      <c r="G213" s="41"/>
      <c r="H213" s="41"/>
      <c r="I213" s="227"/>
      <c r="J213" s="41"/>
      <c r="K213" s="41"/>
      <c r="L213" s="45"/>
      <c r="M213" s="228"/>
      <c r="N213" s="229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136</v>
      </c>
      <c r="AU213" s="18" t="s">
        <v>86</v>
      </c>
    </row>
    <row r="214" s="14" customFormat="1">
      <c r="A214" s="14"/>
      <c r="B214" s="242"/>
      <c r="C214" s="243"/>
      <c r="D214" s="225" t="s">
        <v>149</v>
      </c>
      <c r="E214" s="244" t="s">
        <v>1</v>
      </c>
      <c r="F214" s="245" t="s">
        <v>263</v>
      </c>
      <c r="G214" s="243"/>
      <c r="H214" s="246">
        <v>109.965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149</v>
      </c>
      <c r="AU214" s="252" t="s">
        <v>86</v>
      </c>
      <c r="AV214" s="14" t="s">
        <v>86</v>
      </c>
      <c r="AW214" s="14" t="s">
        <v>38</v>
      </c>
      <c r="AX214" s="14" t="s">
        <v>21</v>
      </c>
      <c r="AY214" s="252" t="s">
        <v>126</v>
      </c>
    </row>
    <row r="215" s="2" customFormat="1" ht="33" customHeight="1">
      <c r="A215" s="39"/>
      <c r="B215" s="40"/>
      <c r="C215" s="212" t="s">
        <v>264</v>
      </c>
      <c r="D215" s="212" t="s">
        <v>128</v>
      </c>
      <c r="E215" s="213" t="s">
        <v>265</v>
      </c>
      <c r="F215" s="214" t="s">
        <v>266</v>
      </c>
      <c r="G215" s="215" t="s">
        <v>267</v>
      </c>
      <c r="H215" s="216">
        <v>197.93700000000001</v>
      </c>
      <c r="I215" s="217"/>
      <c r="J215" s="218">
        <f>ROUND(I215*H215,2)</f>
        <v>0</v>
      </c>
      <c r="K215" s="214" t="s">
        <v>132</v>
      </c>
      <c r="L215" s="45"/>
      <c r="M215" s="219" t="s">
        <v>1</v>
      </c>
      <c r="N215" s="220" t="s">
        <v>45</v>
      </c>
      <c r="O215" s="92"/>
      <c r="P215" s="221">
        <f>O215*H215</f>
        <v>0</v>
      </c>
      <c r="Q215" s="221">
        <v>0</v>
      </c>
      <c r="R215" s="221">
        <f>Q215*H215</f>
        <v>0</v>
      </c>
      <c r="S215" s="221">
        <v>0</v>
      </c>
      <c r="T215" s="222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3" t="s">
        <v>125</v>
      </c>
      <c r="AT215" s="223" t="s">
        <v>128</v>
      </c>
      <c r="AU215" s="223" t="s">
        <v>86</v>
      </c>
      <c r="AY215" s="18" t="s">
        <v>126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8" t="s">
        <v>21</v>
      </c>
      <c r="BK215" s="224">
        <f>ROUND(I215*H215,2)</f>
        <v>0</v>
      </c>
      <c r="BL215" s="18" t="s">
        <v>125</v>
      </c>
      <c r="BM215" s="223" t="s">
        <v>268</v>
      </c>
    </row>
    <row r="216" s="2" customFormat="1">
      <c r="A216" s="39"/>
      <c r="B216" s="40"/>
      <c r="C216" s="41"/>
      <c r="D216" s="225" t="s">
        <v>134</v>
      </c>
      <c r="E216" s="41"/>
      <c r="F216" s="226" t="s">
        <v>269</v>
      </c>
      <c r="G216" s="41"/>
      <c r="H216" s="41"/>
      <c r="I216" s="227"/>
      <c r="J216" s="41"/>
      <c r="K216" s="41"/>
      <c r="L216" s="45"/>
      <c r="M216" s="228"/>
      <c r="N216" s="229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134</v>
      </c>
      <c r="AU216" s="18" t="s">
        <v>86</v>
      </c>
    </row>
    <row r="217" s="2" customFormat="1">
      <c r="A217" s="39"/>
      <c r="B217" s="40"/>
      <c r="C217" s="41"/>
      <c r="D217" s="230" t="s">
        <v>136</v>
      </c>
      <c r="E217" s="41"/>
      <c r="F217" s="231" t="s">
        <v>270</v>
      </c>
      <c r="G217" s="41"/>
      <c r="H217" s="41"/>
      <c r="I217" s="227"/>
      <c r="J217" s="41"/>
      <c r="K217" s="41"/>
      <c r="L217" s="45"/>
      <c r="M217" s="228"/>
      <c r="N217" s="229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136</v>
      </c>
      <c r="AU217" s="18" t="s">
        <v>86</v>
      </c>
    </row>
    <row r="218" s="2" customFormat="1">
      <c r="A218" s="39"/>
      <c r="B218" s="40"/>
      <c r="C218" s="41"/>
      <c r="D218" s="225" t="s">
        <v>271</v>
      </c>
      <c r="E218" s="41"/>
      <c r="F218" s="264" t="s">
        <v>272</v>
      </c>
      <c r="G218" s="41"/>
      <c r="H218" s="41"/>
      <c r="I218" s="227"/>
      <c r="J218" s="41"/>
      <c r="K218" s="41"/>
      <c r="L218" s="45"/>
      <c r="M218" s="228"/>
      <c r="N218" s="229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271</v>
      </c>
      <c r="AU218" s="18" t="s">
        <v>86</v>
      </c>
    </row>
    <row r="219" s="14" customFormat="1">
      <c r="A219" s="14"/>
      <c r="B219" s="242"/>
      <c r="C219" s="243"/>
      <c r="D219" s="225" t="s">
        <v>149</v>
      </c>
      <c r="E219" s="243"/>
      <c r="F219" s="245" t="s">
        <v>273</v>
      </c>
      <c r="G219" s="243"/>
      <c r="H219" s="246">
        <v>197.93700000000001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2" t="s">
        <v>149</v>
      </c>
      <c r="AU219" s="252" t="s">
        <v>86</v>
      </c>
      <c r="AV219" s="14" t="s">
        <v>86</v>
      </c>
      <c r="AW219" s="14" t="s">
        <v>4</v>
      </c>
      <c r="AX219" s="14" t="s">
        <v>21</v>
      </c>
      <c r="AY219" s="252" t="s">
        <v>126</v>
      </c>
    </row>
    <row r="220" s="2" customFormat="1" ht="24.15" customHeight="1">
      <c r="A220" s="39"/>
      <c r="B220" s="40"/>
      <c r="C220" s="212" t="s">
        <v>274</v>
      </c>
      <c r="D220" s="212" t="s">
        <v>128</v>
      </c>
      <c r="E220" s="213" t="s">
        <v>275</v>
      </c>
      <c r="F220" s="214" t="s">
        <v>276</v>
      </c>
      <c r="G220" s="215" t="s">
        <v>131</v>
      </c>
      <c r="H220" s="216">
        <v>58</v>
      </c>
      <c r="I220" s="217"/>
      <c r="J220" s="218">
        <f>ROUND(I220*H220,2)</f>
        <v>0</v>
      </c>
      <c r="K220" s="214" t="s">
        <v>132</v>
      </c>
      <c r="L220" s="45"/>
      <c r="M220" s="219" t="s">
        <v>1</v>
      </c>
      <c r="N220" s="220" t="s">
        <v>45</v>
      </c>
      <c r="O220" s="92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3" t="s">
        <v>125</v>
      </c>
      <c r="AT220" s="223" t="s">
        <v>128</v>
      </c>
      <c r="AU220" s="223" t="s">
        <v>86</v>
      </c>
      <c r="AY220" s="18" t="s">
        <v>126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8" t="s">
        <v>21</v>
      </c>
      <c r="BK220" s="224">
        <f>ROUND(I220*H220,2)</f>
        <v>0</v>
      </c>
      <c r="BL220" s="18" t="s">
        <v>125</v>
      </c>
      <c r="BM220" s="223" t="s">
        <v>277</v>
      </c>
    </row>
    <row r="221" s="2" customFormat="1">
      <c r="A221" s="39"/>
      <c r="B221" s="40"/>
      <c r="C221" s="41"/>
      <c r="D221" s="225" t="s">
        <v>134</v>
      </c>
      <c r="E221" s="41"/>
      <c r="F221" s="226" t="s">
        <v>278</v>
      </c>
      <c r="G221" s="41"/>
      <c r="H221" s="41"/>
      <c r="I221" s="227"/>
      <c r="J221" s="41"/>
      <c r="K221" s="41"/>
      <c r="L221" s="45"/>
      <c r="M221" s="228"/>
      <c r="N221" s="229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134</v>
      </c>
      <c r="AU221" s="18" t="s">
        <v>86</v>
      </c>
    </row>
    <row r="222" s="2" customFormat="1">
      <c r="A222" s="39"/>
      <c r="B222" s="40"/>
      <c r="C222" s="41"/>
      <c r="D222" s="230" t="s">
        <v>136</v>
      </c>
      <c r="E222" s="41"/>
      <c r="F222" s="231" t="s">
        <v>279</v>
      </c>
      <c r="G222" s="41"/>
      <c r="H222" s="41"/>
      <c r="I222" s="227"/>
      <c r="J222" s="41"/>
      <c r="K222" s="41"/>
      <c r="L222" s="45"/>
      <c r="M222" s="228"/>
      <c r="N222" s="229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136</v>
      </c>
      <c r="AU222" s="18" t="s">
        <v>86</v>
      </c>
    </row>
    <row r="223" s="14" customFormat="1">
      <c r="A223" s="14"/>
      <c r="B223" s="242"/>
      <c r="C223" s="243"/>
      <c r="D223" s="225" t="s">
        <v>149</v>
      </c>
      <c r="E223" s="244" t="s">
        <v>1</v>
      </c>
      <c r="F223" s="245" t="s">
        <v>280</v>
      </c>
      <c r="G223" s="243"/>
      <c r="H223" s="246">
        <v>58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2" t="s">
        <v>149</v>
      </c>
      <c r="AU223" s="252" t="s">
        <v>86</v>
      </c>
      <c r="AV223" s="14" t="s">
        <v>86</v>
      </c>
      <c r="AW223" s="14" t="s">
        <v>38</v>
      </c>
      <c r="AX223" s="14" t="s">
        <v>21</v>
      </c>
      <c r="AY223" s="252" t="s">
        <v>126</v>
      </c>
    </row>
    <row r="224" s="2" customFormat="1" ht="16.5" customHeight="1">
      <c r="A224" s="39"/>
      <c r="B224" s="40"/>
      <c r="C224" s="265" t="s">
        <v>7</v>
      </c>
      <c r="D224" s="265" t="s">
        <v>281</v>
      </c>
      <c r="E224" s="266" t="s">
        <v>282</v>
      </c>
      <c r="F224" s="267" t="s">
        <v>283</v>
      </c>
      <c r="G224" s="268" t="s">
        <v>284</v>
      </c>
      <c r="H224" s="269">
        <v>0.058000000000000003</v>
      </c>
      <c r="I224" s="270"/>
      <c r="J224" s="271">
        <f>ROUND(I224*H224,2)</f>
        <v>0</v>
      </c>
      <c r="K224" s="267" t="s">
        <v>132</v>
      </c>
      <c r="L224" s="272"/>
      <c r="M224" s="273" t="s">
        <v>1</v>
      </c>
      <c r="N224" s="274" t="s">
        <v>45</v>
      </c>
      <c r="O224" s="92"/>
      <c r="P224" s="221">
        <f>O224*H224</f>
        <v>0</v>
      </c>
      <c r="Q224" s="221">
        <v>0.001</v>
      </c>
      <c r="R224" s="221">
        <f>Q224*H224</f>
        <v>5.8000000000000007E-05</v>
      </c>
      <c r="S224" s="221">
        <v>0</v>
      </c>
      <c r="T224" s="222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3" t="s">
        <v>181</v>
      </c>
      <c r="AT224" s="223" t="s">
        <v>281</v>
      </c>
      <c r="AU224" s="223" t="s">
        <v>86</v>
      </c>
      <c r="AY224" s="18" t="s">
        <v>126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8" t="s">
        <v>21</v>
      </c>
      <c r="BK224" s="224">
        <f>ROUND(I224*H224,2)</f>
        <v>0</v>
      </c>
      <c r="BL224" s="18" t="s">
        <v>125</v>
      </c>
      <c r="BM224" s="223" t="s">
        <v>285</v>
      </c>
    </row>
    <row r="225" s="2" customFormat="1">
      <c r="A225" s="39"/>
      <c r="B225" s="40"/>
      <c r="C225" s="41"/>
      <c r="D225" s="225" t="s">
        <v>134</v>
      </c>
      <c r="E225" s="41"/>
      <c r="F225" s="226" t="s">
        <v>283</v>
      </c>
      <c r="G225" s="41"/>
      <c r="H225" s="41"/>
      <c r="I225" s="227"/>
      <c r="J225" s="41"/>
      <c r="K225" s="41"/>
      <c r="L225" s="45"/>
      <c r="M225" s="228"/>
      <c r="N225" s="229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134</v>
      </c>
      <c r="AU225" s="18" t="s">
        <v>86</v>
      </c>
    </row>
    <row r="226" s="14" customFormat="1">
      <c r="A226" s="14"/>
      <c r="B226" s="242"/>
      <c r="C226" s="243"/>
      <c r="D226" s="225" t="s">
        <v>149</v>
      </c>
      <c r="E226" s="243"/>
      <c r="F226" s="245" t="s">
        <v>286</v>
      </c>
      <c r="G226" s="243"/>
      <c r="H226" s="246">
        <v>0.058000000000000003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2" t="s">
        <v>149</v>
      </c>
      <c r="AU226" s="252" t="s">
        <v>86</v>
      </c>
      <c r="AV226" s="14" t="s">
        <v>86</v>
      </c>
      <c r="AW226" s="14" t="s">
        <v>4</v>
      </c>
      <c r="AX226" s="14" t="s">
        <v>21</v>
      </c>
      <c r="AY226" s="252" t="s">
        <v>126</v>
      </c>
    </row>
    <row r="227" s="2" customFormat="1" ht="24.15" customHeight="1">
      <c r="A227" s="39"/>
      <c r="B227" s="40"/>
      <c r="C227" s="212" t="s">
        <v>287</v>
      </c>
      <c r="D227" s="212" t="s">
        <v>128</v>
      </c>
      <c r="E227" s="213" t="s">
        <v>288</v>
      </c>
      <c r="F227" s="214" t="s">
        <v>289</v>
      </c>
      <c r="G227" s="215" t="s">
        <v>131</v>
      </c>
      <c r="H227" s="216">
        <v>58</v>
      </c>
      <c r="I227" s="217"/>
      <c r="J227" s="218">
        <f>ROUND(I227*H227,2)</f>
        <v>0</v>
      </c>
      <c r="K227" s="214" t="s">
        <v>132</v>
      </c>
      <c r="L227" s="45"/>
      <c r="M227" s="219" t="s">
        <v>1</v>
      </c>
      <c r="N227" s="220" t="s">
        <v>45</v>
      </c>
      <c r="O227" s="92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3" t="s">
        <v>125</v>
      </c>
      <c r="AT227" s="223" t="s">
        <v>128</v>
      </c>
      <c r="AU227" s="223" t="s">
        <v>86</v>
      </c>
      <c r="AY227" s="18" t="s">
        <v>126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8" t="s">
        <v>21</v>
      </c>
      <c r="BK227" s="224">
        <f>ROUND(I227*H227,2)</f>
        <v>0</v>
      </c>
      <c r="BL227" s="18" t="s">
        <v>125</v>
      </c>
      <c r="BM227" s="223" t="s">
        <v>290</v>
      </c>
    </row>
    <row r="228" s="2" customFormat="1">
      <c r="A228" s="39"/>
      <c r="B228" s="40"/>
      <c r="C228" s="41"/>
      <c r="D228" s="225" t="s">
        <v>134</v>
      </c>
      <c r="E228" s="41"/>
      <c r="F228" s="226" t="s">
        <v>291</v>
      </c>
      <c r="G228" s="41"/>
      <c r="H228" s="41"/>
      <c r="I228" s="227"/>
      <c r="J228" s="41"/>
      <c r="K228" s="41"/>
      <c r="L228" s="45"/>
      <c r="M228" s="228"/>
      <c r="N228" s="229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134</v>
      </c>
      <c r="AU228" s="18" t="s">
        <v>86</v>
      </c>
    </row>
    <row r="229" s="2" customFormat="1">
      <c r="A229" s="39"/>
      <c r="B229" s="40"/>
      <c r="C229" s="41"/>
      <c r="D229" s="230" t="s">
        <v>136</v>
      </c>
      <c r="E229" s="41"/>
      <c r="F229" s="231" t="s">
        <v>292</v>
      </c>
      <c r="G229" s="41"/>
      <c r="H229" s="41"/>
      <c r="I229" s="227"/>
      <c r="J229" s="41"/>
      <c r="K229" s="41"/>
      <c r="L229" s="45"/>
      <c r="M229" s="228"/>
      <c r="N229" s="229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136</v>
      </c>
      <c r="AU229" s="18" t="s">
        <v>86</v>
      </c>
    </row>
    <row r="230" s="13" customFormat="1">
      <c r="A230" s="13"/>
      <c r="B230" s="232"/>
      <c r="C230" s="233"/>
      <c r="D230" s="225" t="s">
        <v>149</v>
      </c>
      <c r="E230" s="234" t="s">
        <v>1</v>
      </c>
      <c r="F230" s="235" t="s">
        <v>293</v>
      </c>
      <c r="G230" s="233"/>
      <c r="H230" s="234" t="s">
        <v>1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149</v>
      </c>
      <c r="AU230" s="241" t="s">
        <v>86</v>
      </c>
      <c r="AV230" s="13" t="s">
        <v>21</v>
      </c>
      <c r="AW230" s="13" t="s">
        <v>38</v>
      </c>
      <c r="AX230" s="13" t="s">
        <v>80</v>
      </c>
      <c r="AY230" s="241" t="s">
        <v>126</v>
      </c>
    </row>
    <row r="231" s="14" customFormat="1">
      <c r="A231" s="14"/>
      <c r="B231" s="242"/>
      <c r="C231" s="243"/>
      <c r="D231" s="225" t="s">
        <v>149</v>
      </c>
      <c r="E231" s="244" t="s">
        <v>1</v>
      </c>
      <c r="F231" s="245" t="s">
        <v>294</v>
      </c>
      <c r="G231" s="243"/>
      <c r="H231" s="246">
        <v>58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149</v>
      </c>
      <c r="AU231" s="252" t="s">
        <v>86</v>
      </c>
      <c r="AV231" s="14" t="s">
        <v>86</v>
      </c>
      <c r="AW231" s="14" t="s">
        <v>38</v>
      </c>
      <c r="AX231" s="14" t="s">
        <v>21</v>
      </c>
      <c r="AY231" s="252" t="s">
        <v>126</v>
      </c>
    </row>
    <row r="232" s="2" customFormat="1" ht="24.15" customHeight="1">
      <c r="A232" s="39"/>
      <c r="B232" s="40"/>
      <c r="C232" s="212" t="s">
        <v>295</v>
      </c>
      <c r="D232" s="212" t="s">
        <v>128</v>
      </c>
      <c r="E232" s="213" t="s">
        <v>296</v>
      </c>
      <c r="F232" s="214" t="s">
        <v>297</v>
      </c>
      <c r="G232" s="215" t="s">
        <v>131</v>
      </c>
      <c r="H232" s="216">
        <v>58</v>
      </c>
      <c r="I232" s="217"/>
      <c r="J232" s="218">
        <f>ROUND(I232*H232,2)</f>
        <v>0</v>
      </c>
      <c r="K232" s="214" t="s">
        <v>132</v>
      </c>
      <c r="L232" s="45"/>
      <c r="M232" s="219" t="s">
        <v>1</v>
      </c>
      <c r="N232" s="220" t="s">
        <v>45</v>
      </c>
      <c r="O232" s="92"/>
      <c r="P232" s="221">
        <f>O232*H232</f>
        <v>0</v>
      </c>
      <c r="Q232" s="221">
        <v>0</v>
      </c>
      <c r="R232" s="221">
        <f>Q232*H232</f>
        <v>0</v>
      </c>
      <c r="S232" s="221">
        <v>0</v>
      </c>
      <c r="T232" s="222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3" t="s">
        <v>125</v>
      </c>
      <c r="AT232" s="223" t="s">
        <v>128</v>
      </c>
      <c r="AU232" s="223" t="s">
        <v>86</v>
      </c>
      <c r="AY232" s="18" t="s">
        <v>126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8" t="s">
        <v>21</v>
      </c>
      <c r="BK232" s="224">
        <f>ROUND(I232*H232,2)</f>
        <v>0</v>
      </c>
      <c r="BL232" s="18" t="s">
        <v>125</v>
      </c>
      <c r="BM232" s="223" t="s">
        <v>298</v>
      </c>
    </row>
    <row r="233" s="2" customFormat="1">
      <c r="A233" s="39"/>
      <c r="B233" s="40"/>
      <c r="C233" s="41"/>
      <c r="D233" s="225" t="s">
        <v>134</v>
      </c>
      <c r="E233" s="41"/>
      <c r="F233" s="226" t="s">
        <v>299</v>
      </c>
      <c r="G233" s="41"/>
      <c r="H233" s="41"/>
      <c r="I233" s="227"/>
      <c r="J233" s="41"/>
      <c r="K233" s="41"/>
      <c r="L233" s="45"/>
      <c r="M233" s="228"/>
      <c r="N233" s="229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134</v>
      </c>
      <c r="AU233" s="18" t="s">
        <v>86</v>
      </c>
    </row>
    <row r="234" s="2" customFormat="1">
      <c r="A234" s="39"/>
      <c r="B234" s="40"/>
      <c r="C234" s="41"/>
      <c r="D234" s="230" t="s">
        <v>136</v>
      </c>
      <c r="E234" s="41"/>
      <c r="F234" s="231" t="s">
        <v>300</v>
      </c>
      <c r="G234" s="41"/>
      <c r="H234" s="41"/>
      <c r="I234" s="227"/>
      <c r="J234" s="41"/>
      <c r="K234" s="41"/>
      <c r="L234" s="45"/>
      <c r="M234" s="228"/>
      <c r="N234" s="229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136</v>
      </c>
      <c r="AU234" s="18" t="s">
        <v>86</v>
      </c>
    </row>
    <row r="235" s="2" customFormat="1" ht="16.5" customHeight="1">
      <c r="A235" s="39"/>
      <c r="B235" s="40"/>
      <c r="C235" s="265" t="s">
        <v>301</v>
      </c>
      <c r="D235" s="265" t="s">
        <v>281</v>
      </c>
      <c r="E235" s="266" t="s">
        <v>302</v>
      </c>
      <c r="F235" s="267" t="s">
        <v>303</v>
      </c>
      <c r="G235" s="268" t="s">
        <v>267</v>
      </c>
      <c r="H235" s="269">
        <v>13.92</v>
      </c>
      <c r="I235" s="270"/>
      <c r="J235" s="271">
        <f>ROUND(I235*H235,2)</f>
        <v>0</v>
      </c>
      <c r="K235" s="267" t="s">
        <v>132</v>
      </c>
      <c r="L235" s="272"/>
      <c r="M235" s="273" t="s">
        <v>1</v>
      </c>
      <c r="N235" s="274" t="s">
        <v>45</v>
      </c>
      <c r="O235" s="92"/>
      <c r="P235" s="221">
        <f>O235*H235</f>
        <v>0</v>
      </c>
      <c r="Q235" s="221">
        <v>1</v>
      </c>
      <c r="R235" s="221">
        <f>Q235*H235</f>
        <v>13.92</v>
      </c>
      <c r="S235" s="221">
        <v>0</v>
      </c>
      <c r="T235" s="222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3" t="s">
        <v>181</v>
      </c>
      <c r="AT235" s="223" t="s">
        <v>281</v>
      </c>
      <c r="AU235" s="223" t="s">
        <v>86</v>
      </c>
      <c r="AY235" s="18" t="s">
        <v>126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8" t="s">
        <v>21</v>
      </c>
      <c r="BK235" s="224">
        <f>ROUND(I235*H235,2)</f>
        <v>0</v>
      </c>
      <c r="BL235" s="18" t="s">
        <v>125</v>
      </c>
      <c r="BM235" s="223" t="s">
        <v>304</v>
      </c>
    </row>
    <row r="236" s="2" customFormat="1">
      <c r="A236" s="39"/>
      <c r="B236" s="40"/>
      <c r="C236" s="41"/>
      <c r="D236" s="225" t="s">
        <v>134</v>
      </c>
      <c r="E236" s="41"/>
      <c r="F236" s="226" t="s">
        <v>303</v>
      </c>
      <c r="G236" s="41"/>
      <c r="H236" s="41"/>
      <c r="I236" s="227"/>
      <c r="J236" s="41"/>
      <c r="K236" s="41"/>
      <c r="L236" s="45"/>
      <c r="M236" s="228"/>
      <c r="N236" s="229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134</v>
      </c>
      <c r="AU236" s="18" t="s">
        <v>86</v>
      </c>
    </row>
    <row r="237" s="14" customFormat="1">
      <c r="A237" s="14"/>
      <c r="B237" s="242"/>
      <c r="C237" s="243"/>
      <c r="D237" s="225" t="s">
        <v>149</v>
      </c>
      <c r="E237" s="244" t="s">
        <v>1</v>
      </c>
      <c r="F237" s="245" t="s">
        <v>305</v>
      </c>
      <c r="G237" s="243"/>
      <c r="H237" s="246">
        <v>13.92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2" t="s">
        <v>149</v>
      </c>
      <c r="AU237" s="252" t="s">
        <v>86</v>
      </c>
      <c r="AV237" s="14" t="s">
        <v>86</v>
      </c>
      <c r="AW237" s="14" t="s">
        <v>38</v>
      </c>
      <c r="AX237" s="14" t="s">
        <v>21</v>
      </c>
      <c r="AY237" s="252" t="s">
        <v>126</v>
      </c>
    </row>
    <row r="238" s="12" customFormat="1" ht="22.8" customHeight="1">
      <c r="A238" s="12"/>
      <c r="B238" s="196"/>
      <c r="C238" s="197"/>
      <c r="D238" s="198" t="s">
        <v>79</v>
      </c>
      <c r="E238" s="210" t="s">
        <v>86</v>
      </c>
      <c r="F238" s="210" t="s">
        <v>306</v>
      </c>
      <c r="G238" s="197"/>
      <c r="H238" s="197"/>
      <c r="I238" s="200"/>
      <c r="J238" s="211">
        <f>BK238</f>
        <v>0</v>
      </c>
      <c r="K238" s="197"/>
      <c r="L238" s="202"/>
      <c r="M238" s="203"/>
      <c r="N238" s="204"/>
      <c r="O238" s="204"/>
      <c r="P238" s="205">
        <f>SUM(P239:P300)</f>
        <v>0</v>
      </c>
      <c r="Q238" s="204"/>
      <c r="R238" s="205">
        <f>SUM(R239:R300)</f>
        <v>15.720727000000002</v>
      </c>
      <c r="S238" s="204"/>
      <c r="T238" s="206">
        <f>SUM(T239:T300)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7" t="s">
        <v>21</v>
      </c>
      <c r="AT238" s="208" t="s">
        <v>79</v>
      </c>
      <c r="AU238" s="208" t="s">
        <v>21</v>
      </c>
      <c r="AY238" s="207" t="s">
        <v>126</v>
      </c>
      <c r="BK238" s="209">
        <f>SUM(BK239:BK300)</f>
        <v>0</v>
      </c>
    </row>
    <row r="239" s="2" customFormat="1" ht="24.15" customHeight="1">
      <c r="A239" s="39"/>
      <c r="B239" s="40"/>
      <c r="C239" s="212" t="s">
        <v>307</v>
      </c>
      <c r="D239" s="212" t="s">
        <v>128</v>
      </c>
      <c r="E239" s="213" t="s">
        <v>308</v>
      </c>
      <c r="F239" s="214" t="s">
        <v>309</v>
      </c>
      <c r="G239" s="215" t="s">
        <v>131</v>
      </c>
      <c r="H239" s="216">
        <v>5</v>
      </c>
      <c r="I239" s="217"/>
      <c r="J239" s="218">
        <f>ROUND(I239*H239,2)</f>
        <v>0</v>
      </c>
      <c r="K239" s="214" t="s">
        <v>132</v>
      </c>
      <c r="L239" s="45"/>
      <c r="M239" s="219" t="s">
        <v>1</v>
      </c>
      <c r="N239" s="220" t="s">
        <v>45</v>
      </c>
      <c r="O239" s="92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3" t="s">
        <v>125</v>
      </c>
      <c r="AT239" s="223" t="s">
        <v>128</v>
      </c>
      <c r="AU239" s="223" t="s">
        <v>86</v>
      </c>
      <c r="AY239" s="18" t="s">
        <v>126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8" t="s">
        <v>21</v>
      </c>
      <c r="BK239" s="224">
        <f>ROUND(I239*H239,2)</f>
        <v>0</v>
      </c>
      <c r="BL239" s="18" t="s">
        <v>125</v>
      </c>
      <c r="BM239" s="223" t="s">
        <v>310</v>
      </c>
    </row>
    <row r="240" s="2" customFormat="1">
      <c r="A240" s="39"/>
      <c r="B240" s="40"/>
      <c r="C240" s="41"/>
      <c r="D240" s="225" t="s">
        <v>134</v>
      </c>
      <c r="E240" s="41"/>
      <c r="F240" s="226" t="s">
        <v>311</v>
      </c>
      <c r="G240" s="41"/>
      <c r="H240" s="41"/>
      <c r="I240" s="227"/>
      <c r="J240" s="41"/>
      <c r="K240" s="41"/>
      <c r="L240" s="45"/>
      <c r="M240" s="228"/>
      <c r="N240" s="229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134</v>
      </c>
      <c r="AU240" s="18" t="s">
        <v>86</v>
      </c>
    </row>
    <row r="241" s="2" customFormat="1">
      <c r="A241" s="39"/>
      <c r="B241" s="40"/>
      <c r="C241" s="41"/>
      <c r="D241" s="230" t="s">
        <v>136</v>
      </c>
      <c r="E241" s="41"/>
      <c r="F241" s="231" t="s">
        <v>312</v>
      </c>
      <c r="G241" s="41"/>
      <c r="H241" s="41"/>
      <c r="I241" s="227"/>
      <c r="J241" s="41"/>
      <c r="K241" s="41"/>
      <c r="L241" s="45"/>
      <c r="M241" s="228"/>
      <c r="N241" s="229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136</v>
      </c>
      <c r="AU241" s="18" t="s">
        <v>86</v>
      </c>
    </row>
    <row r="242" s="13" customFormat="1">
      <c r="A242" s="13"/>
      <c r="B242" s="232"/>
      <c r="C242" s="233"/>
      <c r="D242" s="225" t="s">
        <v>149</v>
      </c>
      <c r="E242" s="234" t="s">
        <v>1</v>
      </c>
      <c r="F242" s="235" t="s">
        <v>313</v>
      </c>
      <c r="G242" s="233"/>
      <c r="H242" s="234" t="s">
        <v>1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1" t="s">
        <v>149</v>
      </c>
      <c r="AU242" s="241" t="s">
        <v>86</v>
      </c>
      <c r="AV242" s="13" t="s">
        <v>21</v>
      </c>
      <c r="AW242" s="13" t="s">
        <v>38</v>
      </c>
      <c r="AX242" s="13" t="s">
        <v>80</v>
      </c>
      <c r="AY242" s="241" t="s">
        <v>126</v>
      </c>
    </row>
    <row r="243" s="14" customFormat="1">
      <c r="A243" s="14"/>
      <c r="B243" s="242"/>
      <c r="C243" s="243"/>
      <c r="D243" s="225" t="s">
        <v>149</v>
      </c>
      <c r="E243" s="244" t="s">
        <v>1</v>
      </c>
      <c r="F243" s="245" t="s">
        <v>314</v>
      </c>
      <c r="G243" s="243"/>
      <c r="H243" s="246">
        <v>5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2" t="s">
        <v>149</v>
      </c>
      <c r="AU243" s="252" t="s">
        <v>86</v>
      </c>
      <c r="AV243" s="14" t="s">
        <v>86</v>
      </c>
      <c r="AW243" s="14" t="s">
        <v>38</v>
      </c>
      <c r="AX243" s="14" t="s">
        <v>21</v>
      </c>
      <c r="AY243" s="252" t="s">
        <v>126</v>
      </c>
    </row>
    <row r="244" s="2" customFormat="1" ht="24.15" customHeight="1">
      <c r="A244" s="39"/>
      <c r="B244" s="40"/>
      <c r="C244" s="265" t="s">
        <v>315</v>
      </c>
      <c r="D244" s="265" t="s">
        <v>281</v>
      </c>
      <c r="E244" s="266" t="s">
        <v>316</v>
      </c>
      <c r="F244" s="267" t="s">
        <v>317</v>
      </c>
      <c r="G244" s="268" t="s">
        <v>198</v>
      </c>
      <c r="H244" s="269">
        <v>1</v>
      </c>
      <c r="I244" s="270"/>
      <c r="J244" s="271">
        <f>ROUND(I244*H244,2)</f>
        <v>0</v>
      </c>
      <c r="K244" s="267" t="s">
        <v>1</v>
      </c>
      <c r="L244" s="272"/>
      <c r="M244" s="273" t="s">
        <v>1</v>
      </c>
      <c r="N244" s="274" t="s">
        <v>45</v>
      </c>
      <c r="O244" s="92"/>
      <c r="P244" s="221">
        <f>O244*H244</f>
        <v>0</v>
      </c>
      <c r="Q244" s="221">
        <v>2.4289999999999998</v>
      </c>
      <c r="R244" s="221">
        <f>Q244*H244</f>
        <v>2.4289999999999998</v>
      </c>
      <c r="S244" s="221">
        <v>0</v>
      </c>
      <c r="T244" s="222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3" t="s">
        <v>181</v>
      </c>
      <c r="AT244" s="223" t="s">
        <v>281</v>
      </c>
      <c r="AU244" s="223" t="s">
        <v>86</v>
      </c>
      <c r="AY244" s="18" t="s">
        <v>126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8" t="s">
        <v>21</v>
      </c>
      <c r="BK244" s="224">
        <f>ROUND(I244*H244,2)</f>
        <v>0</v>
      </c>
      <c r="BL244" s="18" t="s">
        <v>125</v>
      </c>
      <c r="BM244" s="223" t="s">
        <v>318</v>
      </c>
    </row>
    <row r="245" s="2" customFormat="1">
      <c r="A245" s="39"/>
      <c r="B245" s="40"/>
      <c r="C245" s="41"/>
      <c r="D245" s="225" t="s">
        <v>134</v>
      </c>
      <c r="E245" s="41"/>
      <c r="F245" s="226" t="s">
        <v>319</v>
      </c>
      <c r="G245" s="41"/>
      <c r="H245" s="41"/>
      <c r="I245" s="227"/>
      <c r="J245" s="41"/>
      <c r="K245" s="41"/>
      <c r="L245" s="45"/>
      <c r="M245" s="228"/>
      <c r="N245" s="229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134</v>
      </c>
      <c r="AU245" s="18" t="s">
        <v>86</v>
      </c>
    </row>
    <row r="246" s="14" customFormat="1">
      <c r="A246" s="14"/>
      <c r="B246" s="242"/>
      <c r="C246" s="243"/>
      <c r="D246" s="225" t="s">
        <v>149</v>
      </c>
      <c r="E246" s="244" t="s">
        <v>1</v>
      </c>
      <c r="F246" s="245" t="s">
        <v>320</v>
      </c>
      <c r="G246" s="243"/>
      <c r="H246" s="246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2" t="s">
        <v>149</v>
      </c>
      <c r="AU246" s="252" t="s">
        <v>86</v>
      </c>
      <c r="AV246" s="14" t="s">
        <v>86</v>
      </c>
      <c r="AW246" s="14" t="s">
        <v>38</v>
      </c>
      <c r="AX246" s="14" t="s">
        <v>21</v>
      </c>
      <c r="AY246" s="252" t="s">
        <v>126</v>
      </c>
    </row>
    <row r="247" s="2" customFormat="1" ht="33" customHeight="1">
      <c r="A247" s="39"/>
      <c r="B247" s="40"/>
      <c r="C247" s="212" t="s">
        <v>321</v>
      </c>
      <c r="D247" s="212" t="s">
        <v>128</v>
      </c>
      <c r="E247" s="213" t="s">
        <v>322</v>
      </c>
      <c r="F247" s="214" t="s">
        <v>323</v>
      </c>
      <c r="G247" s="215" t="s">
        <v>131</v>
      </c>
      <c r="H247" s="216">
        <v>6.25</v>
      </c>
      <c r="I247" s="217"/>
      <c r="J247" s="218">
        <f>ROUND(I247*H247,2)</f>
        <v>0</v>
      </c>
      <c r="K247" s="214" t="s">
        <v>132</v>
      </c>
      <c r="L247" s="45"/>
      <c r="M247" s="219" t="s">
        <v>1</v>
      </c>
      <c r="N247" s="220" t="s">
        <v>45</v>
      </c>
      <c r="O247" s="92"/>
      <c r="P247" s="221">
        <f>O247*H247</f>
        <v>0</v>
      </c>
      <c r="Q247" s="221">
        <v>0.0053400000000000001</v>
      </c>
      <c r="R247" s="221">
        <f>Q247*H247</f>
        <v>0.033375000000000002</v>
      </c>
      <c r="S247" s="221">
        <v>0</v>
      </c>
      <c r="T247" s="222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3" t="s">
        <v>125</v>
      </c>
      <c r="AT247" s="223" t="s">
        <v>128</v>
      </c>
      <c r="AU247" s="223" t="s">
        <v>86</v>
      </c>
      <c r="AY247" s="18" t="s">
        <v>126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8" t="s">
        <v>21</v>
      </c>
      <c r="BK247" s="224">
        <f>ROUND(I247*H247,2)</f>
        <v>0</v>
      </c>
      <c r="BL247" s="18" t="s">
        <v>125</v>
      </c>
      <c r="BM247" s="223" t="s">
        <v>324</v>
      </c>
    </row>
    <row r="248" s="2" customFormat="1">
      <c r="A248" s="39"/>
      <c r="B248" s="40"/>
      <c r="C248" s="41"/>
      <c r="D248" s="225" t="s">
        <v>134</v>
      </c>
      <c r="E248" s="41"/>
      <c r="F248" s="226" t="s">
        <v>325</v>
      </c>
      <c r="G248" s="41"/>
      <c r="H248" s="41"/>
      <c r="I248" s="227"/>
      <c r="J248" s="41"/>
      <c r="K248" s="41"/>
      <c r="L248" s="45"/>
      <c r="M248" s="228"/>
      <c r="N248" s="229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134</v>
      </c>
      <c r="AU248" s="18" t="s">
        <v>86</v>
      </c>
    </row>
    <row r="249" s="2" customFormat="1">
      <c r="A249" s="39"/>
      <c r="B249" s="40"/>
      <c r="C249" s="41"/>
      <c r="D249" s="230" t="s">
        <v>136</v>
      </c>
      <c r="E249" s="41"/>
      <c r="F249" s="231" t="s">
        <v>326</v>
      </c>
      <c r="G249" s="41"/>
      <c r="H249" s="41"/>
      <c r="I249" s="227"/>
      <c r="J249" s="41"/>
      <c r="K249" s="41"/>
      <c r="L249" s="45"/>
      <c r="M249" s="228"/>
      <c r="N249" s="229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136</v>
      </c>
      <c r="AU249" s="18" t="s">
        <v>86</v>
      </c>
    </row>
    <row r="250" s="13" customFormat="1">
      <c r="A250" s="13"/>
      <c r="B250" s="232"/>
      <c r="C250" s="233"/>
      <c r="D250" s="225" t="s">
        <v>149</v>
      </c>
      <c r="E250" s="234" t="s">
        <v>1</v>
      </c>
      <c r="F250" s="235" t="s">
        <v>327</v>
      </c>
      <c r="G250" s="233"/>
      <c r="H250" s="234" t="s">
        <v>1</v>
      </c>
      <c r="I250" s="236"/>
      <c r="J250" s="233"/>
      <c r="K250" s="233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149</v>
      </c>
      <c r="AU250" s="241" t="s">
        <v>86</v>
      </c>
      <c r="AV250" s="13" t="s">
        <v>21</v>
      </c>
      <c r="AW250" s="13" t="s">
        <v>38</v>
      </c>
      <c r="AX250" s="13" t="s">
        <v>80</v>
      </c>
      <c r="AY250" s="241" t="s">
        <v>126</v>
      </c>
    </row>
    <row r="251" s="14" customFormat="1">
      <c r="A251" s="14"/>
      <c r="B251" s="242"/>
      <c r="C251" s="243"/>
      <c r="D251" s="225" t="s">
        <v>149</v>
      </c>
      <c r="E251" s="244" t="s">
        <v>1</v>
      </c>
      <c r="F251" s="245" t="s">
        <v>328</v>
      </c>
      <c r="G251" s="243"/>
      <c r="H251" s="246">
        <v>6.25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149</v>
      </c>
      <c r="AU251" s="252" t="s">
        <v>86</v>
      </c>
      <c r="AV251" s="14" t="s">
        <v>86</v>
      </c>
      <c r="AW251" s="14" t="s">
        <v>38</v>
      </c>
      <c r="AX251" s="14" t="s">
        <v>21</v>
      </c>
      <c r="AY251" s="252" t="s">
        <v>126</v>
      </c>
    </row>
    <row r="252" s="2" customFormat="1" ht="24.15" customHeight="1">
      <c r="A252" s="39"/>
      <c r="B252" s="40"/>
      <c r="C252" s="212" t="s">
        <v>329</v>
      </c>
      <c r="D252" s="212" t="s">
        <v>128</v>
      </c>
      <c r="E252" s="213" t="s">
        <v>330</v>
      </c>
      <c r="F252" s="214" t="s">
        <v>331</v>
      </c>
      <c r="G252" s="215" t="s">
        <v>168</v>
      </c>
      <c r="H252" s="216">
        <v>16</v>
      </c>
      <c r="I252" s="217"/>
      <c r="J252" s="218">
        <f>ROUND(I252*H252,2)</f>
        <v>0</v>
      </c>
      <c r="K252" s="214" t="s">
        <v>132</v>
      </c>
      <c r="L252" s="45"/>
      <c r="M252" s="219" t="s">
        <v>1</v>
      </c>
      <c r="N252" s="220" t="s">
        <v>45</v>
      </c>
      <c r="O252" s="92"/>
      <c r="P252" s="221">
        <f>O252*H252</f>
        <v>0</v>
      </c>
      <c r="Q252" s="221">
        <v>0.00079000000000000001</v>
      </c>
      <c r="R252" s="221">
        <f>Q252*H252</f>
        <v>0.01264</v>
      </c>
      <c r="S252" s="221">
        <v>0</v>
      </c>
      <c r="T252" s="222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3" t="s">
        <v>125</v>
      </c>
      <c r="AT252" s="223" t="s">
        <v>128</v>
      </c>
      <c r="AU252" s="223" t="s">
        <v>86</v>
      </c>
      <c r="AY252" s="18" t="s">
        <v>126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8" t="s">
        <v>21</v>
      </c>
      <c r="BK252" s="224">
        <f>ROUND(I252*H252,2)</f>
        <v>0</v>
      </c>
      <c r="BL252" s="18" t="s">
        <v>125</v>
      </c>
      <c r="BM252" s="223" t="s">
        <v>332</v>
      </c>
    </row>
    <row r="253" s="2" customFormat="1">
      <c r="A253" s="39"/>
      <c r="B253" s="40"/>
      <c r="C253" s="41"/>
      <c r="D253" s="225" t="s">
        <v>134</v>
      </c>
      <c r="E253" s="41"/>
      <c r="F253" s="226" t="s">
        <v>333</v>
      </c>
      <c r="G253" s="41"/>
      <c r="H253" s="41"/>
      <c r="I253" s="227"/>
      <c r="J253" s="41"/>
      <c r="K253" s="41"/>
      <c r="L253" s="45"/>
      <c r="M253" s="228"/>
      <c r="N253" s="229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134</v>
      </c>
      <c r="AU253" s="18" t="s">
        <v>86</v>
      </c>
    </row>
    <row r="254" s="2" customFormat="1">
      <c r="A254" s="39"/>
      <c r="B254" s="40"/>
      <c r="C254" s="41"/>
      <c r="D254" s="230" t="s">
        <v>136</v>
      </c>
      <c r="E254" s="41"/>
      <c r="F254" s="231" t="s">
        <v>334</v>
      </c>
      <c r="G254" s="41"/>
      <c r="H254" s="41"/>
      <c r="I254" s="227"/>
      <c r="J254" s="41"/>
      <c r="K254" s="41"/>
      <c r="L254" s="45"/>
      <c r="M254" s="228"/>
      <c r="N254" s="229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136</v>
      </c>
      <c r="AU254" s="18" t="s">
        <v>86</v>
      </c>
    </row>
    <row r="255" s="14" customFormat="1">
      <c r="A255" s="14"/>
      <c r="B255" s="242"/>
      <c r="C255" s="243"/>
      <c r="D255" s="225" t="s">
        <v>149</v>
      </c>
      <c r="E255" s="244" t="s">
        <v>1</v>
      </c>
      <c r="F255" s="245" t="s">
        <v>335</v>
      </c>
      <c r="G255" s="243"/>
      <c r="H255" s="246">
        <v>16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2" t="s">
        <v>149</v>
      </c>
      <c r="AU255" s="252" t="s">
        <v>86</v>
      </c>
      <c r="AV255" s="14" t="s">
        <v>86</v>
      </c>
      <c r="AW255" s="14" t="s">
        <v>38</v>
      </c>
      <c r="AX255" s="14" t="s">
        <v>21</v>
      </c>
      <c r="AY255" s="252" t="s">
        <v>126</v>
      </c>
    </row>
    <row r="256" s="2" customFormat="1" ht="16.5" customHeight="1">
      <c r="A256" s="39"/>
      <c r="B256" s="40"/>
      <c r="C256" s="212" t="s">
        <v>336</v>
      </c>
      <c r="D256" s="212" t="s">
        <v>128</v>
      </c>
      <c r="E256" s="213" t="s">
        <v>337</v>
      </c>
      <c r="F256" s="214" t="s">
        <v>338</v>
      </c>
      <c r="G256" s="215" t="s">
        <v>168</v>
      </c>
      <c r="H256" s="216">
        <v>16</v>
      </c>
      <c r="I256" s="217"/>
      <c r="J256" s="218">
        <f>ROUND(I256*H256,2)</f>
        <v>0</v>
      </c>
      <c r="K256" s="214" t="s">
        <v>132</v>
      </c>
      <c r="L256" s="45"/>
      <c r="M256" s="219" t="s">
        <v>1</v>
      </c>
      <c r="N256" s="220" t="s">
        <v>45</v>
      </c>
      <c r="O256" s="92"/>
      <c r="P256" s="221">
        <f>O256*H256</f>
        <v>0</v>
      </c>
      <c r="Q256" s="221">
        <v>0.00010000000000000001</v>
      </c>
      <c r="R256" s="221">
        <f>Q256*H256</f>
        <v>0.0016000000000000001</v>
      </c>
      <c r="S256" s="221">
        <v>0</v>
      </c>
      <c r="T256" s="222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3" t="s">
        <v>125</v>
      </c>
      <c r="AT256" s="223" t="s">
        <v>128</v>
      </c>
      <c r="AU256" s="223" t="s">
        <v>86</v>
      </c>
      <c r="AY256" s="18" t="s">
        <v>126</v>
      </c>
      <c r="BE256" s="224">
        <f>IF(N256="základní",J256,0)</f>
        <v>0</v>
      </c>
      <c r="BF256" s="224">
        <f>IF(N256="snížená",J256,0)</f>
        <v>0</v>
      </c>
      <c r="BG256" s="224">
        <f>IF(N256="zákl. přenesená",J256,0)</f>
        <v>0</v>
      </c>
      <c r="BH256" s="224">
        <f>IF(N256="sníž. přenesená",J256,0)</f>
        <v>0</v>
      </c>
      <c r="BI256" s="224">
        <f>IF(N256="nulová",J256,0)</f>
        <v>0</v>
      </c>
      <c r="BJ256" s="18" t="s">
        <v>21</v>
      </c>
      <c r="BK256" s="224">
        <f>ROUND(I256*H256,2)</f>
        <v>0</v>
      </c>
      <c r="BL256" s="18" t="s">
        <v>125</v>
      </c>
      <c r="BM256" s="223" t="s">
        <v>339</v>
      </c>
    </row>
    <row r="257" s="2" customFormat="1">
      <c r="A257" s="39"/>
      <c r="B257" s="40"/>
      <c r="C257" s="41"/>
      <c r="D257" s="225" t="s">
        <v>134</v>
      </c>
      <c r="E257" s="41"/>
      <c r="F257" s="226" t="s">
        <v>338</v>
      </c>
      <c r="G257" s="41"/>
      <c r="H257" s="41"/>
      <c r="I257" s="227"/>
      <c r="J257" s="41"/>
      <c r="K257" s="41"/>
      <c r="L257" s="45"/>
      <c r="M257" s="228"/>
      <c r="N257" s="229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134</v>
      </c>
      <c r="AU257" s="18" t="s">
        <v>86</v>
      </c>
    </row>
    <row r="258" s="2" customFormat="1">
      <c r="A258" s="39"/>
      <c r="B258" s="40"/>
      <c r="C258" s="41"/>
      <c r="D258" s="230" t="s">
        <v>136</v>
      </c>
      <c r="E258" s="41"/>
      <c r="F258" s="231" t="s">
        <v>340</v>
      </c>
      <c r="G258" s="41"/>
      <c r="H258" s="41"/>
      <c r="I258" s="227"/>
      <c r="J258" s="41"/>
      <c r="K258" s="41"/>
      <c r="L258" s="45"/>
      <c r="M258" s="228"/>
      <c r="N258" s="229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136</v>
      </c>
      <c r="AU258" s="18" t="s">
        <v>86</v>
      </c>
    </row>
    <row r="259" s="2" customFormat="1" ht="24.15" customHeight="1">
      <c r="A259" s="39"/>
      <c r="B259" s="40"/>
      <c r="C259" s="212" t="s">
        <v>341</v>
      </c>
      <c r="D259" s="212" t="s">
        <v>128</v>
      </c>
      <c r="E259" s="213" t="s">
        <v>342</v>
      </c>
      <c r="F259" s="214" t="s">
        <v>343</v>
      </c>
      <c r="G259" s="215" t="s">
        <v>131</v>
      </c>
      <c r="H259" s="216">
        <v>32</v>
      </c>
      <c r="I259" s="217"/>
      <c r="J259" s="218">
        <f>ROUND(I259*H259,2)</f>
        <v>0</v>
      </c>
      <c r="K259" s="214" t="s">
        <v>1</v>
      </c>
      <c r="L259" s="45"/>
      <c r="M259" s="219" t="s">
        <v>1</v>
      </c>
      <c r="N259" s="220" t="s">
        <v>45</v>
      </c>
      <c r="O259" s="92"/>
      <c r="P259" s="221">
        <f>O259*H259</f>
        <v>0</v>
      </c>
      <c r="Q259" s="221">
        <v>0.00013999999999999999</v>
      </c>
      <c r="R259" s="221">
        <f>Q259*H259</f>
        <v>0.0044799999999999996</v>
      </c>
      <c r="S259" s="221">
        <v>0</v>
      </c>
      <c r="T259" s="222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3" t="s">
        <v>125</v>
      </c>
      <c r="AT259" s="223" t="s">
        <v>128</v>
      </c>
      <c r="AU259" s="223" t="s">
        <v>86</v>
      </c>
      <c r="AY259" s="18" t="s">
        <v>126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8" t="s">
        <v>21</v>
      </c>
      <c r="BK259" s="224">
        <f>ROUND(I259*H259,2)</f>
        <v>0</v>
      </c>
      <c r="BL259" s="18" t="s">
        <v>125</v>
      </c>
      <c r="BM259" s="223" t="s">
        <v>344</v>
      </c>
    </row>
    <row r="260" s="2" customFormat="1">
      <c r="A260" s="39"/>
      <c r="B260" s="40"/>
      <c r="C260" s="41"/>
      <c r="D260" s="225" t="s">
        <v>134</v>
      </c>
      <c r="E260" s="41"/>
      <c r="F260" s="226" t="s">
        <v>343</v>
      </c>
      <c r="G260" s="41"/>
      <c r="H260" s="41"/>
      <c r="I260" s="227"/>
      <c r="J260" s="41"/>
      <c r="K260" s="41"/>
      <c r="L260" s="45"/>
      <c r="M260" s="228"/>
      <c r="N260" s="229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134</v>
      </c>
      <c r="AU260" s="18" t="s">
        <v>86</v>
      </c>
    </row>
    <row r="261" s="2" customFormat="1">
      <c r="A261" s="39"/>
      <c r="B261" s="40"/>
      <c r="C261" s="41"/>
      <c r="D261" s="225" t="s">
        <v>345</v>
      </c>
      <c r="E261" s="41"/>
      <c r="F261" s="264" t="s">
        <v>346</v>
      </c>
      <c r="G261" s="41"/>
      <c r="H261" s="41"/>
      <c r="I261" s="227"/>
      <c r="J261" s="41"/>
      <c r="K261" s="41"/>
      <c r="L261" s="45"/>
      <c r="M261" s="228"/>
      <c r="N261" s="229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345</v>
      </c>
      <c r="AU261" s="18" t="s">
        <v>86</v>
      </c>
    </row>
    <row r="262" s="13" customFormat="1">
      <c r="A262" s="13"/>
      <c r="B262" s="232"/>
      <c r="C262" s="233"/>
      <c r="D262" s="225" t="s">
        <v>149</v>
      </c>
      <c r="E262" s="234" t="s">
        <v>1</v>
      </c>
      <c r="F262" s="235" t="s">
        <v>347</v>
      </c>
      <c r="G262" s="233"/>
      <c r="H262" s="234" t="s">
        <v>1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1" t="s">
        <v>149</v>
      </c>
      <c r="AU262" s="241" t="s">
        <v>86</v>
      </c>
      <c r="AV262" s="13" t="s">
        <v>21</v>
      </c>
      <c r="AW262" s="13" t="s">
        <v>38</v>
      </c>
      <c r="AX262" s="13" t="s">
        <v>80</v>
      </c>
      <c r="AY262" s="241" t="s">
        <v>126</v>
      </c>
    </row>
    <row r="263" s="14" customFormat="1">
      <c r="A263" s="14"/>
      <c r="B263" s="242"/>
      <c r="C263" s="243"/>
      <c r="D263" s="225" t="s">
        <v>149</v>
      </c>
      <c r="E263" s="244" t="s">
        <v>1</v>
      </c>
      <c r="F263" s="245" t="s">
        <v>348</v>
      </c>
      <c r="G263" s="243"/>
      <c r="H263" s="246">
        <v>32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2" t="s">
        <v>149</v>
      </c>
      <c r="AU263" s="252" t="s">
        <v>86</v>
      </c>
      <c r="AV263" s="14" t="s">
        <v>86</v>
      </c>
      <c r="AW263" s="14" t="s">
        <v>38</v>
      </c>
      <c r="AX263" s="14" t="s">
        <v>21</v>
      </c>
      <c r="AY263" s="252" t="s">
        <v>126</v>
      </c>
    </row>
    <row r="264" s="2" customFormat="1" ht="16.5" customHeight="1">
      <c r="A264" s="39"/>
      <c r="B264" s="40"/>
      <c r="C264" s="265" t="s">
        <v>349</v>
      </c>
      <c r="D264" s="265" t="s">
        <v>281</v>
      </c>
      <c r="E264" s="266" t="s">
        <v>350</v>
      </c>
      <c r="F264" s="267" t="s">
        <v>351</v>
      </c>
      <c r="G264" s="268" t="s">
        <v>131</v>
      </c>
      <c r="H264" s="269">
        <v>37.904000000000003</v>
      </c>
      <c r="I264" s="270"/>
      <c r="J264" s="271">
        <f>ROUND(I264*H264,2)</f>
        <v>0</v>
      </c>
      <c r="K264" s="267" t="s">
        <v>132</v>
      </c>
      <c r="L264" s="272"/>
      <c r="M264" s="273" t="s">
        <v>1</v>
      </c>
      <c r="N264" s="274" t="s">
        <v>45</v>
      </c>
      <c r="O264" s="92"/>
      <c r="P264" s="221">
        <f>O264*H264</f>
        <v>0</v>
      </c>
      <c r="Q264" s="221">
        <v>0.0019</v>
      </c>
      <c r="R264" s="221">
        <f>Q264*H264</f>
        <v>0.072017600000000001</v>
      </c>
      <c r="S264" s="221">
        <v>0</v>
      </c>
      <c r="T264" s="222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3" t="s">
        <v>181</v>
      </c>
      <c r="AT264" s="223" t="s">
        <v>281</v>
      </c>
      <c r="AU264" s="223" t="s">
        <v>86</v>
      </c>
      <c r="AY264" s="18" t="s">
        <v>126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8" t="s">
        <v>21</v>
      </c>
      <c r="BK264" s="224">
        <f>ROUND(I264*H264,2)</f>
        <v>0</v>
      </c>
      <c r="BL264" s="18" t="s">
        <v>125</v>
      </c>
      <c r="BM264" s="223" t="s">
        <v>352</v>
      </c>
    </row>
    <row r="265" s="2" customFormat="1">
      <c r="A265" s="39"/>
      <c r="B265" s="40"/>
      <c r="C265" s="41"/>
      <c r="D265" s="225" t="s">
        <v>134</v>
      </c>
      <c r="E265" s="41"/>
      <c r="F265" s="226" t="s">
        <v>351</v>
      </c>
      <c r="G265" s="41"/>
      <c r="H265" s="41"/>
      <c r="I265" s="227"/>
      <c r="J265" s="41"/>
      <c r="K265" s="41"/>
      <c r="L265" s="45"/>
      <c r="M265" s="228"/>
      <c r="N265" s="229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134</v>
      </c>
      <c r="AU265" s="18" t="s">
        <v>86</v>
      </c>
    </row>
    <row r="266" s="14" customFormat="1">
      <c r="A266" s="14"/>
      <c r="B266" s="242"/>
      <c r="C266" s="243"/>
      <c r="D266" s="225" t="s">
        <v>149</v>
      </c>
      <c r="E266" s="243"/>
      <c r="F266" s="245" t="s">
        <v>353</v>
      </c>
      <c r="G266" s="243"/>
      <c r="H266" s="246">
        <v>37.904000000000003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2" t="s">
        <v>149</v>
      </c>
      <c r="AU266" s="252" t="s">
        <v>86</v>
      </c>
      <c r="AV266" s="14" t="s">
        <v>86</v>
      </c>
      <c r="AW266" s="14" t="s">
        <v>4</v>
      </c>
      <c r="AX266" s="14" t="s">
        <v>21</v>
      </c>
      <c r="AY266" s="252" t="s">
        <v>126</v>
      </c>
    </row>
    <row r="267" s="2" customFormat="1" ht="24.15" customHeight="1">
      <c r="A267" s="39"/>
      <c r="B267" s="40"/>
      <c r="C267" s="212" t="s">
        <v>354</v>
      </c>
      <c r="D267" s="212" t="s">
        <v>128</v>
      </c>
      <c r="E267" s="213" t="s">
        <v>355</v>
      </c>
      <c r="F267" s="214" t="s">
        <v>356</v>
      </c>
      <c r="G267" s="215" t="s">
        <v>131</v>
      </c>
      <c r="H267" s="216">
        <v>64</v>
      </c>
      <c r="I267" s="217"/>
      <c r="J267" s="218">
        <f>ROUND(I267*H267,2)</f>
        <v>0</v>
      </c>
      <c r="K267" s="214" t="s">
        <v>132</v>
      </c>
      <c r="L267" s="45"/>
      <c r="M267" s="219" t="s">
        <v>1</v>
      </c>
      <c r="N267" s="220" t="s">
        <v>45</v>
      </c>
      <c r="O267" s="92"/>
      <c r="P267" s="221">
        <f>O267*H267</f>
        <v>0</v>
      </c>
      <c r="Q267" s="221">
        <v>0.00010000000000000001</v>
      </c>
      <c r="R267" s="221">
        <f>Q267*H267</f>
        <v>0.0064000000000000003</v>
      </c>
      <c r="S267" s="221">
        <v>0</v>
      </c>
      <c r="T267" s="222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3" t="s">
        <v>125</v>
      </c>
      <c r="AT267" s="223" t="s">
        <v>128</v>
      </c>
      <c r="AU267" s="223" t="s">
        <v>86</v>
      </c>
      <c r="AY267" s="18" t="s">
        <v>126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8" t="s">
        <v>21</v>
      </c>
      <c r="BK267" s="224">
        <f>ROUND(I267*H267,2)</f>
        <v>0</v>
      </c>
      <c r="BL267" s="18" t="s">
        <v>125</v>
      </c>
      <c r="BM267" s="223" t="s">
        <v>357</v>
      </c>
    </row>
    <row r="268" s="2" customFormat="1">
      <c r="A268" s="39"/>
      <c r="B268" s="40"/>
      <c r="C268" s="41"/>
      <c r="D268" s="225" t="s">
        <v>134</v>
      </c>
      <c r="E268" s="41"/>
      <c r="F268" s="226" t="s">
        <v>358</v>
      </c>
      <c r="G268" s="41"/>
      <c r="H268" s="41"/>
      <c r="I268" s="227"/>
      <c r="J268" s="41"/>
      <c r="K268" s="41"/>
      <c r="L268" s="45"/>
      <c r="M268" s="228"/>
      <c r="N268" s="229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134</v>
      </c>
      <c r="AU268" s="18" t="s">
        <v>86</v>
      </c>
    </row>
    <row r="269" s="2" customFormat="1">
      <c r="A269" s="39"/>
      <c r="B269" s="40"/>
      <c r="C269" s="41"/>
      <c r="D269" s="230" t="s">
        <v>136</v>
      </c>
      <c r="E269" s="41"/>
      <c r="F269" s="231" t="s">
        <v>359</v>
      </c>
      <c r="G269" s="41"/>
      <c r="H269" s="41"/>
      <c r="I269" s="227"/>
      <c r="J269" s="41"/>
      <c r="K269" s="41"/>
      <c r="L269" s="45"/>
      <c r="M269" s="228"/>
      <c r="N269" s="229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136</v>
      </c>
      <c r="AU269" s="18" t="s">
        <v>86</v>
      </c>
    </row>
    <row r="270" s="2" customFormat="1">
      <c r="A270" s="39"/>
      <c r="B270" s="40"/>
      <c r="C270" s="41"/>
      <c r="D270" s="225" t="s">
        <v>345</v>
      </c>
      <c r="E270" s="41"/>
      <c r="F270" s="264" t="s">
        <v>346</v>
      </c>
      <c r="G270" s="41"/>
      <c r="H270" s="41"/>
      <c r="I270" s="227"/>
      <c r="J270" s="41"/>
      <c r="K270" s="41"/>
      <c r="L270" s="45"/>
      <c r="M270" s="228"/>
      <c r="N270" s="229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345</v>
      </c>
      <c r="AU270" s="18" t="s">
        <v>86</v>
      </c>
    </row>
    <row r="271" s="13" customFormat="1">
      <c r="A271" s="13"/>
      <c r="B271" s="232"/>
      <c r="C271" s="233"/>
      <c r="D271" s="225" t="s">
        <v>149</v>
      </c>
      <c r="E271" s="234" t="s">
        <v>1</v>
      </c>
      <c r="F271" s="235" t="s">
        <v>360</v>
      </c>
      <c r="G271" s="233"/>
      <c r="H271" s="234" t="s">
        <v>1</v>
      </c>
      <c r="I271" s="236"/>
      <c r="J271" s="233"/>
      <c r="K271" s="233"/>
      <c r="L271" s="237"/>
      <c r="M271" s="238"/>
      <c r="N271" s="239"/>
      <c r="O271" s="239"/>
      <c r="P271" s="239"/>
      <c r="Q271" s="239"/>
      <c r="R271" s="239"/>
      <c r="S271" s="239"/>
      <c r="T271" s="24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1" t="s">
        <v>149</v>
      </c>
      <c r="AU271" s="241" t="s">
        <v>86</v>
      </c>
      <c r="AV271" s="13" t="s">
        <v>21</v>
      </c>
      <c r="AW271" s="13" t="s">
        <v>38</v>
      </c>
      <c r="AX271" s="13" t="s">
        <v>80</v>
      </c>
      <c r="AY271" s="241" t="s">
        <v>126</v>
      </c>
    </row>
    <row r="272" s="14" customFormat="1">
      <c r="A272" s="14"/>
      <c r="B272" s="242"/>
      <c r="C272" s="243"/>
      <c r="D272" s="225" t="s">
        <v>149</v>
      </c>
      <c r="E272" s="244" t="s">
        <v>1</v>
      </c>
      <c r="F272" s="245" t="s">
        <v>361</v>
      </c>
      <c r="G272" s="243"/>
      <c r="H272" s="246">
        <v>64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2" t="s">
        <v>149</v>
      </c>
      <c r="AU272" s="252" t="s">
        <v>86</v>
      </c>
      <c r="AV272" s="14" t="s">
        <v>86</v>
      </c>
      <c r="AW272" s="14" t="s">
        <v>38</v>
      </c>
      <c r="AX272" s="14" t="s">
        <v>21</v>
      </c>
      <c r="AY272" s="252" t="s">
        <v>126</v>
      </c>
    </row>
    <row r="273" s="2" customFormat="1" ht="24.15" customHeight="1">
      <c r="A273" s="39"/>
      <c r="B273" s="40"/>
      <c r="C273" s="265" t="s">
        <v>362</v>
      </c>
      <c r="D273" s="265" t="s">
        <v>281</v>
      </c>
      <c r="E273" s="266" t="s">
        <v>363</v>
      </c>
      <c r="F273" s="267" t="s">
        <v>364</v>
      </c>
      <c r="G273" s="268" t="s">
        <v>131</v>
      </c>
      <c r="H273" s="269">
        <v>75.808000000000007</v>
      </c>
      <c r="I273" s="270"/>
      <c r="J273" s="271">
        <f>ROUND(I273*H273,2)</f>
        <v>0</v>
      </c>
      <c r="K273" s="267" t="s">
        <v>365</v>
      </c>
      <c r="L273" s="272"/>
      <c r="M273" s="273" t="s">
        <v>1</v>
      </c>
      <c r="N273" s="274" t="s">
        <v>45</v>
      </c>
      <c r="O273" s="92"/>
      <c r="P273" s="221">
        <f>O273*H273</f>
        <v>0</v>
      </c>
      <c r="Q273" s="221">
        <v>0.00029999999999999997</v>
      </c>
      <c r="R273" s="221">
        <f>Q273*H273</f>
        <v>0.022742399999999999</v>
      </c>
      <c r="S273" s="221">
        <v>0</v>
      </c>
      <c r="T273" s="222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3" t="s">
        <v>181</v>
      </c>
      <c r="AT273" s="223" t="s">
        <v>281</v>
      </c>
      <c r="AU273" s="223" t="s">
        <v>86</v>
      </c>
      <c r="AY273" s="18" t="s">
        <v>126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8" t="s">
        <v>21</v>
      </c>
      <c r="BK273" s="224">
        <f>ROUND(I273*H273,2)</f>
        <v>0</v>
      </c>
      <c r="BL273" s="18" t="s">
        <v>125</v>
      </c>
      <c r="BM273" s="223" t="s">
        <v>366</v>
      </c>
    </row>
    <row r="274" s="2" customFormat="1">
      <c r="A274" s="39"/>
      <c r="B274" s="40"/>
      <c r="C274" s="41"/>
      <c r="D274" s="225" t="s">
        <v>134</v>
      </c>
      <c r="E274" s="41"/>
      <c r="F274" s="226" t="s">
        <v>364</v>
      </c>
      <c r="G274" s="41"/>
      <c r="H274" s="41"/>
      <c r="I274" s="227"/>
      <c r="J274" s="41"/>
      <c r="K274" s="41"/>
      <c r="L274" s="45"/>
      <c r="M274" s="228"/>
      <c r="N274" s="229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134</v>
      </c>
      <c r="AU274" s="18" t="s">
        <v>86</v>
      </c>
    </row>
    <row r="275" s="14" customFormat="1">
      <c r="A275" s="14"/>
      <c r="B275" s="242"/>
      <c r="C275" s="243"/>
      <c r="D275" s="225" t="s">
        <v>149</v>
      </c>
      <c r="E275" s="243"/>
      <c r="F275" s="245" t="s">
        <v>367</v>
      </c>
      <c r="G275" s="243"/>
      <c r="H275" s="246">
        <v>75.808000000000007</v>
      </c>
      <c r="I275" s="247"/>
      <c r="J275" s="243"/>
      <c r="K275" s="243"/>
      <c r="L275" s="248"/>
      <c r="M275" s="249"/>
      <c r="N275" s="250"/>
      <c r="O275" s="250"/>
      <c r="P275" s="250"/>
      <c r="Q275" s="250"/>
      <c r="R275" s="250"/>
      <c r="S275" s="250"/>
      <c r="T275" s="25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2" t="s">
        <v>149</v>
      </c>
      <c r="AU275" s="252" t="s">
        <v>86</v>
      </c>
      <c r="AV275" s="14" t="s">
        <v>86</v>
      </c>
      <c r="AW275" s="14" t="s">
        <v>4</v>
      </c>
      <c r="AX275" s="14" t="s">
        <v>21</v>
      </c>
      <c r="AY275" s="252" t="s">
        <v>126</v>
      </c>
    </row>
    <row r="276" s="2" customFormat="1" ht="24.15" customHeight="1">
      <c r="A276" s="39"/>
      <c r="B276" s="40"/>
      <c r="C276" s="212" t="s">
        <v>368</v>
      </c>
      <c r="D276" s="212" t="s">
        <v>128</v>
      </c>
      <c r="E276" s="213" t="s">
        <v>369</v>
      </c>
      <c r="F276" s="214" t="s">
        <v>370</v>
      </c>
      <c r="G276" s="215" t="s">
        <v>198</v>
      </c>
      <c r="H276" s="216">
        <v>6.0750000000000002</v>
      </c>
      <c r="I276" s="217"/>
      <c r="J276" s="218">
        <f>ROUND(I276*H276,2)</f>
        <v>0</v>
      </c>
      <c r="K276" s="214" t="s">
        <v>132</v>
      </c>
      <c r="L276" s="45"/>
      <c r="M276" s="219" t="s">
        <v>1</v>
      </c>
      <c r="N276" s="220" t="s">
        <v>45</v>
      </c>
      <c r="O276" s="92"/>
      <c r="P276" s="221">
        <f>O276*H276</f>
        <v>0</v>
      </c>
      <c r="Q276" s="221">
        <v>2.1600000000000001</v>
      </c>
      <c r="R276" s="221">
        <f>Q276*H276</f>
        <v>13.122000000000002</v>
      </c>
      <c r="S276" s="221">
        <v>0</v>
      </c>
      <c r="T276" s="222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3" t="s">
        <v>125</v>
      </c>
      <c r="AT276" s="223" t="s">
        <v>128</v>
      </c>
      <c r="AU276" s="223" t="s">
        <v>86</v>
      </c>
      <c r="AY276" s="18" t="s">
        <v>126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8" t="s">
        <v>21</v>
      </c>
      <c r="BK276" s="224">
        <f>ROUND(I276*H276,2)</f>
        <v>0</v>
      </c>
      <c r="BL276" s="18" t="s">
        <v>125</v>
      </c>
      <c r="BM276" s="223" t="s">
        <v>371</v>
      </c>
    </row>
    <row r="277" s="2" customFormat="1">
      <c r="A277" s="39"/>
      <c r="B277" s="40"/>
      <c r="C277" s="41"/>
      <c r="D277" s="225" t="s">
        <v>134</v>
      </c>
      <c r="E277" s="41"/>
      <c r="F277" s="226" t="s">
        <v>372</v>
      </c>
      <c r="G277" s="41"/>
      <c r="H277" s="41"/>
      <c r="I277" s="227"/>
      <c r="J277" s="41"/>
      <c r="K277" s="41"/>
      <c r="L277" s="45"/>
      <c r="M277" s="228"/>
      <c r="N277" s="229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134</v>
      </c>
      <c r="AU277" s="18" t="s">
        <v>86</v>
      </c>
    </row>
    <row r="278" s="2" customFormat="1">
      <c r="A278" s="39"/>
      <c r="B278" s="40"/>
      <c r="C278" s="41"/>
      <c r="D278" s="230" t="s">
        <v>136</v>
      </c>
      <c r="E278" s="41"/>
      <c r="F278" s="231" t="s">
        <v>373</v>
      </c>
      <c r="G278" s="41"/>
      <c r="H278" s="41"/>
      <c r="I278" s="227"/>
      <c r="J278" s="41"/>
      <c r="K278" s="41"/>
      <c r="L278" s="45"/>
      <c r="M278" s="228"/>
      <c r="N278" s="229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136</v>
      </c>
      <c r="AU278" s="18" t="s">
        <v>86</v>
      </c>
    </row>
    <row r="279" s="14" customFormat="1">
      <c r="A279" s="14"/>
      <c r="B279" s="242"/>
      <c r="C279" s="243"/>
      <c r="D279" s="225" t="s">
        <v>149</v>
      </c>
      <c r="E279" s="244" t="s">
        <v>1</v>
      </c>
      <c r="F279" s="245" t="s">
        <v>374</v>
      </c>
      <c r="G279" s="243"/>
      <c r="H279" s="246">
        <v>6.0750000000000002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2" t="s">
        <v>149</v>
      </c>
      <c r="AU279" s="252" t="s">
        <v>86</v>
      </c>
      <c r="AV279" s="14" t="s">
        <v>86</v>
      </c>
      <c r="AW279" s="14" t="s">
        <v>38</v>
      </c>
      <c r="AX279" s="14" t="s">
        <v>21</v>
      </c>
      <c r="AY279" s="252" t="s">
        <v>126</v>
      </c>
    </row>
    <row r="280" s="2" customFormat="1" ht="24.15" customHeight="1">
      <c r="A280" s="39"/>
      <c r="B280" s="40"/>
      <c r="C280" s="212" t="s">
        <v>375</v>
      </c>
      <c r="D280" s="212" t="s">
        <v>128</v>
      </c>
      <c r="E280" s="213" t="s">
        <v>376</v>
      </c>
      <c r="F280" s="214" t="s">
        <v>377</v>
      </c>
      <c r="G280" s="215" t="s">
        <v>168</v>
      </c>
      <c r="H280" s="216">
        <v>20</v>
      </c>
      <c r="I280" s="217"/>
      <c r="J280" s="218">
        <f>ROUND(I280*H280,2)</f>
        <v>0</v>
      </c>
      <c r="K280" s="214" t="s">
        <v>132</v>
      </c>
      <c r="L280" s="45"/>
      <c r="M280" s="219" t="s">
        <v>1</v>
      </c>
      <c r="N280" s="220" t="s">
        <v>45</v>
      </c>
      <c r="O280" s="92"/>
      <c r="P280" s="221">
        <f>O280*H280</f>
        <v>0</v>
      </c>
      <c r="Q280" s="221">
        <v>0.00010000000000000001</v>
      </c>
      <c r="R280" s="221">
        <f>Q280*H280</f>
        <v>0.002</v>
      </c>
      <c r="S280" s="221">
        <v>0</v>
      </c>
      <c r="T280" s="222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3" t="s">
        <v>125</v>
      </c>
      <c r="AT280" s="223" t="s">
        <v>128</v>
      </c>
      <c r="AU280" s="223" t="s">
        <v>86</v>
      </c>
      <c r="AY280" s="18" t="s">
        <v>126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8" t="s">
        <v>21</v>
      </c>
      <c r="BK280" s="224">
        <f>ROUND(I280*H280,2)</f>
        <v>0</v>
      </c>
      <c r="BL280" s="18" t="s">
        <v>125</v>
      </c>
      <c r="BM280" s="223" t="s">
        <v>378</v>
      </c>
    </row>
    <row r="281" s="2" customFormat="1">
      <c r="A281" s="39"/>
      <c r="B281" s="40"/>
      <c r="C281" s="41"/>
      <c r="D281" s="225" t="s">
        <v>134</v>
      </c>
      <c r="E281" s="41"/>
      <c r="F281" s="226" t="s">
        <v>379</v>
      </c>
      <c r="G281" s="41"/>
      <c r="H281" s="41"/>
      <c r="I281" s="227"/>
      <c r="J281" s="41"/>
      <c r="K281" s="41"/>
      <c r="L281" s="45"/>
      <c r="M281" s="228"/>
      <c r="N281" s="229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134</v>
      </c>
      <c r="AU281" s="18" t="s">
        <v>86</v>
      </c>
    </row>
    <row r="282" s="2" customFormat="1">
      <c r="A282" s="39"/>
      <c r="B282" s="40"/>
      <c r="C282" s="41"/>
      <c r="D282" s="230" t="s">
        <v>136</v>
      </c>
      <c r="E282" s="41"/>
      <c r="F282" s="231" t="s">
        <v>380</v>
      </c>
      <c r="G282" s="41"/>
      <c r="H282" s="41"/>
      <c r="I282" s="227"/>
      <c r="J282" s="41"/>
      <c r="K282" s="41"/>
      <c r="L282" s="45"/>
      <c r="M282" s="228"/>
      <c r="N282" s="229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136</v>
      </c>
      <c r="AU282" s="18" t="s">
        <v>86</v>
      </c>
    </row>
    <row r="283" s="13" customFormat="1">
      <c r="A283" s="13"/>
      <c r="B283" s="232"/>
      <c r="C283" s="233"/>
      <c r="D283" s="225" t="s">
        <v>149</v>
      </c>
      <c r="E283" s="234" t="s">
        <v>1</v>
      </c>
      <c r="F283" s="235" t="s">
        <v>381</v>
      </c>
      <c r="G283" s="233"/>
      <c r="H283" s="234" t="s">
        <v>1</v>
      </c>
      <c r="I283" s="236"/>
      <c r="J283" s="233"/>
      <c r="K283" s="233"/>
      <c r="L283" s="237"/>
      <c r="M283" s="238"/>
      <c r="N283" s="239"/>
      <c r="O283" s="239"/>
      <c r="P283" s="239"/>
      <c r="Q283" s="239"/>
      <c r="R283" s="239"/>
      <c r="S283" s="239"/>
      <c r="T283" s="24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1" t="s">
        <v>149</v>
      </c>
      <c r="AU283" s="241" t="s">
        <v>86</v>
      </c>
      <c r="AV283" s="13" t="s">
        <v>21</v>
      </c>
      <c r="AW283" s="13" t="s">
        <v>38</v>
      </c>
      <c r="AX283" s="13" t="s">
        <v>80</v>
      </c>
      <c r="AY283" s="241" t="s">
        <v>126</v>
      </c>
    </row>
    <row r="284" s="14" customFormat="1">
      <c r="A284" s="14"/>
      <c r="B284" s="242"/>
      <c r="C284" s="243"/>
      <c r="D284" s="225" t="s">
        <v>149</v>
      </c>
      <c r="E284" s="244" t="s">
        <v>1</v>
      </c>
      <c r="F284" s="245" t="s">
        <v>382</v>
      </c>
      <c r="G284" s="243"/>
      <c r="H284" s="246">
        <v>20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2" t="s">
        <v>149</v>
      </c>
      <c r="AU284" s="252" t="s">
        <v>86</v>
      </c>
      <c r="AV284" s="14" t="s">
        <v>86</v>
      </c>
      <c r="AW284" s="14" t="s">
        <v>38</v>
      </c>
      <c r="AX284" s="14" t="s">
        <v>21</v>
      </c>
      <c r="AY284" s="252" t="s">
        <v>126</v>
      </c>
    </row>
    <row r="285" s="2" customFormat="1" ht="24.15" customHeight="1">
      <c r="A285" s="39"/>
      <c r="B285" s="40"/>
      <c r="C285" s="212" t="s">
        <v>383</v>
      </c>
      <c r="D285" s="212" t="s">
        <v>128</v>
      </c>
      <c r="E285" s="213" t="s">
        <v>384</v>
      </c>
      <c r="F285" s="214" t="s">
        <v>385</v>
      </c>
      <c r="G285" s="215" t="s">
        <v>198</v>
      </c>
      <c r="H285" s="216">
        <v>17.82</v>
      </c>
      <c r="I285" s="217"/>
      <c r="J285" s="218">
        <f>ROUND(I285*H285,2)</f>
        <v>0</v>
      </c>
      <c r="K285" s="214" t="s">
        <v>132</v>
      </c>
      <c r="L285" s="45"/>
      <c r="M285" s="219" t="s">
        <v>1</v>
      </c>
      <c r="N285" s="220" t="s">
        <v>45</v>
      </c>
      <c r="O285" s="92"/>
      <c r="P285" s="221">
        <f>O285*H285</f>
        <v>0</v>
      </c>
      <c r="Q285" s="221">
        <v>0</v>
      </c>
      <c r="R285" s="221">
        <f>Q285*H285</f>
        <v>0</v>
      </c>
      <c r="S285" s="221">
        <v>0</v>
      </c>
      <c r="T285" s="222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3" t="s">
        <v>125</v>
      </c>
      <c r="AT285" s="223" t="s">
        <v>128</v>
      </c>
      <c r="AU285" s="223" t="s">
        <v>86</v>
      </c>
      <c r="AY285" s="18" t="s">
        <v>126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8" t="s">
        <v>21</v>
      </c>
      <c r="BK285" s="224">
        <f>ROUND(I285*H285,2)</f>
        <v>0</v>
      </c>
      <c r="BL285" s="18" t="s">
        <v>125</v>
      </c>
      <c r="BM285" s="223" t="s">
        <v>386</v>
      </c>
    </row>
    <row r="286" s="2" customFormat="1">
      <c r="A286" s="39"/>
      <c r="B286" s="40"/>
      <c r="C286" s="41"/>
      <c r="D286" s="225" t="s">
        <v>134</v>
      </c>
      <c r="E286" s="41"/>
      <c r="F286" s="226" t="s">
        <v>387</v>
      </c>
      <c r="G286" s="41"/>
      <c r="H286" s="41"/>
      <c r="I286" s="227"/>
      <c r="J286" s="41"/>
      <c r="K286" s="41"/>
      <c r="L286" s="45"/>
      <c r="M286" s="228"/>
      <c r="N286" s="229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134</v>
      </c>
      <c r="AU286" s="18" t="s">
        <v>86</v>
      </c>
    </row>
    <row r="287" s="2" customFormat="1">
      <c r="A287" s="39"/>
      <c r="B287" s="40"/>
      <c r="C287" s="41"/>
      <c r="D287" s="230" t="s">
        <v>136</v>
      </c>
      <c r="E287" s="41"/>
      <c r="F287" s="231" t="s">
        <v>388</v>
      </c>
      <c r="G287" s="41"/>
      <c r="H287" s="41"/>
      <c r="I287" s="227"/>
      <c r="J287" s="41"/>
      <c r="K287" s="41"/>
      <c r="L287" s="45"/>
      <c r="M287" s="228"/>
      <c r="N287" s="229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136</v>
      </c>
      <c r="AU287" s="18" t="s">
        <v>86</v>
      </c>
    </row>
    <row r="288" s="13" customFormat="1">
      <c r="A288" s="13"/>
      <c r="B288" s="232"/>
      <c r="C288" s="233"/>
      <c r="D288" s="225" t="s">
        <v>149</v>
      </c>
      <c r="E288" s="234" t="s">
        <v>1</v>
      </c>
      <c r="F288" s="235" t="s">
        <v>389</v>
      </c>
      <c r="G288" s="233"/>
      <c r="H288" s="234" t="s">
        <v>1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1" t="s">
        <v>149</v>
      </c>
      <c r="AU288" s="241" t="s">
        <v>86</v>
      </c>
      <c r="AV288" s="13" t="s">
        <v>21</v>
      </c>
      <c r="AW288" s="13" t="s">
        <v>38</v>
      </c>
      <c r="AX288" s="13" t="s">
        <v>80</v>
      </c>
      <c r="AY288" s="241" t="s">
        <v>126</v>
      </c>
    </row>
    <row r="289" s="14" customFormat="1">
      <c r="A289" s="14"/>
      <c r="B289" s="242"/>
      <c r="C289" s="243"/>
      <c r="D289" s="225" t="s">
        <v>149</v>
      </c>
      <c r="E289" s="244" t="s">
        <v>1</v>
      </c>
      <c r="F289" s="245" t="s">
        <v>390</v>
      </c>
      <c r="G289" s="243"/>
      <c r="H289" s="246">
        <v>17.82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2" t="s">
        <v>149</v>
      </c>
      <c r="AU289" s="252" t="s">
        <v>86</v>
      </c>
      <c r="AV289" s="14" t="s">
        <v>86</v>
      </c>
      <c r="AW289" s="14" t="s">
        <v>38</v>
      </c>
      <c r="AX289" s="14" t="s">
        <v>21</v>
      </c>
      <c r="AY289" s="252" t="s">
        <v>126</v>
      </c>
    </row>
    <row r="290" s="2" customFormat="1" ht="24.15" customHeight="1">
      <c r="A290" s="39"/>
      <c r="B290" s="40"/>
      <c r="C290" s="212" t="s">
        <v>391</v>
      </c>
      <c r="D290" s="212" t="s">
        <v>128</v>
      </c>
      <c r="E290" s="213" t="s">
        <v>392</v>
      </c>
      <c r="F290" s="214" t="s">
        <v>393</v>
      </c>
      <c r="G290" s="215" t="s">
        <v>198</v>
      </c>
      <c r="H290" s="216">
        <v>17.82</v>
      </c>
      <c r="I290" s="217"/>
      <c r="J290" s="218">
        <f>ROUND(I290*H290,2)</f>
        <v>0</v>
      </c>
      <c r="K290" s="214" t="s">
        <v>132</v>
      </c>
      <c r="L290" s="45"/>
      <c r="M290" s="219" t="s">
        <v>1</v>
      </c>
      <c r="N290" s="220" t="s">
        <v>45</v>
      </c>
      <c r="O290" s="92"/>
      <c r="P290" s="221">
        <f>O290*H290</f>
        <v>0</v>
      </c>
      <c r="Q290" s="221">
        <v>0</v>
      </c>
      <c r="R290" s="221">
        <f>Q290*H290</f>
        <v>0</v>
      </c>
      <c r="S290" s="221">
        <v>0</v>
      </c>
      <c r="T290" s="222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3" t="s">
        <v>125</v>
      </c>
      <c r="AT290" s="223" t="s">
        <v>128</v>
      </c>
      <c r="AU290" s="223" t="s">
        <v>86</v>
      </c>
      <c r="AY290" s="18" t="s">
        <v>126</v>
      </c>
      <c r="BE290" s="224">
        <f>IF(N290="základní",J290,0)</f>
        <v>0</v>
      </c>
      <c r="BF290" s="224">
        <f>IF(N290="snížená",J290,0)</f>
        <v>0</v>
      </c>
      <c r="BG290" s="224">
        <f>IF(N290="zákl. přenesená",J290,0)</f>
        <v>0</v>
      </c>
      <c r="BH290" s="224">
        <f>IF(N290="sníž. přenesená",J290,0)</f>
        <v>0</v>
      </c>
      <c r="BI290" s="224">
        <f>IF(N290="nulová",J290,0)</f>
        <v>0</v>
      </c>
      <c r="BJ290" s="18" t="s">
        <v>21</v>
      </c>
      <c r="BK290" s="224">
        <f>ROUND(I290*H290,2)</f>
        <v>0</v>
      </c>
      <c r="BL290" s="18" t="s">
        <v>125</v>
      </c>
      <c r="BM290" s="223" t="s">
        <v>394</v>
      </c>
    </row>
    <row r="291" s="2" customFormat="1">
      <c r="A291" s="39"/>
      <c r="B291" s="40"/>
      <c r="C291" s="41"/>
      <c r="D291" s="225" t="s">
        <v>134</v>
      </c>
      <c r="E291" s="41"/>
      <c r="F291" s="226" t="s">
        <v>395</v>
      </c>
      <c r="G291" s="41"/>
      <c r="H291" s="41"/>
      <c r="I291" s="227"/>
      <c r="J291" s="41"/>
      <c r="K291" s="41"/>
      <c r="L291" s="45"/>
      <c r="M291" s="228"/>
      <c r="N291" s="229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134</v>
      </c>
      <c r="AU291" s="18" t="s">
        <v>86</v>
      </c>
    </row>
    <row r="292" s="2" customFormat="1">
      <c r="A292" s="39"/>
      <c r="B292" s="40"/>
      <c r="C292" s="41"/>
      <c r="D292" s="230" t="s">
        <v>136</v>
      </c>
      <c r="E292" s="41"/>
      <c r="F292" s="231" t="s">
        <v>396</v>
      </c>
      <c r="G292" s="41"/>
      <c r="H292" s="41"/>
      <c r="I292" s="227"/>
      <c r="J292" s="41"/>
      <c r="K292" s="41"/>
      <c r="L292" s="45"/>
      <c r="M292" s="228"/>
      <c r="N292" s="229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136</v>
      </c>
      <c r="AU292" s="18" t="s">
        <v>86</v>
      </c>
    </row>
    <row r="293" s="2" customFormat="1" ht="16.5" customHeight="1">
      <c r="A293" s="39"/>
      <c r="B293" s="40"/>
      <c r="C293" s="212" t="s">
        <v>397</v>
      </c>
      <c r="D293" s="212" t="s">
        <v>128</v>
      </c>
      <c r="E293" s="213" t="s">
        <v>398</v>
      </c>
      <c r="F293" s="214" t="s">
        <v>399</v>
      </c>
      <c r="G293" s="215" t="s">
        <v>131</v>
      </c>
      <c r="H293" s="216">
        <v>10.800000000000001</v>
      </c>
      <c r="I293" s="217"/>
      <c r="J293" s="218">
        <f>ROUND(I293*H293,2)</f>
        <v>0</v>
      </c>
      <c r="K293" s="214" t="s">
        <v>132</v>
      </c>
      <c r="L293" s="45"/>
      <c r="M293" s="219" t="s">
        <v>1</v>
      </c>
      <c r="N293" s="220" t="s">
        <v>45</v>
      </c>
      <c r="O293" s="92"/>
      <c r="P293" s="221">
        <f>O293*H293</f>
        <v>0</v>
      </c>
      <c r="Q293" s="221">
        <v>0.0012999999999999999</v>
      </c>
      <c r="R293" s="221">
        <f>Q293*H293</f>
        <v>0.01404</v>
      </c>
      <c r="S293" s="221">
        <v>0</v>
      </c>
      <c r="T293" s="222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3" t="s">
        <v>125</v>
      </c>
      <c r="AT293" s="223" t="s">
        <v>128</v>
      </c>
      <c r="AU293" s="223" t="s">
        <v>86</v>
      </c>
      <c r="AY293" s="18" t="s">
        <v>126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8" t="s">
        <v>21</v>
      </c>
      <c r="BK293" s="224">
        <f>ROUND(I293*H293,2)</f>
        <v>0</v>
      </c>
      <c r="BL293" s="18" t="s">
        <v>125</v>
      </c>
      <c r="BM293" s="223" t="s">
        <v>400</v>
      </c>
    </row>
    <row r="294" s="2" customFormat="1">
      <c r="A294" s="39"/>
      <c r="B294" s="40"/>
      <c r="C294" s="41"/>
      <c r="D294" s="225" t="s">
        <v>134</v>
      </c>
      <c r="E294" s="41"/>
      <c r="F294" s="226" t="s">
        <v>401</v>
      </c>
      <c r="G294" s="41"/>
      <c r="H294" s="41"/>
      <c r="I294" s="227"/>
      <c r="J294" s="41"/>
      <c r="K294" s="41"/>
      <c r="L294" s="45"/>
      <c r="M294" s="228"/>
      <c r="N294" s="229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134</v>
      </c>
      <c r="AU294" s="18" t="s">
        <v>86</v>
      </c>
    </row>
    <row r="295" s="2" customFormat="1">
      <c r="A295" s="39"/>
      <c r="B295" s="40"/>
      <c r="C295" s="41"/>
      <c r="D295" s="230" t="s">
        <v>136</v>
      </c>
      <c r="E295" s="41"/>
      <c r="F295" s="231" t="s">
        <v>402</v>
      </c>
      <c r="G295" s="41"/>
      <c r="H295" s="41"/>
      <c r="I295" s="227"/>
      <c r="J295" s="41"/>
      <c r="K295" s="41"/>
      <c r="L295" s="45"/>
      <c r="M295" s="228"/>
      <c r="N295" s="229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136</v>
      </c>
      <c r="AU295" s="18" t="s">
        <v>86</v>
      </c>
    </row>
    <row r="296" s="13" customFormat="1">
      <c r="A296" s="13"/>
      <c r="B296" s="232"/>
      <c r="C296" s="233"/>
      <c r="D296" s="225" t="s">
        <v>149</v>
      </c>
      <c r="E296" s="234" t="s">
        <v>1</v>
      </c>
      <c r="F296" s="235" t="s">
        <v>389</v>
      </c>
      <c r="G296" s="233"/>
      <c r="H296" s="234" t="s">
        <v>1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1" t="s">
        <v>149</v>
      </c>
      <c r="AU296" s="241" t="s">
        <v>86</v>
      </c>
      <c r="AV296" s="13" t="s">
        <v>21</v>
      </c>
      <c r="AW296" s="13" t="s">
        <v>38</v>
      </c>
      <c r="AX296" s="13" t="s">
        <v>80</v>
      </c>
      <c r="AY296" s="241" t="s">
        <v>126</v>
      </c>
    </row>
    <row r="297" s="14" customFormat="1">
      <c r="A297" s="14"/>
      <c r="B297" s="242"/>
      <c r="C297" s="243"/>
      <c r="D297" s="225" t="s">
        <v>149</v>
      </c>
      <c r="E297" s="244" t="s">
        <v>1</v>
      </c>
      <c r="F297" s="245" t="s">
        <v>403</v>
      </c>
      <c r="G297" s="243"/>
      <c r="H297" s="246">
        <v>10.800000000000001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2" t="s">
        <v>149</v>
      </c>
      <c r="AU297" s="252" t="s">
        <v>86</v>
      </c>
      <c r="AV297" s="14" t="s">
        <v>86</v>
      </c>
      <c r="AW297" s="14" t="s">
        <v>38</v>
      </c>
      <c r="AX297" s="14" t="s">
        <v>21</v>
      </c>
      <c r="AY297" s="252" t="s">
        <v>126</v>
      </c>
    </row>
    <row r="298" s="2" customFormat="1" ht="16.5" customHeight="1">
      <c r="A298" s="39"/>
      <c r="B298" s="40"/>
      <c r="C298" s="212" t="s">
        <v>404</v>
      </c>
      <c r="D298" s="212" t="s">
        <v>128</v>
      </c>
      <c r="E298" s="213" t="s">
        <v>405</v>
      </c>
      <c r="F298" s="214" t="s">
        <v>406</v>
      </c>
      <c r="G298" s="215" t="s">
        <v>131</v>
      </c>
      <c r="H298" s="216">
        <v>10.800000000000001</v>
      </c>
      <c r="I298" s="217"/>
      <c r="J298" s="218">
        <f>ROUND(I298*H298,2)</f>
        <v>0</v>
      </c>
      <c r="K298" s="214" t="s">
        <v>132</v>
      </c>
      <c r="L298" s="45"/>
      <c r="M298" s="219" t="s">
        <v>1</v>
      </c>
      <c r="N298" s="220" t="s">
        <v>45</v>
      </c>
      <c r="O298" s="92"/>
      <c r="P298" s="221">
        <f>O298*H298</f>
        <v>0</v>
      </c>
      <c r="Q298" s="221">
        <v>4.0000000000000003E-05</v>
      </c>
      <c r="R298" s="221">
        <f>Q298*H298</f>
        <v>0.00043200000000000004</v>
      </c>
      <c r="S298" s="221">
        <v>0</v>
      </c>
      <c r="T298" s="222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3" t="s">
        <v>125</v>
      </c>
      <c r="AT298" s="223" t="s">
        <v>128</v>
      </c>
      <c r="AU298" s="223" t="s">
        <v>86</v>
      </c>
      <c r="AY298" s="18" t="s">
        <v>126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8" t="s">
        <v>21</v>
      </c>
      <c r="BK298" s="224">
        <f>ROUND(I298*H298,2)</f>
        <v>0</v>
      </c>
      <c r="BL298" s="18" t="s">
        <v>125</v>
      </c>
      <c r="BM298" s="223" t="s">
        <v>407</v>
      </c>
    </row>
    <row r="299" s="2" customFormat="1">
      <c r="A299" s="39"/>
      <c r="B299" s="40"/>
      <c r="C299" s="41"/>
      <c r="D299" s="225" t="s">
        <v>134</v>
      </c>
      <c r="E299" s="41"/>
      <c r="F299" s="226" t="s">
        <v>408</v>
      </c>
      <c r="G299" s="41"/>
      <c r="H299" s="41"/>
      <c r="I299" s="227"/>
      <c r="J299" s="41"/>
      <c r="K299" s="41"/>
      <c r="L299" s="45"/>
      <c r="M299" s="228"/>
      <c r="N299" s="229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134</v>
      </c>
      <c r="AU299" s="18" t="s">
        <v>86</v>
      </c>
    </row>
    <row r="300" s="2" customFormat="1">
      <c r="A300" s="39"/>
      <c r="B300" s="40"/>
      <c r="C300" s="41"/>
      <c r="D300" s="230" t="s">
        <v>136</v>
      </c>
      <c r="E300" s="41"/>
      <c r="F300" s="231" t="s">
        <v>409</v>
      </c>
      <c r="G300" s="41"/>
      <c r="H300" s="41"/>
      <c r="I300" s="227"/>
      <c r="J300" s="41"/>
      <c r="K300" s="41"/>
      <c r="L300" s="45"/>
      <c r="M300" s="228"/>
      <c r="N300" s="229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136</v>
      </c>
      <c r="AU300" s="18" t="s">
        <v>86</v>
      </c>
    </row>
    <row r="301" s="12" customFormat="1" ht="22.8" customHeight="1">
      <c r="A301" s="12"/>
      <c r="B301" s="196"/>
      <c r="C301" s="197"/>
      <c r="D301" s="198" t="s">
        <v>79</v>
      </c>
      <c r="E301" s="210" t="s">
        <v>143</v>
      </c>
      <c r="F301" s="210" t="s">
        <v>410</v>
      </c>
      <c r="G301" s="197"/>
      <c r="H301" s="197"/>
      <c r="I301" s="200"/>
      <c r="J301" s="211">
        <f>BK301</f>
        <v>0</v>
      </c>
      <c r="K301" s="197"/>
      <c r="L301" s="202"/>
      <c r="M301" s="203"/>
      <c r="N301" s="204"/>
      <c r="O301" s="204"/>
      <c r="P301" s="205">
        <f>SUM(P302:P398)</f>
        <v>0</v>
      </c>
      <c r="Q301" s="204"/>
      <c r="R301" s="205">
        <f>SUM(R302:R398)</f>
        <v>154.24309161000002</v>
      </c>
      <c r="S301" s="204"/>
      <c r="T301" s="206">
        <f>SUM(T302:T398)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7" t="s">
        <v>21</v>
      </c>
      <c r="AT301" s="208" t="s">
        <v>79</v>
      </c>
      <c r="AU301" s="208" t="s">
        <v>21</v>
      </c>
      <c r="AY301" s="207" t="s">
        <v>126</v>
      </c>
      <c r="BK301" s="209">
        <f>SUM(BK302:BK398)</f>
        <v>0</v>
      </c>
    </row>
    <row r="302" s="2" customFormat="1" ht="24.15" customHeight="1">
      <c r="A302" s="39"/>
      <c r="B302" s="40"/>
      <c r="C302" s="212" t="s">
        <v>411</v>
      </c>
      <c r="D302" s="212" t="s">
        <v>128</v>
      </c>
      <c r="E302" s="213" t="s">
        <v>412</v>
      </c>
      <c r="F302" s="214" t="s">
        <v>413</v>
      </c>
      <c r="G302" s="215" t="s">
        <v>232</v>
      </c>
      <c r="H302" s="216">
        <v>12</v>
      </c>
      <c r="I302" s="217"/>
      <c r="J302" s="218">
        <f>ROUND(I302*H302,2)</f>
        <v>0</v>
      </c>
      <c r="K302" s="214" t="s">
        <v>132</v>
      </c>
      <c r="L302" s="45"/>
      <c r="M302" s="219" t="s">
        <v>1</v>
      </c>
      <c r="N302" s="220" t="s">
        <v>45</v>
      </c>
      <c r="O302" s="92"/>
      <c r="P302" s="221">
        <f>O302*H302</f>
        <v>0</v>
      </c>
      <c r="Q302" s="221">
        <v>0.00033</v>
      </c>
      <c r="R302" s="221">
        <f>Q302*H302</f>
        <v>0.00396</v>
      </c>
      <c r="S302" s="221">
        <v>0</v>
      </c>
      <c r="T302" s="222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3" t="s">
        <v>125</v>
      </c>
      <c r="AT302" s="223" t="s">
        <v>128</v>
      </c>
      <c r="AU302" s="223" t="s">
        <v>86</v>
      </c>
      <c r="AY302" s="18" t="s">
        <v>126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8" t="s">
        <v>21</v>
      </c>
      <c r="BK302" s="224">
        <f>ROUND(I302*H302,2)</f>
        <v>0</v>
      </c>
      <c r="BL302" s="18" t="s">
        <v>125</v>
      </c>
      <c r="BM302" s="223" t="s">
        <v>414</v>
      </c>
    </row>
    <row r="303" s="2" customFormat="1">
      <c r="A303" s="39"/>
      <c r="B303" s="40"/>
      <c r="C303" s="41"/>
      <c r="D303" s="225" t="s">
        <v>134</v>
      </c>
      <c r="E303" s="41"/>
      <c r="F303" s="226" t="s">
        <v>413</v>
      </c>
      <c r="G303" s="41"/>
      <c r="H303" s="41"/>
      <c r="I303" s="227"/>
      <c r="J303" s="41"/>
      <c r="K303" s="41"/>
      <c r="L303" s="45"/>
      <c r="M303" s="228"/>
      <c r="N303" s="229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134</v>
      </c>
      <c r="AU303" s="18" t="s">
        <v>86</v>
      </c>
    </row>
    <row r="304" s="2" customFormat="1">
      <c r="A304" s="39"/>
      <c r="B304" s="40"/>
      <c r="C304" s="41"/>
      <c r="D304" s="230" t="s">
        <v>136</v>
      </c>
      <c r="E304" s="41"/>
      <c r="F304" s="231" t="s">
        <v>415</v>
      </c>
      <c r="G304" s="41"/>
      <c r="H304" s="41"/>
      <c r="I304" s="227"/>
      <c r="J304" s="41"/>
      <c r="K304" s="41"/>
      <c r="L304" s="45"/>
      <c r="M304" s="228"/>
      <c r="N304" s="229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136</v>
      </c>
      <c r="AU304" s="18" t="s">
        <v>86</v>
      </c>
    </row>
    <row r="305" s="14" customFormat="1">
      <c r="A305" s="14"/>
      <c r="B305" s="242"/>
      <c r="C305" s="243"/>
      <c r="D305" s="225" t="s">
        <v>149</v>
      </c>
      <c r="E305" s="244" t="s">
        <v>1</v>
      </c>
      <c r="F305" s="245" t="s">
        <v>416</v>
      </c>
      <c r="G305" s="243"/>
      <c r="H305" s="246">
        <v>12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2" t="s">
        <v>149</v>
      </c>
      <c r="AU305" s="252" t="s">
        <v>86</v>
      </c>
      <c r="AV305" s="14" t="s">
        <v>86</v>
      </c>
      <c r="AW305" s="14" t="s">
        <v>38</v>
      </c>
      <c r="AX305" s="14" t="s">
        <v>21</v>
      </c>
      <c r="AY305" s="252" t="s">
        <v>126</v>
      </c>
    </row>
    <row r="306" s="2" customFormat="1" ht="24.15" customHeight="1">
      <c r="A306" s="39"/>
      <c r="B306" s="40"/>
      <c r="C306" s="265" t="s">
        <v>417</v>
      </c>
      <c r="D306" s="265" t="s">
        <v>281</v>
      </c>
      <c r="E306" s="266" t="s">
        <v>418</v>
      </c>
      <c r="F306" s="267" t="s">
        <v>419</v>
      </c>
      <c r="G306" s="268" t="s">
        <v>232</v>
      </c>
      <c r="H306" s="269">
        <v>12</v>
      </c>
      <c r="I306" s="270"/>
      <c r="J306" s="271">
        <f>ROUND(I306*H306,2)</f>
        <v>0</v>
      </c>
      <c r="K306" s="267" t="s">
        <v>1</v>
      </c>
      <c r="L306" s="272"/>
      <c r="M306" s="273" t="s">
        <v>1</v>
      </c>
      <c r="N306" s="274" t="s">
        <v>45</v>
      </c>
      <c r="O306" s="92"/>
      <c r="P306" s="221">
        <f>O306*H306</f>
        <v>0</v>
      </c>
      <c r="Q306" s="221">
        <v>0.0060000000000000001</v>
      </c>
      <c r="R306" s="221">
        <f>Q306*H306</f>
        <v>0.072000000000000008</v>
      </c>
      <c r="S306" s="221">
        <v>0</v>
      </c>
      <c r="T306" s="222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3" t="s">
        <v>181</v>
      </c>
      <c r="AT306" s="223" t="s">
        <v>281</v>
      </c>
      <c r="AU306" s="223" t="s">
        <v>86</v>
      </c>
      <c r="AY306" s="18" t="s">
        <v>126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8" t="s">
        <v>21</v>
      </c>
      <c r="BK306" s="224">
        <f>ROUND(I306*H306,2)</f>
        <v>0</v>
      </c>
      <c r="BL306" s="18" t="s">
        <v>125</v>
      </c>
      <c r="BM306" s="223" t="s">
        <v>420</v>
      </c>
    </row>
    <row r="307" s="2" customFormat="1">
      <c r="A307" s="39"/>
      <c r="B307" s="40"/>
      <c r="C307" s="41"/>
      <c r="D307" s="225" t="s">
        <v>134</v>
      </c>
      <c r="E307" s="41"/>
      <c r="F307" s="226" t="s">
        <v>419</v>
      </c>
      <c r="G307" s="41"/>
      <c r="H307" s="41"/>
      <c r="I307" s="227"/>
      <c r="J307" s="41"/>
      <c r="K307" s="41"/>
      <c r="L307" s="45"/>
      <c r="M307" s="228"/>
      <c r="N307" s="229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134</v>
      </c>
      <c r="AU307" s="18" t="s">
        <v>86</v>
      </c>
    </row>
    <row r="308" s="2" customFormat="1" ht="16.5" customHeight="1">
      <c r="A308" s="39"/>
      <c r="B308" s="40"/>
      <c r="C308" s="212" t="s">
        <v>421</v>
      </c>
      <c r="D308" s="212" t="s">
        <v>128</v>
      </c>
      <c r="E308" s="213" t="s">
        <v>422</v>
      </c>
      <c r="F308" s="214" t="s">
        <v>423</v>
      </c>
      <c r="G308" s="215" t="s">
        <v>198</v>
      </c>
      <c r="H308" s="216">
        <v>2.992</v>
      </c>
      <c r="I308" s="217"/>
      <c r="J308" s="218">
        <f>ROUND(I308*H308,2)</f>
        <v>0</v>
      </c>
      <c r="K308" s="214" t="s">
        <v>132</v>
      </c>
      <c r="L308" s="45"/>
      <c r="M308" s="219" t="s">
        <v>1</v>
      </c>
      <c r="N308" s="220" t="s">
        <v>45</v>
      </c>
      <c r="O308" s="92"/>
      <c r="P308" s="221">
        <f>O308*H308</f>
        <v>0</v>
      </c>
      <c r="Q308" s="221">
        <v>2.5021499999999999</v>
      </c>
      <c r="R308" s="221">
        <f>Q308*H308</f>
        <v>7.4864327999999993</v>
      </c>
      <c r="S308" s="221">
        <v>0</v>
      </c>
      <c r="T308" s="222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3" t="s">
        <v>125</v>
      </c>
      <c r="AT308" s="223" t="s">
        <v>128</v>
      </c>
      <c r="AU308" s="223" t="s">
        <v>86</v>
      </c>
      <c r="AY308" s="18" t="s">
        <v>126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8" t="s">
        <v>21</v>
      </c>
      <c r="BK308" s="224">
        <f>ROUND(I308*H308,2)</f>
        <v>0</v>
      </c>
      <c r="BL308" s="18" t="s">
        <v>125</v>
      </c>
      <c r="BM308" s="223" t="s">
        <v>424</v>
      </c>
    </row>
    <row r="309" s="2" customFormat="1">
      <c r="A309" s="39"/>
      <c r="B309" s="40"/>
      <c r="C309" s="41"/>
      <c r="D309" s="225" t="s">
        <v>134</v>
      </c>
      <c r="E309" s="41"/>
      <c r="F309" s="226" t="s">
        <v>425</v>
      </c>
      <c r="G309" s="41"/>
      <c r="H309" s="41"/>
      <c r="I309" s="227"/>
      <c r="J309" s="41"/>
      <c r="K309" s="41"/>
      <c r="L309" s="45"/>
      <c r="M309" s="228"/>
      <c r="N309" s="229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134</v>
      </c>
      <c r="AU309" s="18" t="s">
        <v>86</v>
      </c>
    </row>
    <row r="310" s="2" customFormat="1">
      <c r="A310" s="39"/>
      <c r="B310" s="40"/>
      <c r="C310" s="41"/>
      <c r="D310" s="230" t="s">
        <v>136</v>
      </c>
      <c r="E310" s="41"/>
      <c r="F310" s="231" t="s">
        <v>426</v>
      </c>
      <c r="G310" s="41"/>
      <c r="H310" s="41"/>
      <c r="I310" s="227"/>
      <c r="J310" s="41"/>
      <c r="K310" s="41"/>
      <c r="L310" s="45"/>
      <c r="M310" s="228"/>
      <c r="N310" s="229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136</v>
      </c>
      <c r="AU310" s="18" t="s">
        <v>86</v>
      </c>
    </row>
    <row r="311" s="13" customFormat="1">
      <c r="A311" s="13"/>
      <c r="B311" s="232"/>
      <c r="C311" s="233"/>
      <c r="D311" s="225" t="s">
        <v>149</v>
      </c>
      <c r="E311" s="234" t="s">
        <v>1</v>
      </c>
      <c r="F311" s="235" t="s">
        <v>427</v>
      </c>
      <c r="G311" s="233"/>
      <c r="H311" s="234" t="s">
        <v>1</v>
      </c>
      <c r="I311" s="236"/>
      <c r="J311" s="233"/>
      <c r="K311" s="233"/>
      <c r="L311" s="237"/>
      <c r="M311" s="238"/>
      <c r="N311" s="239"/>
      <c r="O311" s="239"/>
      <c r="P311" s="239"/>
      <c r="Q311" s="239"/>
      <c r="R311" s="239"/>
      <c r="S311" s="239"/>
      <c r="T311" s="24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1" t="s">
        <v>149</v>
      </c>
      <c r="AU311" s="241" t="s">
        <v>86</v>
      </c>
      <c r="AV311" s="13" t="s">
        <v>21</v>
      </c>
      <c r="AW311" s="13" t="s">
        <v>38</v>
      </c>
      <c r="AX311" s="13" t="s">
        <v>80</v>
      </c>
      <c r="AY311" s="241" t="s">
        <v>126</v>
      </c>
    </row>
    <row r="312" s="14" customFormat="1">
      <c r="A312" s="14"/>
      <c r="B312" s="242"/>
      <c r="C312" s="243"/>
      <c r="D312" s="225" t="s">
        <v>149</v>
      </c>
      <c r="E312" s="244" t="s">
        <v>1</v>
      </c>
      <c r="F312" s="245" t="s">
        <v>428</v>
      </c>
      <c r="G312" s="243"/>
      <c r="H312" s="246">
        <v>2.992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2" t="s">
        <v>149</v>
      </c>
      <c r="AU312" s="252" t="s">
        <v>86</v>
      </c>
      <c r="AV312" s="14" t="s">
        <v>86</v>
      </c>
      <c r="AW312" s="14" t="s">
        <v>38</v>
      </c>
      <c r="AX312" s="14" t="s">
        <v>21</v>
      </c>
      <c r="AY312" s="252" t="s">
        <v>126</v>
      </c>
    </row>
    <row r="313" s="2" customFormat="1" ht="16.5" customHeight="1">
      <c r="A313" s="39"/>
      <c r="B313" s="40"/>
      <c r="C313" s="212" t="s">
        <v>429</v>
      </c>
      <c r="D313" s="212" t="s">
        <v>128</v>
      </c>
      <c r="E313" s="213" t="s">
        <v>430</v>
      </c>
      <c r="F313" s="214" t="s">
        <v>431</v>
      </c>
      <c r="G313" s="215" t="s">
        <v>131</v>
      </c>
      <c r="H313" s="216">
        <v>12.84</v>
      </c>
      <c r="I313" s="217"/>
      <c r="J313" s="218">
        <f>ROUND(I313*H313,2)</f>
        <v>0</v>
      </c>
      <c r="K313" s="214" t="s">
        <v>132</v>
      </c>
      <c r="L313" s="45"/>
      <c r="M313" s="219" t="s">
        <v>1</v>
      </c>
      <c r="N313" s="220" t="s">
        <v>45</v>
      </c>
      <c r="O313" s="92"/>
      <c r="P313" s="221">
        <f>O313*H313</f>
        <v>0</v>
      </c>
      <c r="Q313" s="221">
        <v>0.041259999999999998</v>
      </c>
      <c r="R313" s="221">
        <f>Q313*H313</f>
        <v>0.52977839999999998</v>
      </c>
      <c r="S313" s="221">
        <v>0</v>
      </c>
      <c r="T313" s="222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23" t="s">
        <v>125</v>
      </c>
      <c r="AT313" s="223" t="s">
        <v>128</v>
      </c>
      <c r="AU313" s="223" t="s">
        <v>86</v>
      </c>
      <c r="AY313" s="18" t="s">
        <v>126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8" t="s">
        <v>21</v>
      </c>
      <c r="BK313" s="224">
        <f>ROUND(I313*H313,2)</f>
        <v>0</v>
      </c>
      <c r="BL313" s="18" t="s">
        <v>125</v>
      </c>
      <c r="BM313" s="223" t="s">
        <v>432</v>
      </c>
    </row>
    <row r="314" s="2" customFormat="1">
      <c r="A314" s="39"/>
      <c r="B314" s="40"/>
      <c r="C314" s="41"/>
      <c r="D314" s="225" t="s">
        <v>134</v>
      </c>
      <c r="E314" s="41"/>
      <c r="F314" s="226" t="s">
        <v>433</v>
      </c>
      <c r="G314" s="41"/>
      <c r="H314" s="41"/>
      <c r="I314" s="227"/>
      <c r="J314" s="41"/>
      <c r="K314" s="41"/>
      <c r="L314" s="45"/>
      <c r="M314" s="228"/>
      <c r="N314" s="229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134</v>
      </c>
      <c r="AU314" s="18" t="s">
        <v>86</v>
      </c>
    </row>
    <row r="315" s="2" customFormat="1">
      <c r="A315" s="39"/>
      <c r="B315" s="40"/>
      <c r="C315" s="41"/>
      <c r="D315" s="230" t="s">
        <v>136</v>
      </c>
      <c r="E315" s="41"/>
      <c r="F315" s="231" t="s">
        <v>434</v>
      </c>
      <c r="G315" s="41"/>
      <c r="H315" s="41"/>
      <c r="I315" s="227"/>
      <c r="J315" s="41"/>
      <c r="K315" s="41"/>
      <c r="L315" s="45"/>
      <c r="M315" s="228"/>
      <c r="N315" s="229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136</v>
      </c>
      <c r="AU315" s="18" t="s">
        <v>86</v>
      </c>
    </row>
    <row r="316" s="13" customFormat="1">
      <c r="A316" s="13"/>
      <c r="B316" s="232"/>
      <c r="C316" s="233"/>
      <c r="D316" s="225" t="s">
        <v>149</v>
      </c>
      <c r="E316" s="234" t="s">
        <v>1</v>
      </c>
      <c r="F316" s="235" t="s">
        <v>427</v>
      </c>
      <c r="G316" s="233"/>
      <c r="H316" s="234" t="s">
        <v>1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1" t="s">
        <v>149</v>
      </c>
      <c r="AU316" s="241" t="s">
        <v>86</v>
      </c>
      <c r="AV316" s="13" t="s">
        <v>21</v>
      </c>
      <c r="AW316" s="13" t="s">
        <v>38</v>
      </c>
      <c r="AX316" s="13" t="s">
        <v>80</v>
      </c>
      <c r="AY316" s="241" t="s">
        <v>126</v>
      </c>
    </row>
    <row r="317" s="14" customFormat="1">
      <c r="A317" s="14"/>
      <c r="B317" s="242"/>
      <c r="C317" s="243"/>
      <c r="D317" s="225" t="s">
        <v>149</v>
      </c>
      <c r="E317" s="244" t="s">
        <v>1</v>
      </c>
      <c r="F317" s="245" t="s">
        <v>435</v>
      </c>
      <c r="G317" s="243"/>
      <c r="H317" s="246">
        <v>12.84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2" t="s">
        <v>149</v>
      </c>
      <c r="AU317" s="252" t="s">
        <v>86</v>
      </c>
      <c r="AV317" s="14" t="s">
        <v>86</v>
      </c>
      <c r="AW317" s="14" t="s">
        <v>38</v>
      </c>
      <c r="AX317" s="14" t="s">
        <v>21</v>
      </c>
      <c r="AY317" s="252" t="s">
        <v>126</v>
      </c>
    </row>
    <row r="318" s="2" customFormat="1" ht="16.5" customHeight="1">
      <c r="A318" s="39"/>
      <c r="B318" s="40"/>
      <c r="C318" s="212" t="s">
        <v>436</v>
      </c>
      <c r="D318" s="212" t="s">
        <v>128</v>
      </c>
      <c r="E318" s="213" t="s">
        <v>437</v>
      </c>
      <c r="F318" s="214" t="s">
        <v>438</v>
      </c>
      <c r="G318" s="215" t="s">
        <v>131</v>
      </c>
      <c r="H318" s="216">
        <v>12.84</v>
      </c>
      <c r="I318" s="217"/>
      <c r="J318" s="218">
        <f>ROUND(I318*H318,2)</f>
        <v>0</v>
      </c>
      <c r="K318" s="214" t="s">
        <v>132</v>
      </c>
      <c r="L318" s="45"/>
      <c r="M318" s="219" t="s">
        <v>1</v>
      </c>
      <c r="N318" s="220" t="s">
        <v>45</v>
      </c>
      <c r="O318" s="92"/>
      <c r="P318" s="221">
        <f>O318*H318</f>
        <v>0</v>
      </c>
      <c r="Q318" s="221">
        <v>2.0000000000000002E-05</v>
      </c>
      <c r="R318" s="221">
        <f>Q318*H318</f>
        <v>0.00025680000000000001</v>
      </c>
      <c r="S318" s="221">
        <v>0</v>
      </c>
      <c r="T318" s="222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23" t="s">
        <v>125</v>
      </c>
      <c r="AT318" s="223" t="s">
        <v>128</v>
      </c>
      <c r="AU318" s="223" t="s">
        <v>86</v>
      </c>
      <c r="AY318" s="18" t="s">
        <v>126</v>
      </c>
      <c r="BE318" s="224">
        <f>IF(N318="základní",J318,0)</f>
        <v>0</v>
      </c>
      <c r="BF318" s="224">
        <f>IF(N318="snížená",J318,0)</f>
        <v>0</v>
      </c>
      <c r="BG318" s="224">
        <f>IF(N318="zákl. přenesená",J318,0)</f>
        <v>0</v>
      </c>
      <c r="BH318" s="224">
        <f>IF(N318="sníž. přenesená",J318,0)</f>
        <v>0</v>
      </c>
      <c r="BI318" s="224">
        <f>IF(N318="nulová",J318,0)</f>
        <v>0</v>
      </c>
      <c r="BJ318" s="18" t="s">
        <v>21</v>
      </c>
      <c r="BK318" s="224">
        <f>ROUND(I318*H318,2)</f>
        <v>0</v>
      </c>
      <c r="BL318" s="18" t="s">
        <v>125</v>
      </c>
      <c r="BM318" s="223" t="s">
        <v>439</v>
      </c>
    </row>
    <row r="319" s="2" customFormat="1">
      <c r="A319" s="39"/>
      <c r="B319" s="40"/>
      <c r="C319" s="41"/>
      <c r="D319" s="225" t="s">
        <v>134</v>
      </c>
      <c r="E319" s="41"/>
      <c r="F319" s="226" t="s">
        <v>440</v>
      </c>
      <c r="G319" s="41"/>
      <c r="H319" s="41"/>
      <c r="I319" s="227"/>
      <c r="J319" s="41"/>
      <c r="K319" s="41"/>
      <c r="L319" s="45"/>
      <c r="M319" s="228"/>
      <c r="N319" s="229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134</v>
      </c>
      <c r="AU319" s="18" t="s">
        <v>86</v>
      </c>
    </row>
    <row r="320" s="2" customFormat="1">
      <c r="A320" s="39"/>
      <c r="B320" s="40"/>
      <c r="C320" s="41"/>
      <c r="D320" s="230" t="s">
        <v>136</v>
      </c>
      <c r="E320" s="41"/>
      <c r="F320" s="231" t="s">
        <v>441</v>
      </c>
      <c r="G320" s="41"/>
      <c r="H320" s="41"/>
      <c r="I320" s="227"/>
      <c r="J320" s="41"/>
      <c r="K320" s="41"/>
      <c r="L320" s="45"/>
      <c r="M320" s="228"/>
      <c r="N320" s="229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136</v>
      </c>
      <c r="AU320" s="18" t="s">
        <v>86</v>
      </c>
    </row>
    <row r="321" s="2" customFormat="1" ht="16.5" customHeight="1">
      <c r="A321" s="39"/>
      <c r="B321" s="40"/>
      <c r="C321" s="212" t="s">
        <v>442</v>
      </c>
      <c r="D321" s="212" t="s">
        <v>128</v>
      </c>
      <c r="E321" s="213" t="s">
        <v>443</v>
      </c>
      <c r="F321" s="214" t="s">
        <v>444</v>
      </c>
      <c r="G321" s="215" t="s">
        <v>267</v>
      </c>
      <c r="H321" s="216">
        <v>0.374</v>
      </c>
      <c r="I321" s="217"/>
      <c r="J321" s="218">
        <f>ROUND(I321*H321,2)</f>
        <v>0</v>
      </c>
      <c r="K321" s="214" t="s">
        <v>132</v>
      </c>
      <c r="L321" s="45"/>
      <c r="M321" s="219" t="s">
        <v>1</v>
      </c>
      <c r="N321" s="220" t="s">
        <v>45</v>
      </c>
      <c r="O321" s="92"/>
      <c r="P321" s="221">
        <f>O321*H321</f>
        <v>0</v>
      </c>
      <c r="Q321" s="221">
        <v>1.04877</v>
      </c>
      <c r="R321" s="221">
        <f>Q321*H321</f>
        <v>0.39223997999999999</v>
      </c>
      <c r="S321" s="221">
        <v>0</v>
      </c>
      <c r="T321" s="222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3" t="s">
        <v>125</v>
      </c>
      <c r="AT321" s="223" t="s">
        <v>128</v>
      </c>
      <c r="AU321" s="223" t="s">
        <v>86</v>
      </c>
      <c r="AY321" s="18" t="s">
        <v>126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8" t="s">
        <v>21</v>
      </c>
      <c r="BK321" s="224">
        <f>ROUND(I321*H321,2)</f>
        <v>0</v>
      </c>
      <c r="BL321" s="18" t="s">
        <v>125</v>
      </c>
      <c r="BM321" s="223" t="s">
        <v>445</v>
      </c>
    </row>
    <row r="322" s="2" customFormat="1">
      <c r="A322" s="39"/>
      <c r="B322" s="40"/>
      <c r="C322" s="41"/>
      <c r="D322" s="225" t="s">
        <v>134</v>
      </c>
      <c r="E322" s="41"/>
      <c r="F322" s="226" t="s">
        <v>446</v>
      </c>
      <c r="G322" s="41"/>
      <c r="H322" s="41"/>
      <c r="I322" s="227"/>
      <c r="J322" s="41"/>
      <c r="K322" s="41"/>
      <c r="L322" s="45"/>
      <c r="M322" s="228"/>
      <c r="N322" s="229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134</v>
      </c>
      <c r="AU322" s="18" t="s">
        <v>86</v>
      </c>
    </row>
    <row r="323" s="2" customFormat="1">
      <c r="A323" s="39"/>
      <c r="B323" s="40"/>
      <c r="C323" s="41"/>
      <c r="D323" s="230" t="s">
        <v>136</v>
      </c>
      <c r="E323" s="41"/>
      <c r="F323" s="231" t="s">
        <v>447</v>
      </c>
      <c r="G323" s="41"/>
      <c r="H323" s="41"/>
      <c r="I323" s="227"/>
      <c r="J323" s="41"/>
      <c r="K323" s="41"/>
      <c r="L323" s="45"/>
      <c r="M323" s="228"/>
      <c r="N323" s="229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136</v>
      </c>
      <c r="AU323" s="18" t="s">
        <v>86</v>
      </c>
    </row>
    <row r="324" s="13" customFormat="1">
      <c r="A324" s="13"/>
      <c r="B324" s="232"/>
      <c r="C324" s="233"/>
      <c r="D324" s="225" t="s">
        <v>149</v>
      </c>
      <c r="E324" s="234" t="s">
        <v>1</v>
      </c>
      <c r="F324" s="235" t="s">
        <v>448</v>
      </c>
      <c r="G324" s="233"/>
      <c r="H324" s="234" t="s">
        <v>1</v>
      </c>
      <c r="I324" s="236"/>
      <c r="J324" s="233"/>
      <c r="K324" s="233"/>
      <c r="L324" s="237"/>
      <c r="M324" s="238"/>
      <c r="N324" s="239"/>
      <c r="O324" s="239"/>
      <c r="P324" s="239"/>
      <c r="Q324" s="239"/>
      <c r="R324" s="239"/>
      <c r="S324" s="239"/>
      <c r="T324" s="24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1" t="s">
        <v>149</v>
      </c>
      <c r="AU324" s="241" t="s">
        <v>86</v>
      </c>
      <c r="AV324" s="13" t="s">
        <v>21</v>
      </c>
      <c r="AW324" s="13" t="s">
        <v>38</v>
      </c>
      <c r="AX324" s="13" t="s">
        <v>80</v>
      </c>
      <c r="AY324" s="241" t="s">
        <v>126</v>
      </c>
    </row>
    <row r="325" s="14" customFormat="1">
      <c r="A325" s="14"/>
      <c r="B325" s="242"/>
      <c r="C325" s="243"/>
      <c r="D325" s="225" t="s">
        <v>149</v>
      </c>
      <c r="E325" s="244" t="s">
        <v>1</v>
      </c>
      <c r="F325" s="245" t="s">
        <v>449</v>
      </c>
      <c r="G325" s="243"/>
      <c r="H325" s="246">
        <v>0.374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2" t="s">
        <v>149</v>
      </c>
      <c r="AU325" s="252" t="s">
        <v>86</v>
      </c>
      <c r="AV325" s="14" t="s">
        <v>86</v>
      </c>
      <c r="AW325" s="14" t="s">
        <v>38</v>
      </c>
      <c r="AX325" s="14" t="s">
        <v>21</v>
      </c>
      <c r="AY325" s="252" t="s">
        <v>126</v>
      </c>
    </row>
    <row r="326" s="2" customFormat="1" ht="24.15" customHeight="1">
      <c r="A326" s="39"/>
      <c r="B326" s="40"/>
      <c r="C326" s="212" t="s">
        <v>450</v>
      </c>
      <c r="D326" s="212" t="s">
        <v>128</v>
      </c>
      <c r="E326" s="213" t="s">
        <v>451</v>
      </c>
      <c r="F326" s="214" t="s">
        <v>452</v>
      </c>
      <c r="G326" s="215" t="s">
        <v>198</v>
      </c>
      <c r="H326" s="216">
        <v>35.640000000000001</v>
      </c>
      <c r="I326" s="217"/>
      <c r="J326" s="218">
        <f>ROUND(I326*H326,2)</f>
        <v>0</v>
      </c>
      <c r="K326" s="214" t="s">
        <v>132</v>
      </c>
      <c r="L326" s="45"/>
      <c r="M326" s="219" t="s">
        <v>1</v>
      </c>
      <c r="N326" s="220" t="s">
        <v>45</v>
      </c>
      <c r="O326" s="92"/>
      <c r="P326" s="221">
        <f>O326*H326</f>
        <v>0</v>
      </c>
      <c r="Q326" s="221">
        <v>2.0874999999999999</v>
      </c>
      <c r="R326" s="221">
        <f>Q326*H326</f>
        <v>74.398499999999999</v>
      </c>
      <c r="S326" s="221">
        <v>0</v>
      </c>
      <c r="T326" s="222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3" t="s">
        <v>125</v>
      </c>
      <c r="AT326" s="223" t="s">
        <v>128</v>
      </c>
      <c r="AU326" s="223" t="s">
        <v>86</v>
      </c>
      <c r="AY326" s="18" t="s">
        <v>126</v>
      </c>
      <c r="BE326" s="224">
        <f>IF(N326="základní",J326,0)</f>
        <v>0</v>
      </c>
      <c r="BF326" s="224">
        <f>IF(N326="snížená",J326,0)</f>
        <v>0</v>
      </c>
      <c r="BG326" s="224">
        <f>IF(N326="zákl. přenesená",J326,0)</f>
        <v>0</v>
      </c>
      <c r="BH326" s="224">
        <f>IF(N326="sníž. přenesená",J326,0)</f>
        <v>0</v>
      </c>
      <c r="BI326" s="224">
        <f>IF(N326="nulová",J326,0)</f>
        <v>0</v>
      </c>
      <c r="BJ326" s="18" t="s">
        <v>21</v>
      </c>
      <c r="BK326" s="224">
        <f>ROUND(I326*H326,2)</f>
        <v>0</v>
      </c>
      <c r="BL326" s="18" t="s">
        <v>125</v>
      </c>
      <c r="BM326" s="223" t="s">
        <v>453</v>
      </c>
    </row>
    <row r="327" s="2" customFormat="1">
      <c r="A327" s="39"/>
      <c r="B327" s="40"/>
      <c r="C327" s="41"/>
      <c r="D327" s="225" t="s">
        <v>134</v>
      </c>
      <c r="E327" s="41"/>
      <c r="F327" s="226" t="s">
        <v>454</v>
      </c>
      <c r="G327" s="41"/>
      <c r="H327" s="41"/>
      <c r="I327" s="227"/>
      <c r="J327" s="41"/>
      <c r="K327" s="41"/>
      <c r="L327" s="45"/>
      <c r="M327" s="228"/>
      <c r="N327" s="229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134</v>
      </c>
      <c r="AU327" s="18" t="s">
        <v>86</v>
      </c>
    </row>
    <row r="328" s="2" customFormat="1">
      <c r="A328" s="39"/>
      <c r="B328" s="40"/>
      <c r="C328" s="41"/>
      <c r="D328" s="230" t="s">
        <v>136</v>
      </c>
      <c r="E328" s="41"/>
      <c r="F328" s="231" t="s">
        <v>455</v>
      </c>
      <c r="G328" s="41"/>
      <c r="H328" s="41"/>
      <c r="I328" s="227"/>
      <c r="J328" s="41"/>
      <c r="K328" s="41"/>
      <c r="L328" s="45"/>
      <c r="M328" s="228"/>
      <c r="N328" s="229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136</v>
      </c>
      <c r="AU328" s="18" t="s">
        <v>86</v>
      </c>
    </row>
    <row r="329" s="2" customFormat="1">
      <c r="A329" s="39"/>
      <c r="B329" s="40"/>
      <c r="C329" s="41"/>
      <c r="D329" s="225" t="s">
        <v>271</v>
      </c>
      <c r="E329" s="41"/>
      <c r="F329" s="264" t="s">
        <v>456</v>
      </c>
      <c r="G329" s="41"/>
      <c r="H329" s="41"/>
      <c r="I329" s="227"/>
      <c r="J329" s="41"/>
      <c r="K329" s="41"/>
      <c r="L329" s="45"/>
      <c r="M329" s="228"/>
      <c r="N329" s="229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271</v>
      </c>
      <c r="AU329" s="18" t="s">
        <v>86</v>
      </c>
    </row>
    <row r="330" s="13" customFormat="1">
      <c r="A330" s="13"/>
      <c r="B330" s="232"/>
      <c r="C330" s="233"/>
      <c r="D330" s="225" t="s">
        <v>149</v>
      </c>
      <c r="E330" s="234" t="s">
        <v>1</v>
      </c>
      <c r="F330" s="235" t="s">
        <v>457</v>
      </c>
      <c r="G330" s="233"/>
      <c r="H330" s="234" t="s">
        <v>1</v>
      </c>
      <c r="I330" s="236"/>
      <c r="J330" s="233"/>
      <c r="K330" s="233"/>
      <c r="L330" s="237"/>
      <c r="M330" s="238"/>
      <c r="N330" s="239"/>
      <c r="O330" s="239"/>
      <c r="P330" s="239"/>
      <c r="Q330" s="239"/>
      <c r="R330" s="239"/>
      <c r="S330" s="239"/>
      <c r="T330" s="24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1" t="s">
        <v>149</v>
      </c>
      <c r="AU330" s="241" t="s">
        <v>86</v>
      </c>
      <c r="AV330" s="13" t="s">
        <v>21</v>
      </c>
      <c r="AW330" s="13" t="s">
        <v>38</v>
      </c>
      <c r="AX330" s="13" t="s">
        <v>80</v>
      </c>
      <c r="AY330" s="241" t="s">
        <v>126</v>
      </c>
    </row>
    <row r="331" s="14" customFormat="1">
      <c r="A331" s="14"/>
      <c r="B331" s="242"/>
      <c r="C331" s="243"/>
      <c r="D331" s="225" t="s">
        <v>149</v>
      </c>
      <c r="E331" s="244" t="s">
        <v>1</v>
      </c>
      <c r="F331" s="245" t="s">
        <v>458</v>
      </c>
      <c r="G331" s="243"/>
      <c r="H331" s="246">
        <v>35.640000000000001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2" t="s">
        <v>149</v>
      </c>
      <c r="AU331" s="252" t="s">
        <v>86</v>
      </c>
      <c r="AV331" s="14" t="s">
        <v>86</v>
      </c>
      <c r="AW331" s="14" t="s">
        <v>38</v>
      </c>
      <c r="AX331" s="14" t="s">
        <v>21</v>
      </c>
      <c r="AY331" s="252" t="s">
        <v>126</v>
      </c>
    </row>
    <row r="332" s="2" customFormat="1" ht="24.15" customHeight="1">
      <c r="A332" s="39"/>
      <c r="B332" s="40"/>
      <c r="C332" s="212" t="s">
        <v>459</v>
      </c>
      <c r="D332" s="212" t="s">
        <v>128</v>
      </c>
      <c r="E332" s="213" t="s">
        <v>460</v>
      </c>
      <c r="F332" s="214" t="s">
        <v>461</v>
      </c>
      <c r="G332" s="215" t="s">
        <v>198</v>
      </c>
      <c r="H332" s="216">
        <v>9.7620000000000005</v>
      </c>
      <c r="I332" s="217"/>
      <c r="J332" s="218">
        <f>ROUND(I332*H332,2)</f>
        <v>0</v>
      </c>
      <c r="K332" s="214" t="s">
        <v>132</v>
      </c>
      <c r="L332" s="45"/>
      <c r="M332" s="219" t="s">
        <v>1</v>
      </c>
      <c r="N332" s="220" t="s">
        <v>45</v>
      </c>
      <c r="O332" s="92"/>
      <c r="P332" s="221">
        <f>O332*H332</f>
        <v>0</v>
      </c>
      <c r="Q332" s="221">
        <v>2.9013900000000001</v>
      </c>
      <c r="R332" s="221">
        <f>Q332*H332</f>
        <v>28.323369180000004</v>
      </c>
      <c r="S332" s="221">
        <v>0</v>
      </c>
      <c r="T332" s="222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3" t="s">
        <v>125</v>
      </c>
      <c r="AT332" s="223" t="s">
        <v>128</v>
      </c>
      <c r="AU332" s="223" t="s">
        <v>86</v>
      </c>
      <c r="AY332" s="18" t="s">
        <v>126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8" t="s">
        <v>21</v>
      </c>
      <c r="BK332" s="224">
        <f>ROUND(I332*H332,2)</f>
        <v>0</v>
      </c>
      <c r="BL332" s="18" t="s">
        <v>125</v>
      </c>
      <c r="BM332" s="223" t="s">
        <v>462</v>
      </c>
    </row>
    <row r="333" s="2" customFormat="1">
      <c r="A333" s="39"/>
      <c r="B333" s="40"/>
      <c r="C333" s="41"/>
      <c r="D333" s="225" t="s">
        <v>134</v>
      </c>
      <c r="E333" s="41"/>
      <c r="F333" s="226" t="s">
        <v>463</v>
      </c>
      <c r="G333" s="41"/>
      <c r="H333" s="41"/>
      <c r="I333" s="227"/>
      <c r="J333" s="41"/>
      <c r="K333" s="41"/>
      <c r="L333" s="45"/>
      <c r="M333" s="228"/>
      <c r="N333" s="229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134</v>
      </c>
      <c r="AU333" s="18" t="s">
        <v>86</v>
      </c>
    </row>
    <row r="334" s="2" customFormat="1">
      <c r="A334" s="39"/>
      <c r="B334" s="40"/>
      <c r="C334" s="41"/>
      <c r="D334" s="230" t="s">
        <v>136</v>
      </c>
      <c r="E334" s="41"/>
      <c r="F334" s="231" t="s">
        <v>464</v>
      </c>
      <c r="G334" s="41"/>
      <c r="H334" s="41"/>
      <c r="I334" s="227"/>
      <c r="J334" s="41"/>
      <c r="K334" s="41"/>
      <c r="L334" s="45"/>
      <c r="M334" s="228"/>
      <c r="N334" s="229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136</v>
      </c>
      <c r="AU334" s="18" t="s">
        <v>86</v>
      </c>
    </row>
    <row r="335" s="13" customFormat="1">
      <c r="A335" s="13"/>
      <c r="B335" s="232"/>
      <c r="C335" s="233"/>
      <c r="D335" s="225" t="s">
        <v>149</v>
      </c>
      <c r="E335" s="234" t="s">
        <v>1</v>
      </c>
      <c r="F335" s="235" t="s">
        <v>465</v>
      </c>
      <c r="G335" s="233"/>
      <c r="H335" s="234" t="s">
        <v>1</v>
      </c>
      <c r="I335" s="236"/>
      <c r="J335" s="233"/>
      <c r="K335" s="233"/>
      <c r="L335" s="237"/>
      <c r="M335" s="238"/>
      <c r="N335" s="239"/>
      <c r="O335" s="239"/>
      <c r="P335" s="239"/>
      <c r="Q335" s="239"/>
      <c r="R335" s="239"/>
      <c r="S335" s="239"/>
      <c r="T335" s="24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1" t="s">
        <v>149</v>
      </c>
      <c r="AU335" s="241" t="s">
        <v>86</v>
      </c>
      <c r="AV335" s="13" t="s">
        <v>21</v>
      </c>
      <c r="AW335" s="13" t="s">
        <v>38</v>
      </c>
      <c r="AX335" s="13" t="s">
        <v>80</v>
      </c>
      <c r="AY335" s="241" t="s">
        <v>126</v>
      </c>
    </row>
    <row r="336" s="14" customFormat="1">
      <c r="A336" s="14"/>
      <c r="B336" s="242"/>
      <c r="C336" s="243"/>
      <c r="D336" s="225" t="s">
        <v>149</v>
      </c>
      <c r="E336" s="244" t="s">
        <v>1</v>
      </c>
      <c r="F336" s="245" t="s">
        <v>466</v>
      </c>
      <c r="G336" s="243"/>
      <c r="H336" s="246">
        <v>5.1405000000000003</v>
      </c>
      <c r="I336" s="247"/>
      <c r="J336" s="243"/>
      <c r="K336" s="243"/>
      <c r="L336" s="248"/>
      <c r="M336" s="249"/>
      <c r="N336" s="250"/>
      <c r="O336" s="250"/>
      <c r="P336" s="250"/>
      <c r="Q336" s="250"/>
      <c r="R336" s="250"/>
      <c r="S336" s="250"/>
      <c r="T336" s="25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2" t="s">
        <v>149</v>
      </c>
      <c r="AU336" s="252" t="s">
        <v>86</v>
      </c>
      <c r="AV336" s="14" t="s">
        <v>86</v>
      </c>
      <c r="AW336" s="14" t="s">
        <v>38</v>
      </c>
      <c r="AX336" s="14" t="s">
        <v>80</v>
      </c>
      <c r="AY336" s="252" t="s">
        <v>126</v>
      </c>
    </row>
    <row r="337" s="14" customFormat="1">
      <c r="A337" s="14"/>
      <c r="B337" s="242"/>
      <c r="C337" s="243"/>
      <c r="D337" s="225" t="s">
        <v>149</v>
      </c>
      <c r="E337" s="244" t="s">
        <v>1</v>
      </c>
      <c r="F337" s="245" t="s">
        <v>467</v>
      </c>
      <c r="G337" s="243"/>
      <c r="H337" s="246">
        <v>4.6215000000000002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2" t="s">
        <v>149</v>
      </c>
      <c r="AU337" s="252" t="s">
        <v>86</v>
      </c>
      <c r="AV337" s="14" t="s">
        <v>86</v>
      </c>
      <c r="AW337" s="14" t="s">
        <v>38</v>
      </c>
      <c r="AX337" s="14" t="s">
        <v>80</v>
      </c>
      <c r="AY337" s="252" t="s">
        <v>126</v>
      </c>
    </row>
    <row r="338" s="15" customFormat="1">
      <c r="A338" s="15"/>
      <c r="B338" s="253"/>
      <c r="C338" s="254"/>
      <c r="D338" s="225" t="s">
        <v>149</v>
      </c>
      <c r="E338" s="255" t="s">
        <v>1</v>
      </c>
      <c r="F338" s="256" t="s">
        <v>205</v>
      </c>
      <c r="G338" s="254"/>
      <c r="H338" s="257">
        <v>9.7620000000000005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3" t="s">
        <v>149</v>
      </c>
      <c r="AU338" s="263" t="s">
        <v>86</v>
      </c>
      <c r="AV338" s="15" t="s">
        <v>125</v>
      </c>
      <c r="AW338" s="15" t="s">
        <v>38</v>
      </c>
      <c r="AX338" s="15" t="s">
        <v>21</v>
      </c>
      <c r="AY338" s="263" t="s">
        <v>126</v>
      </c>
    </row>
    <row r="339" s="2" customFormat="1" ht="24.15" customHeight="1">
      <c r="A339" s="39"/>
      <c r="B339" s="40"/>
      <c r="C339" s="212" t="s">
        <v>468</v>
      </c>
      <c r="D339" s="212" t="s">
        <v>128</v>
      </c>
      <c r="E339" s="213" t="s">
        <v>469</v>
      </c>
      <c r="F339" s="214" t="s">
        <v>470</v>
      </c>
      <c r="G339" s="215" t="s">
        <v>198</v>
      </c>
      <c r="H339" s="216">
        <v>9.7620000000000005</v>
      </c>
      <c r="I339" s="217"/>
      <c r="J339" s="218">
        <f>ROUND(I339*H339,2)</f>
        <v>0</v>
      </c>
      <c r="K339" s="214" t="s">
        <v>132</v>
      </c>
      <c r="L339" s="45"/>
      <c r="M339" s="219" t="s">
        <v>1</v>
      </c>
      <c r="N339" s="220" t="s">
        <v>45</v>
      </c>
      <c r="O339" s="92"/>
      <c r="P339" s="221">
        <f>O339*H339</f>
        <v>0</v>
      </c>
      <c r="Q339" s="221">
        <v>0</v>
      </c>
      <c r="R339" s="221">
        <f>Q339*H339</f>
        <v>0</v>
      </c>
      <c r="S339" s="221">
        <v>0</v>
      </c>
      <c r="T339" s="222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3" t="s">
        <v>125</v>
      </c>
      <c r="AT339" s="223" t="s">
        <v>128</v>
      </c>
      <c r="AU339" s="223" t="s">
        <v>86</v>
      </c>
      <c r="AY339" s="18" t="s">
        <v>126</v>
      </c>
      <c r="BE339" s="224">
        <f>IF(N339="základní",J339,0)</f>
        <v>0</v>
      </c>
      <c r="BF339" s="224">
        <f>IF(N339="snížená",J339,0)</f>
        <v>0</v>
      </c>
      <c r="BG339" s="224">
        <f>IF(N339="zákl. přenesená",J339,0)</f>
        <v>0</v>
      </c>
      <c r="BH339" s="224">
        <f>IF(N339="sníž. přenesená",J339,0)</f>
        <v>0</v>
      </c>
      <c r="BI339" s="224">
        <f>IF(N339="nulová",J339,0)</f>
        <v>0</v>
      </c>
      <c r="BJ339" s="18" t="s">
        <v>21</v>
      </c>
      <c r="BK339" s="224">
        <f>ROUND(I339*H339,2)</f>
        <v>0</v>
      </c>
      <c r="BL339" s="18" t="s">
        <v>125</v>
      </c>
      <c r="BM339" s="223" t="s">
        <v>471</v>
      </c>
    </row>
    <row r="340" s="2" customFormat="1">
      <c r="A340" s="39"/>
      <c r="B340" s="40"/>
      <c r="C340" s="41"/>
      <c r="D340" s="225" t="s">
        <v>134</v>
      </c>
      <c r="E340" s="41"/>
      <c r="F340" s="226" t="s">
        <v>472</v>
      </c>
      <c r="G340" s="41"/>
      <c r="H340" s="41"/>
      <c r="I340" s="227"/>
      <c r="J340" s="41"/>
      <c r="K340" s="41"/>
      <c r="L340" s="45"/>
      <c r="M340" s="228"/>
      <c r="N340" s="229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134</v>
      </c>
      <c r="AU340" s="18" t="s">
        <v>86</v>
      </c>
    </row>
    <row r="341" s="2" customFormat="1">
      <c r="A341" s="39"/>
      <c r="B341" s="40"/>
      <c r="C341" s="41"/>
      <c r="D341" s="230" t="s">
        <v>136</v>
      </c>
      <c r="E341" s="41"/>
      <c r="F341" s="231" t="s">
        <v>473</v>
      </c>
      <c r="G341" s="41"/>
      <c r="H341" s="41"/>
      <c r="I341" s="227"/>
      <c r="J341" s="41"/>
      <c r="K341" s="41"/>
      <c r="L341" s="45"/>
      <c r="M341" s="228"/>
      <c r="N341" s="229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136</v>
      </c>
      <c r="AU341" s="18" t="s">
        <v>86</v>
      </c>
    </row>
    <row r="342" s="2" customFormat="1" ht="24.15" customHeight="1">
      <c r="A342" s="39"/>
      <c r="B342" s="40"/>
      <c r="C342" s="212" t="s">
        <v>474</v>
      </c>
      <c r="D342" s="212" t="s">
        <v>128</v>
      </c>
      <c r="E342" s="213" t="s">
        <v>475</v>
      </c>
      <c r="F342" s="214" t="s">
        <v>476</v>
      </c>
      <c r="G342" s="215" t="s">
        <v>131</v>
      </c>
      <c r="H342" s="216">
        <v>32.539999999999999</v>
      </c>
      <c r="I342" s="217"/>
      <c r="J342" s="218">
        <f>ROUND(I342*H342,2)</f>
        <v>0</v>
      </c>
      <c r="K342" s="214" t="s">
        <v>132</v>
      </c>
      <c r="L342" s="45"/>
      <c r="M342" s="219" t="s">
        <v>1</v>
      </c>
      <c r="N342" s="220" t="s">
        <v>45</v>
      </c>
      <c r="O342" s="92"/>
      <c r="P342" s="221">
        <f>O342*H342</f>
        <v>0</v>
      </c>
      <c r="Q342" s="221">
        <v>0.0052599999999999999</v>
      </c>
      <c r="R342" s="221">
        <f>Q342*H342</f>
        <v>0.17116039999999999</v>
      </c>
      <c r="S342" s="221">
        <v>0</v>
      </c>
      <c r="T342" s="222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3" t="s">
        <v>125</v>
      </c>
      <c r="AT342" s="223" t="s">
        <v>128</v>
      </c>
      <c r="AU342" s="223" t="s">
        <v>86</v>
      </c>
      <c r="AY342" s="18" t="s">
        <v>126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8" t="s">
        <v>21</v>
      </c>
      <c r="BK342" s="224">
        <f>ROUND(I342*H342,2)</f>
        <v>0</v>
      </c>
      <c r="BL342" s="18" t="s">
        <v>125</v>
      </c>
      <c r="BM342" s="223" t="s">
        <v>477</v>
      </c>
    </row>
    <row r="343" s="2" customFormat="1">
      <c r="A343" s="39"/>
      <c r="B343" s="40"/>
      <c r="C343" s="41"/>
      <c r="D343" s="225" t="s">
        <v>134</v>
      </c>
      <c r="E343" s="41"/>
      <c r="F343" s="226" t="s">
        <v>478</v>
      </c>
      <c r="G343" s="41"/>
      <c r="H343" s="41"/>
      <c r="I343" s="227"/>
      <c r="J343" s="41"/>
      <c r="K343" s="41"/>
      <c r="L343" s="45"/>
      <c r="M343" s="228"/>
      <c r="N343" s="229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134</v>
      </c>
      <c r="AU343" s="18" t="s">
        <v>86</v>
      </c>
    </row>
    <row r="344" s="2" customFormat="1">
      <c r="A344" s="39"/>
      <c r="B344" s="40"/>
      <c r="C344" s="41"/>
      <c r="D344" s="230" t="s">
        <v>136</v>
      </c>
      <c r="E344" s="41"/>
      <c r="F344" s="231" t="s">
        <v>479</v>
      </c>
      <c r="G344" s="41"/>
      <c r="H344" s="41"/>
      <c r="I344" s="227"/>
      <c r="J344" s="41"/>
      <c r="K344" s="41"/>
      <c r="L344" s="45"/>
      <c r="M344" s="228"/>
      <c r="N344" s="229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136</v>
      </c>
      <c r="AU344" s="18" t="s">
        <v>86</v>
      </c>
    </row>
    <row r="345" s="13" customFormat="1">
      <c r="A345" s="13"/>
      <c r="B345" s="232"/>
      <c r="C345" s="233"/>
      <c r="D345" s="225" t="s">
        <v>149</v>
      </c>
      <c r="E345" s="234" t="s">
        <v>1</v>
      </c>
      <c r="F345" s="235" t="s">
        <v>465</v>
      </c>
      <c r="G345" s="233"/>
      <c r="H345" s="234" t="s">
        <v>1</v>
      </c>
      <c r="I345" s="236"/>
      <c r="J345" s="233"/>
      <c r="K345" s="233"/>
      <c r="L345" s="237"/>
      <c r="M345" s="238"/>
      <c r="N345" s="239"/>
      <c r="O345" s="239"/>
      <c r="P345" s="239"/>
      <c r="Q345" s="239"/>
      <c r="R345" s="239"/>
      <c r="S345" s="239"/>
      <c r="T345" s="24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1" t="s">
        <v>149</v>
      </c>
      <c r="AU345" s="241" t="s">
        <v>86</v>
      </c>
      <c r="AV345" s="13" t="s">
        <v>21</v>
      </c>
      <c r="AW345" s="13" t="s">
        <v>38</v>
      </c>
      <c r="AX345" s="13" t="s">
        <v>80</v>
      </c>
      <c r="AY345" s="241" t="s">
        <v>126</v>
      </c>
    </row>
    <row r="346" s="14" customFormat="1">
      <c r="A346" s="14"/>
      <c r="B346" s="242"/>
      <c r="C346" s="243"/>
      <c r="D346" s="225" t="s">
        <v>149</v>
      </c>
      <c r="E346" s="244" t="s">
        <v>1</v>
      </c>
      <c r="F346" s="245" t="s">
        <v>480</v>
      </c>
      <c r="G346" s="243"/>
      <c r="H346" s="246">
        <v>17.135000000000002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2" t="s">
        <v>149</v>
      </c>
      <c r="AU346" s="252" t="s">
        <v>86</v>
      </c>
      <c r="AV346" s="14" t="s">
        <v>86</v>
      </c>
      <c r="AW346" s="14" t="s">
        <v>38</v>
      </c>
      <c r="AX346" s="14" t="s">
        <v>80</v>
      </c>
      <c r="AY346" s="252" t="s">
        <v>126</v>
      </c>
    </row>
    <row r="347" s="14" customFormat="1">
      <c r="A347" s="14"/>
      <c r="B347" s="242"/>
      <c r="C347" s="243"/>
      <c r="D347" s="225" t="s">
        <v>149</v>
      </c>
      <c r="E347" s="244" t="s">
        <v>1</v>
      </c>
      <c r="F347" s="245" t="s">
        <v>481</v>
      </c>
      <c r="G347" s="243"/>
      <c r="H347" s="246">
        <v>15.404999999999999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2" t="s">
        <v>149</v>
      </c>
      <c r="AU347" s="252" t="s">
        <v>86</v>
      </c>
      <c r="AV347" s="14" t="s">
        <v>86</v>
      </c>
      <c r="AW347" s="14" t="s">
        <v>38</v>
      </c>
      <c r="AX347" s="14" t="s">
        <v>80</v>
      </c>
      <c r="AY347" s="252" t="s">
        <v>126</v>
      </c>
    </row>
    <row r="348" s="15" customFormat="1">
      <c r="A348" s="15"/>
      <c r="B348" s="253"/>
      <c r="C348" s="254"/>
      <c r="D348" s="225" t="s">
        <v>149</v>
      </c>
      <c r="E348" s="255" t="s">
        <v>1</v>
      </c>
      <c r="F348" s="256" t="s">
        <v>205</v>
      </c>
      <c r="G348" s="254"/>
      <c r="H348" s="257">
        <v>32.539999999999999</v>
      </c>
      <c r="I348" s="258"/>
      <c r="J348" s="254"/>
      <c r="K348" s="254"/>
      <c r="L348" s="259"/>
      <c r="M348" s="260"/>
      <c r="N348" s="261"/>
      <c r="O348" s="261"/>
      <c r="P348" s="261"/>
      <c r="Q348" s="261"/>
      <c r="R348" s="261"/>
      <c r="S348" s="261"/>
      <c r="T348" s="262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3" t="s">
        <v>149</v>
      </c>
      <c r="AU348" s="263" t="s">
        <v>86</v>
      </c>
      <c r="AV348" s="15" t="s">
        <v>125</v>
      </c>
      <c r="AW348" s="15" t="s">
        <v>38</v>
      </c>
      <c r="AX348" s="15" t="s">
        <v>21</v>
      </c>
      <c r="AY348" s="263" t="s">
        <v>126</v>
      </c>
    </row>
    <row r="349" s="2" customFormat="1" ht="16.5" customHeight="1">
      <c r="A349" s="39"/>
      <c r="B349" s="40"/>
      <c r="C349" s="212" t="s">
        <v>482</v>
      </c>
      <c r="D349" s="212" t="s">
        <v>128</v>
      </c>
      <c r="E349" s="213" t="s">
        <v>483</v>
      </c>
      <c r="F349" s="214" t="s">
        <v>484</v>
      </c>
      <c r="G349" s="215" t="s">
        <v>198</v>
      </c>
      <c r="H349" s="216">
        <v>16.27</v>
      </c>
      <c r="I349" s="217"/>
      <c r="J349" s="218">
        <f>ROUND(I349*H349,2)</f>
        <v>0</v>
      </c>
      <c r="K349" s="214" t="s">
        <v>132</v>
      </c>
      <c r="L349" s="45"/>
      <c r="M349" s="219" t="s">
        <v>1</v>
      </c>
      <c r="N349" s="220" t="s">
        <v>45</v>
      </c>
      <c r="O349" s="92"/>
      <c r="P349" s="221">
        <f>O349*H349</f>
        <v>0</v>
      </c>
      <c r="Q349" s="221">
        <v>2.5020899999999999</v>
      </c>
      <c r="R349" s="221">
        <f>Q349*H349</f>
        <v>40.709004299999997</v>
      </c>
      <c r="S349" s="221">
        <v>0</v>
      </c>
      <c r="T349" s="222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3" t="s">
        <v>125</v>
      </c>
      <c r="AT349" s="223" t="s">
        <v>128</v>
      </c>
      <c r="AU349" s="223" t="s">
        <v>86</v>
      </c>
      <c r="AY349" s="18" t="s">
        <v>126</v>
      </c>
      <c r="BE349" s="224">
        <f>IF(N349="základní",J349,0)</f>
        <v>0</v>
      </c>
      <c r="BF349" s="224">
        <f>IF(N349="snížená",J349,0)</f>
        <v>0</v>
      </c>
      <c r="BG349" s="224">
        <f>IF(N349="zákl. přenesená",J349,0)</f>
        <v>0</v>
      </c>
      <c r="BH349" s="224">
        <f>IF(N349="sníž. přenesená",J349,0)</f>
        <v>0</v>
      </c>
      <c r="BI349" s="224">
        <f>IF(N349="nulová",J349,0)</f>
        <v>0</v>
      </c>
      <c r="BJ349" s="18" t="s">
        <v>21</v>
      </c>
      <c r="BK349" s="224">
        <f>ROUND(I349*H349,2)</f>
        <v>0</v>
      </c>
      <c r="BL349" s="18" t="s">
        <v>125</v>
      </c>
      <c r="BM349" s="223" t="s">
        <v>485</v>
      </c>
    </row>
    <row r="350" s="2" customFormat="1">
      <c r="A350" s="39"/>
      <c r="B350" s="40"/>
      <c r="C350" s="41"/>
      <c r="D350" s="225" t="s">
        <v>134</v>
      </c>
      <c r="E350" s="41"/>
      <c r="F350" s="226" t="s">
        <v>486</v>
      </c>
      <c r="G350" s="41"/>
      <c r="H350" s="41"/>
      <c r="I350" s="227"/>
      <c r="J350" s="41"/>
      <c r="K350" s="41"/>
      <c r="L350" s="45"/>
      <c r="M350" s="228"/>
      <c r="N350" s="229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134</v>
      </c>
      <c r="AU350" s="18" t="s">
        <v>86</v>
      </c>
    </row>
    <row r="351" s="2" customFormat="1">
      <c r="A351" s="39"/>
      <c r="B351" s="40"/>
      <c r="C351" s="41"/>
      <c r="D351" s="230" t="s">
        <v>136</v>
      </c>
      <c r="E351" s="41"/>
      <c r="F351" s="231" t="s">
        <v>487</v>
      </c>
      <c r="G351" s="41"/>
      <c r="H351" s="41"/>
      <c r="I351" s="227"/>
      <c r="J351" s="41"/>
      <c r="K351" s="41"/>
      <c r="L351" s="45"/>
      <c r="M351" s="228"/>
      <c r="N351" s="229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136</v>
      </c>
      <c r="AU351" s="18" t="s">
        <v>86</v>
      </c>
    </row>
    <row r="352" s="13" customFormat="1">
      <c r="A352" s="13"/>
      <c r="B352" s="232"/>
      <c r="C352" s="233"/>
      <c r="D352" s="225" t="s">
        <v>149</v>
      </c>
      <c r="E352" s="234" t="s">
        <v>1</v>
      </c>
      <c r="F352" s="235" t="s">
        <v>488</v>
      </c>
      <c r="G352" s="233"/>
      <c r="H352" s="234" t="s">
        <v>1</v>
      </c>
      <c r="I352" s="236"/>
      <c r="J352" s="233"/>
      <c r="K352" s="233"/>
      <c r="L352" s="237"/>
      <c r="M352" s="238"/>
      <c r="N352" s="239"/>
      <c r="O352" s="239"/>
      <c r="P352" s="239"/>
      <c r="Q352" s="239"/>
      <c r="R352" s="239"/>
      <c r="S352" s="239"/>
      <c r="T352" s="24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1" t="s">
        <v>149</v>
      </c>
      <c r="AU352" s="241" t="s">
        <v>86</v>
      </c>
      <c r="AV352" s="13" t="s">
        <v>21</v>
      </c>
      <c r="AW352" s="13" t="s">
        <v>38</v>
      </c>
      <c r="AX352" s="13" t="s">
        <v>80</v>
      </c>
      <c r="AY352" s="241" t="s">
        <v>126</v>
      </c>
    </row>
    <row r="353" s="14" customFormat="1">
      <c r="A353" s="14"/>
      <c r="B353" s="242"/>
      <c r="C353" s="243"/>
      <c r="D353" s="225" t="s">
        <v>149</v>
      </c>
      <c r="E353" s="244" t="s">
        <v>1</v>
      </c>
      <c r="F353" s="245" t="s">
        <v>489</v>
      </c>
      <c r="G353" s="243"/>
      <c r="H353" s="246">
        <v>8.5675000000000008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2" t="s">
        <v>149</v>
      </c>
      <c r="AU353" s="252" t="s">
        <v>86</v>
      </c>
      <c r="AV353" s="14" t="s">
        <v>86</v>
      </c>
      <c r="AW353" s="14" t="s">
        <v>38</v>
      </c>
      <c r="AX353" s="14" t="s">
        <v>80</v>
      </c>
      <c r="AY353" s="252" t="s">
        <v>126</v>
      </c>
    </row>
    <row r="354" s="14" customFormat="1">
      <c r="A354" s="14"/>
      <c r="B354" s="242"/>
      <c r="C354" s="243"/>
      <c r="D354" s="225" t="s">
        <v>149</v>
      </c>
      <c r="E354" s="244" t="s">
        <v>1</v>
      </c>
      <c r="F354" s="245" t="s">
        <v>490</v>
      </c>
      <c r="G354" s="243"/>
      <c r="H354" s="246">
        <v>7.7024999999999997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2" t="s">
        <v>149</v>
      </c>
      <c r="AU354" s="252" t="s">
        <v>86</v>
      </c>
      <c r="AV354" s="14" t="s">
        <v>86</v>
      </c>
      <c r="AW354" s="14" t="s">
        <v>38</v>
      </c>
      <c r="AX354" s="14" t="s">
        <v>80</v>
      </c>
      <c r="AY354" s="252" t="s">
        <v>126</v>
      </c>
    </row>
    <row r="355" s="15" customFormat="1">
      <c r="A355" s="15"/>
      <c r="B355" s="253"/>
      <c r="C355" s="254"/>
      <c r="D355" s="225" t="s">
        <v>149</v>
      </c>
      <c r="E355" s="255" t="s">
        <v>1</v>
      </c>
      <c r="F355" s="256" t="s">
        <v>205</v>
      </c>
      <c r="G355" s="254"/>
      <c r="H355" s="257">
        <v>16.27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3" t="s">
        <v>149</v>
      </c>
      <c r="AU355" s="263" t="s">
        <v>86</v>
      </c>
      <c r="AV355" s="15" t="s">
        <v>125</v>
      </c>
      <c r="AW355" s="15" t="s">
        <v>38</v>
      </c>
      <c r="AX355" s="15" t="s">
        <v>21</v>
      </c>
      <c r="AY355" s="263" t="s">
        <v>126</v>
      </c>
    </row>
    <row r="356" s="2" customFormat="1" ht="16.5" customHeight="1">
      <c r="A356" s="39"/>
      <c r="B356" s="40"/>
      <c r="C356" s="212" t="s">
        <v>491</v>
      </c>
      <c r="D356" s="212" t="s">
        <v>128</v>
      </c>
      <c r="E356" s="213" t="s">
        <v>492</v>
      </c>
      <c r="F356" s="214" t="s">
        <v>493</v>
      </c>
      <c r="G356" s="215" t="s">
        <v>198</v>
      </c>
      <c r="H356" s="216">
        <v>6.0199999999999996</v>
      </c>
      <c r="I356" s="217"/>
      <c r="J356" s="218">
        <f>ROUND(I356*H356,2)</f>
        <v>0</v>
      </c>
      <c r="K356" s="214" t="s">
        <v>132</v>
      </c>
      <c r="L356" s="45"/>
      <c r="M356" s="219" t="s">
        <v>1</v>
      </c>
      <c r="N356" s="220" t="s">
        <v>45</v>
      </c>
      <c r="O356" s="92"/>
      <c r="P356" s="221">
        <f>O356*H356</f>
        <v>0</v>
      </c>
      <c r="Q356" s="221">
        <v>0</v>
      </c>
      <c r="R356" s="221">
        <f>Q356*H356</f>
        <v>0</v>
      </c>
      <c r="S356" s="221">
        <v>0</v>
      </c>
      <c r="T356" s="222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3" t="s">
        <v>125</v>
      </c>
      <c r="AT356" s="223" t="s">
        <v>128</v>
      </c>
      <c r="AU356" s="223" t="s">
        <v>86</v>
      </c>
      <c r="AY356" s="18" t="s">
        <v>126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8" t="s">
        <v>21</v>
      </c>
      <c r="BK356" s="224">
        <f>ROUND(I356*H356,2)</f>
        <v>0</v>
      </c>
      <c r="BL356" s="18" t="s">
        <v>125</v>
      </c>
      <c r="BM356" s="223" t="s">
        <v>494</v>
      </c>
    </row>
    <row r="357" s="2" customFormat="1">
      <c r="A357" s="39"/>
      <c r="B357" s="40"/>
      <c r="C357" s="41"/>
      <c r="D357" s="225" t="s">
        <v>134</v>
      </c>
      <c r="E357" s="41"/>
      <c r="F357" s="226" t="s">
        <v>495</v>
      </c>
      <c r="G357" s="41"/>
      <c r="H357" s="41"/>
      <c r="I357" s="227"/>
      <c r="J357" s="41"/>
      <c r="K357" s="41"/>
      <c r="L357" s="45"/>
      <c r="M357" s="228"/>
      <c r="N357" s="229"/>
      <c r="O357" s="92"/>
      <c r="P357" s="92"/>
      <c r="Q357" s="92"/>
      <c r="R357" s="92"/>
      <c r="S357" s="92"/>
      <c r="T357" s="93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134</v>
      </c>
      <c r="AU357" s="18" t="s">
        <v>86</v>
      </c>
    </row>
    <row r="358" s="2" customFormat="1">
      <c r="A358" s="39"/>
      <c r="B358" s="40"/>
      <c r="C358" s="41"/>
      <c r="D358" s="230" t="s">
        <v>136</v>
      </c>
      <c r="E358" s="41"/>
      <c r="F358" s="231" t="s">
        <v>496</v>
      </c>
      <c r="G358" s="41"/>
      <c r="H358" s="41"/>
      <c r="I358" s="227"/>
      <c r="J358" s="41"/>
      <c r="K358" s="41"/>
      <c r="L358" s="45"/>
      <c r="M358" s="228"/>
      <c r="N358" s="229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136</v>
      </c>
      <c r="AU358" s="18" t="s">
        <v>86</v>
      </c>
    </row>
    <row r="359" s="13" customFormat="1">
      <c r="A359" s="13"/>
      <c r="B359" s="232"/>
      <c r="C359" s="233"/>
      <c r="D359" s="225" t="s">
        <v>149</v>
      </c>
      <c r="E359" s="234" t="s">
        <v>1</v>
      </c>
      <c r="F359" s="235" t="s">
        <v>497</v>
      </c>
      <c r="G359" s="233"/>
      <c r="H359" s="234" t="s">
        <v>1</v>
      </c>
      <c r="I359" s="236"/>
      <c r="J359" s="233"/>
      <c r="K359" s="233"/>
      <c r="L359" s="237"/>
      <c r="M359" s="238"/>
      <c r="N359" s="239"/>
      <c r="O359" s="239"/>
      <c r="P359" s="239"/>
      <c r="Q359" s="239"/>
      <c r="R359" s="239"/>
      <c r="S359" s="239"/>
      <c r="T359" s="24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1" t="s">
        <v>149</v>
      </c>
      <c r="AU359" s="241" t="s">
        <v>86</v>
      </c>
      <c r="AV359" s="13" t="s">
        <v>21</v>
      </c>
      <c r="AW359" s="13" t="s">
        <v>38</v>
      </c>
      <c r="AX359" s="13" t="s">
        <v>80</v>
      </c>
      <c r="AY359" s="241" t="s">
        <v>126</v>
      </c>
    </row>
    <row r="360" s="14" customFormat="1">
      <c r="A360" s="14"/>
      <c r="B360" s="242"/>
      <c r="C360" s="243"/>
      <c r="D360" s="225" t="s">
        <v>149</v>
      </c>
      <c r="E360" s="244" t="s">
        <v>1</v>
      </c>
      <c r="F360" s="245" t="s">
        <v>498</v>
      </c>
      <c r="G360" s="243"/>
      <c r="H360" s="246">
        <v>6.0199999999999996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2" t="s">
        <v>149</v>
      </c>
      <c r="AU360" s="252" t="s">
        <v>86</v>
      </c>
      <c r="AV360" s="14" t="s">
        <v>86</v>
      </c>
      <c r="AW360" s="14" t="s">
        <v>38</v>
      </c>
      <c r="AX360" s="14" t="s">
        <v>21</v>
      </c>
      <c r="AY360" s="252" t="s">
        <v>126</v>
      </c>
    </row>
    <row r="361" s="2" customFormat="1" ht="24.15" customHeight="1">
      <c r="A361" s="39"/>
      <c r="B361" s="40"/>
      <c r="C361" s="212" t="s">
        <v>499</v>
      </c>
      <c r="D361" s="212" t="s">
        <v>128</v>
      </c>
      <c r="E361" s="213" t="s">
        <v>500</v>
      </c>
      <c r="F361" s="214" t="s">
        <v>501</v>
      </c>
      <c r="G361" s="215" t="s">
        <v>198</v>
      </c>
      <c r="H361" s="216">
        <v>22.289999999999999</v>
      </c>
      <c r="I361" s="217"/>
      <c r="J361" s="218">
        <f>ROUND(I361*H361,2)</f>
        <v>0</v>
      </c>
      <c r="K361" s="214" t="s">
        <v>132</v>
      </c>
      <c r="L361" s="45"/>
      <c r="M361" s="219" t="s">
        <v>1</v>
      </c>
      <c r="N361" s="220" t="s">
        <v>45</v>
      </c>
      <c r="O361" s="92"/>
      <c r="P361" s="221">
        <f>O361*H361</f>
        <v>0</v>
      </c>
      <c r="Q361" s="221">
        <v>0</v>
      </c>
      <c r="R361" s="221">
        <f>Q361*H361</f>
        <v>0</v>
      </c>
      <c r="S361" s="221">
        <v>0</v>
      </c>
      <c r="T361" s="222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23" t="s">
        <v>125</v>
      </c>
      <c r="AT361" s="223" t="s">
        <v>128</v>
      </c>
      <c r="AU361" s="223" t="s">
        <v>86</v>
      </c>
      <c r="AY361" s="18" t="s">
        <v>126</v>
      </c>
      <c r="BE361" s="224">
        <f>IF(N361="základní",J361,0)</f>
        <v>0</v>
      </c>
      <c r="BF361" s="224">
        <f>IF(N361="snížená",J361,0)</f>
        <v>0</v>
      </c>
      <c r="BG361" s="224">
        <f>IF(N361="zákl. přenesená",J361,0)</f>
        <v>0</v>
      </c>
      <c r="BH361" s="224">
        <f>IF(N361="sníž. přenesená",J361,0)</f>
        <v>0</v>
      </c>
      <c r="BI361" s="224">
        <f>IF(N361="nulová",J361,0)</f>
        <v>0</v>
      </c>
      <c r="BJ361" s="18" t="s">
        <v>21</v>
      </c>
      <c r="BK361" s="224">
        <f>ROUND(I361*H361,2)</f>
        <v>0</v>
      </c>
      <c r="BL361" s="18" t="s">
        <v>125</v>
      </c>
      <c r="BM361" s="223" t="s">
        <v>502</v>
      </c>
    </row>
    <row r="362" s="2" customFormat="1">
      <c r="A362" s="39"/>
      <c r="B362" s="40"/>
      <c r="C362" s="41"/>
      <c r="D362" s="225" t="s">
        <v>134</v>
      </c>
      <c r="E362" s="41"/>
      <c r="F362" s="226" t="s">
        <v>503</v>
      </c>
      <c r="G362" s="41"/>
      <c r="H362" s="41"/>
      <c r="I362" s="227"/>
      <c r="J362" s="41"/>
      <c r="K362" s="41"/>
      <c r="L362" s="45"/>
      <c r="M362" s="228"/>
      <c r="N362" s="229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134</v>
      </c>
      <c r="AU362" s="18" t="s">
        <v>86</v>
      </c>
    </row>
    <row r="363" s="2" customFormat="1">
      <c r="A363" s="39"/>
      <c r="B363" s="40"/>
      <c r="C363" s="41"/>
      <c r="D363" s="230" t="s">
        <v>136</v>
      </c>
      <c r="E363" s="41"/>
      <c r="F363" s="231" t="s">
        <v>504</v>
      </c>
      <c r="G363" s="41"/>
      <c r="H363" s="41"/>
      <c r="I363" s="227"/>
      <c r="J363" s="41"/>
      <c r="K363" s="41"/>
      <c r="L363" s="45"/>
      <c r="M363" s="228"/>
      <c r="N363" s="229"/>
      <c r="O363" s="92"/>
      <c r="P363" s="92"/>
      <c r="Q363" s="92"/>
      <c r="R363" s="92"/>
      <c r="S363" s="92"/>
      <c r="T363" s="93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136</v>
      </c>
      <c r="AU363" s="18" t="s">
        <v>86</v>
      </c>
    </row>
    <row r="364" s="2" customFormat="1" ht="24.15" customHeight="1">
      <c r="A364" s="39"/>
      <c r="B364" s="40"/>
      <c r="C364" s="212" t="s">
        <v>505</v>
      </c>
      <c r="D364" s="212" t="s">
        <v>128</v>
      </c>
      <c r="E364" s="213" t="s">
        <v>506</v>
      </c>
      <c r="F364" s="214" t="s">
        <v>507</v>
      </c>
      <c r="G364" s="215" t="s">
        <v>131</v>
      </c>
      <c r="H364" s="216">
        <v>91.75</v>
      </c>
      <c r="I364" s="217"/>
      <c r="J364" s="218">
        <f>ROUND(I364*H364,2)</f>
        <v>0</v>
      </c>
      <c r="K364" s="214" t="s">
        <v>132</v>
      </c>
      <c r="L364" s="45"/>
      <c r="M364" s="219" t="s">
        <v>1</v>
      </c>
      <c r="N364" s="220" t="s">
        <v>45</v>
      </c>
      <c r="O364" s="92"/>
      <c r="P364" s="221">
        <f>O364*H364</f>
        <v>0</v>
      </c>
      <c r="Q364" s="221">
        <v>0.00166</v>
      </c>
      <c r="R364" s="221">
        <f>Q364*H364</f>
        <v>0.152305</v>
      </c>
      <c r="S364" s="221">
        <v>0</v>
      </c>
      <c r="T364" s="222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3" t="s">
        <v>125</v>
      </c>
      <c r="AT364" s="223" t="s">
        <v>128</v>
      </c>
      <c r="AU364" s="223" t="s">
        <v>86</v>
      </c>
      <c r="AY364" s="18" t="s">
        <v>126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8" t="s">
        <v>21</v>
      </c>
      <c r="BK364" s="224">
        <f>ROUND(I364*H364,2)</f>
        <v>0</v>
      </c>
      <c r="BL364" s="18" t="s">
        <v>125</v>
      </c>
      <c r="BM364" s="223" t="s">
        <v>508</v>
      </c>
    </row>
    <row r="365" s="2" customFormat="1">
      <c r="A365" s="39"/>
      <c r="B365" s="40"/>
      <c r="C365" s="41"/>
      <c r="D365" s="225" t="s">
        <v>134</v>
      </c>
      <c r="E365" s="41"/>
      <c r="F365" s="226" t="s">
        <v>509</v>
      </c>
      <c r="G365" s="41"/>
      <c r="H365" s="41"/>
      <c r="I365" s="227"/>
      <c r="J365" s="41"/>
      <c r="K365" s="41"/>
      <c r="L365" s="45"/>
      <c r="M365" s="228"/>
      <c r="N365" s="229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134</v>
      </c>
      <c r="AU365" s="18" t="s">
        <v>86</v>
      </c>
    </row>
    <row r="366" s="2" customFormat="1">
      <c r="A366" s="39"/>
      <c r="B366" s="40"/>
      <c r="C366" s="41"/>
      <c r="D366" s="230" t="s">
        <v>136</v>
      </c>
      <c r="E366" s="41"/>
      <c r="F366" s="231" t="s">
        <v>510</v>
      </c>
      <c r="G366" s="41"/>
      <c r="H366" s="41"/>
      <c r="I366" s="227"/>
      <c r="J366" s="41"/>
      <c r="K366" s="41"/>
      <c r="L366" s="45"/>
      <c r="M366" s="228"/>
      <c r="N366" s="229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136</v>
      </c>
      <c r="AU366" s="18" t="s">
        <v>86</v>
      </c>
    </row>
    <row r="367" s="13" customFormat="1">
      <c r="A367" s="13"/>
      <c r="B367" s="232"/>
      <c r="C367" s="233"/>
      <c r="D367" s="225" t="s">
        <v>149</v>
      </c>
      <c r="E367" s="234" t="s">
        <v>1</v>
      </c>
      <c r="F367" s="235" t="s">
        <v>488</v>
      </c>
      <c r="G367" s="233"/>
      <c r="H367" s="234" t="s">
        <v>1</v>
      </c>
      <c r="I367" s="236"/>
      <c r="J367" s="233"/>
      <c r="K367" s="233"/>
      <c r="L367" s="237"/>
      <c r="M367" s="238"/>
      <c r="N367" s="239"/>
      <c r="O367" s="239"/>
      <c r="P367" s="239"/>
      <c r="Q367" s="239"/>
      <c r="R367" s="239"/>
      <c r="S367" s="239"/>
      <c r="T367" s="24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1" t="s">
        <v>149</v>
      </c>
      <c r="AU367" s="241" t="s">
        <v>86</v>
      </c>
      <c r="AV367" s="13" t="s">
        <v>21</v>
      </c>
      <c r="AW367" s="13" t="s">
        <v>38</v>
      </c>
      <c r="AX367" s="13" t="s">
        <v>80</v>
      </c>
      <c r="AY367" s="241" t="s">
        <v>126</v>
      </c>
    </row>
    <row r="368" s="14" customFormat="1">
      <c r="A368" s="14"/>
      <c r="B368" s="242"/>
      <c r="C368" s="243"/>
      <c r="D368" s="225" t="s">
        <v>149</v>
      </c>
      <c r="E368" s="244" t="s">
        <v>1</v>
      </c>
      <c r="F368" s="245" t="s">
        <v>511</v>
      </c>
      <c r="G368" s="243"/>
      <c r="H368" s="246">
        <v>34.270000000000003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2" t="s">
        <v>149</v>
      </c>
      <c r="AU368" s="252" t="s">
        <v>86</v>
      </c>
      <c r="AV368" s="14" t="s">
        <v>86</v>
      </c>
      <c r="AW368" s="14" t="s">
        <v>38</v>
      </c>
      <c r="AX368" s="14" t="s">
        <v>80</v>
      </c>
      <c r="AY368" s="252" t="s">
        <v>126</v>
      </c>
    </row>
    <row r="369" s="14" customFormat="1">
      <c r="A369" s="14"/>
      <c r="B369" s="242"/>
      <c r="C369" s="243"/>
      <c r="D369" s="225" t="s">
        <v>149</v>
      </c>
      <c r="E369" s="244" t="s">
        <v>1</v>
      </c>
      <c r="F369" s="245" t="s">
        <v>512</v>
      </c>
      <c r="G369" s="243"/>
      <c r="H369" s="246">
        <v>30.809999999999999</v>
      </c>
      <c r="I369" s="247"/>
      <c r="J369" s="243"/>
      <c r="K369" s="243"/>
      <c r="L369" s="248"/>
      <c r="M369" s="249"/>
      <c r="N369" s="250"/>
      <c r="O369" s="250"/>
      <c r="P369" s="250"/>
      <c r="Q369" s="250"/>
      <c r="R369" s="250"/>
      <c r="S369" s="250"/>
      <c r="T369" s="251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2" t="s">
        <v>149</v>
      </c>
      <c r="AU369" s="252" t="s">
        <v>86</v>
      </c>
      <c r="AV369" s="14" t="s">
        <v>86</v>
      </c>
      <c r="AW369" s="14" t="s">
        <v>38</v>
      </c>
      <c r="AX369" s="14" t="s">
        <v>80</v>
      </c>
      <c r="AY369" s="252" t="s">
        <v>126</v>
      </c>
    </row>
    <row r="370" s="16" customFormat="1">
      <c r="A370" s="16"/>
      <c r="B370" s="275"/>
      <c r="C370" s="276"/>
      <c r="D370" s="225" t="s">
        <v>149</v>
      </c>
      <c r="E370" s="277" t="s">
        <v>1</v>
      </c>
      <c r="F370" s="278" t="s">
        <v>513</v>
      </c>
      <c r="G370" s="276"/>
      <c r="H370" s="279">
        <v>65.079999999999998</v>
      </c>
      <c r="I370" s="280"/>
      <c r="J370" s="276"/>
      <c r="K370" s="276"/>
      <c r="L370" s="281"/>
      <c r="M370" s="282"/>
      <c r="N370" s="283"/>
      <c r="O370" s="283"/>
      <c r="P370" s="283"/>
      <c r="Q370" s="283"/>
      <c r="R370" s="283"/>
      <c r="S370" s="283"/>
      <c r="T370" s="284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T370" s="285" t="s">
        <v>149</v>
      </c>
      <c r="AU370" s="285" t="s">
        <v>86</v>
      </c>
      <c r="AV370" s="16" t="s">
        <v>143</v>
      </c>
      <c r="AW370" s="16" t="s">
        <v>38</v>
      </c>
      <c r="AX370" s="16" t="s">
        <v>80</v>
      </c>
      <c r="AY370" s="285" t="s">
        <v>126</v>
      </c>
    </row>
    <row r="371" s="13" customFormat="1">
      <c r="A371" s="13"/>
      <c r="B371" s="232"/>
      <c r="C371" s="233"/>
      <c r="D371" s="225" t="s">
        <v>149</v>
      </c>
      <c r="E371" s="234" t="s">
        <v>1</v>
      </c>
      <c r="F371" s="235" t="s">
        <v>497</v>
      </c>
      <c r="G371" s="233"/>
      <c r="H371" s="234" t="s">
        <v>1</v>
      </c>
      <c r="I371" s="236"/>
      <c r="J371" s="233"/>
      <c r="K371" s="233"/>
      <c r="L371" s="237"/>
      <c r="M371" s="238"/>
      <c r="N371" s="239"/>
      <c r="O371" s="239"/>
      <c r="P371" s="239"/>
      <c r="Q371" s="239"/>
      <c r="R371" s="239"/>
      <c r="S371" s="239"/>
      <c r="T371" s="24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1" t="s">
        <v>149</v>
      </c>
      <c r="AU371" s="241" t="s">
        <v>86</v>
      </c>
      <c r="AV371" s="13" t="s">
        <v>21</v>
      </c>
      <c r="AW371" s="13" t="s">
        <v>38</v>
      </c>
      <c r="AX371" s="13" t="s">
        <v>80</v>
      </c>
      <c r="AY371" s="241" t="s">
        <v>126</v>
      </c>
    </row>
    <row r="372" s="14" customFormat="1">
      <c r="A372" s="14"/>
      <c r="B372" s="242"/>
      <c r="C372" s="243"/>
      <c r="D372" s="225" t="s">
        <v>149</v>
      </c>
      <c r="E372" s="244" t="s">
        <v>1</v>
      </c>
      <c r="F372" s="245" t="s">
        <v>514</v>
      </c>
      <c r="G372" s="243"/>
      <c r="H372" s="246">
        <v>26.670000000000002</v>
      </c>
      <c r="I372" s="247"/>
      <c r="J372" s="243"/>
      <c r="K372" s="243"/>
      <c r="L372" s="248"/>
      <c r="M372" s="249"/>
      <c r="N372" s="250"/>
      <c r="O372" s="250"/>
      <c r="P372" s="250"/>
      <c r="Q372" s="250"/>
      <c r="R372" s="250"/>
      <c r="S372" s="250"/>
      <c r="T372" s="251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2" t="s">
        <v>149</v>
      </c>
      <c r="AU372" s="252" t="s">
        <v>86</v>
      </c>
      <c r="AV372" s="14" t="s">
        <v>86</v>
      </c>
      <c r="AW372" s="14" t="s">
        <v>38</v>
      </c>
      <c r="AX372" s="14" t="s">
        <v>80</v>
      </c>
      <c r="AY372" s="252" t="s">
        <v>126</v>
      </c>
    </row>
    <row r="373" s="15" customFormat="1">
      <c r="A373" s="15"/>
      <c r="B373" s="253"/>
      <c r="C373" s="254"/>
      <c r="D373" s="225" t="s">
        <v>149</v>
      </c>
      <c r="E373" s="255" t="s">
        <v>1</v>
      </c>
      <c r="F373" s="256" t="s">
        <v>205</v>
      </c>
      <c r="G373" s="254"/>
      <c r="H373" s="257">
        <v>91.75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3" t="s">
        <v>149</v>
      </c>
      <c r="AU373" s="263" t="s">
        <v>86</v>
      </c>
      <c r="AV373" s="15" t="s">
        <v>125</v>
      </c>
      <c r="AW373" s="15" t="s">
        <v>38</v>
      </c>
      <c r="AX373" s="15" t="s">
        <v>21</v>
      </c>
      <c r="AY373" s="263" t="s">
        <v>126</v>
      </c>
    </row>
    <row r="374" s="2" customFormat="1" ht="24.15" customHeight="1">
      <c r="A374" s="39"/>
      <c r="B374" s="40"/>
      <c r="C374" s="212" t="s">
        <v>515</v>
      </c>
      <c r="D374" s="212" t="s">
        <v>128</v>
      </c>
      <c r="E374" s="213" t="s">
        <v>516</v>
      </c>
      <c r="F374" s="214" t="s">
        <v>517</v>
      </c>
      <c r="G374" s="215" t="s">
        <v>131</v>
      </c>
      <c r="H374" s="216">
        <v>91.75</v>
      </c>
      <c r="I374" s="217"/>
      <c r="J374" s="218">
        <f>ROUND(I374*H374,2)</f>
        <v>0</v>
      </c>
      <c r="K374" s="214" t="s">
        <v>132</v>
      </c>
      <c r="L374" s="45"/>
      <c r="M374" s="219" t="s">
        <v>1</v>
      </c>
      <c r="N374" s="220" t="s">
        <v>45</v>
      </c>
      <c r="O374" s="92"/>
      <c r="P374" s="221">
        <f>O374*H374</f>
        <v>0</v>
      </c>
      <c r="Q374" s="221">
        <v>4.0000000000000003E-05</v>
      </c>
      <c r="R374" s="221">
        <f>Q374*H374</f>
        <v>0.0036700000000000001</v>
      </c>
      <c r="S374" s="221">
        <v>0</v>
      </c>
      <c r="T374" s="222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23" t="s">
        <v>125</v>
      </c>
      <c r="AT374" s="223" t="s">
        <v>128</v>
      </c>
      <c r="AU374" s="223" t="s">
        <v>86</v>
      </c>
      <c r="AY374" s="18" t="s">
        <v>126</v>
      </c>
      <c r="BE374" s="224">
        <f>IF(N374="základní",J374,0)</f>
        <v>0</v>
      </c>
      <c r="BF374" s="224">
        <f>IF(N374="snížená",J374,0)</f>
        <v>0</v>
      </c>
      <c r="BG374" s="224">
        <f>IF(N374="zákl. přenesená",J374,0)</f>
        <v>0</v>
      </c>
      <c r="BH374" s="224">
        <f>IF(N374="sníž. přenesená",J374,0)</f>
        <v>0</v>
      </c>
      <c r="BI374" s="224">
        <f>IF(N374="nulová",J374,0)</f>
        <v>0</v>
      </c>
      <c r="BJ374" s="18" t="s">
        <v>21</v>
      </c>
      <c r="BK374" s="224">
        <f>ROUND(I374*H374,2)</f>
        <v>0</v>
      </c>
      <c r="BL374" s="18" t="s">
        <v>125</v>
      </c>
      <c r="BM374" s="223" t="s">
        <v>518</v>
      </c>
    </row>
    <row r="375" s="2" customFormat="1">
      <c r="A375" s="39"/>
      <c r="B375" s="40"/>
      <c r="C375" s="41"/>
      <c r="D375" s="225" t="s">
        <v>134</v>
      </c>
      <c r="E375" s="41"/>
      <c r="F375" s="226" t="s">
        <v>519</v>
      </c>
      <c r="G375" s="41"/>
      <c r="H375" s="41"/>
      <c r="I375" s="227"/>
      <c r="J375" s="41"/>
      <c r="K375" s="41"/>
      <c r="L375" s="45"/>
      <c r="M375" s="228"/>
      <c r="N375" s="229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134</v>
      </c>
      <c r="AU375" s="18" t="s">
        <v>86</v>
      </c>
    </row>
    <row r="376" s="2" customFormat="1">
      <c r="A376" s="39"/>
      <c r="B376" s="40"/>
      <c r="C376" s="41"/>
      <c r="D376" s="230" t="s">
        <v>136</v>
      </c>
      <c r="E376" s="41"/>
      <c r="F376" s="231" t="s">
        <v>520</v>
      </c>
      <c r="G376" s="41"/>
      <c r="H376" s="41"/>
      <c r="I376" s="227"/>
      <c r="J376" s="41"/>
      <c r="K376" s="41"/>
      <c r="L376" s="45"/>
      <c r="M376" s="228"/>
      <c r="N376" s="229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136</v>
      </c>
      <c r="AU376" s="18" t="s">
        <v>86</v>
      </c>
    </row>
    <row r="377" s="2" customFormat="1" ht="16.5" customHeight="1">
      <c r="A377" s="39"/>
      <c r="B377" s="40"/>
      <c r="C377" s="212" t="s">
        <v>521</v>
      </c>
      <c r="D377" s="212" t="s">
        <v>128</v>
      </c>
      <c r="E377" s="213" t="s">
        <v>522</v>
      </c>
      <c r="F377" s="214" t="s">
        <v>523</v>
      </c>
      <c r="G377" s="215" t="s">
        <v>267</v>
      </c>
      <c r="H377" s="216">
        <v>0.56899999999999995</v>
      </c>
      <c r="I377" s="217"/>
      <c r="J377" s="218">
        <f>ROUND(I377*H377,2)</f>
        <v>0</v>
      </c>
      <c r="K377" s="214" t="s">
        <v>132</v>
      </c>
      <c r="L377" s="45"/>
      <c r="M377" s="219" t="s">
        <v>1</v>
      </c>
      <c r="N377" s="220" t="s">
        <v>45</v>
      </c>
      <c r="O377" s="92"/>
      <c r="P377" s="221">
        <f>O377*H377</f>
        <v>0</v>
      </c>
      <c r="Q377" s="221">
        <v>1.0384500000000001</v>
      </c>
      <c r="R377" s="221">
        <f>Q377*H377</f>
        <v>0.59087805000000004</v>
      </c>
      <c r="S377" s="221">
        <v>0</v>
      </c>
      <c r="T377" s="222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23" t="s">
        <v>125</v>
      </c>
      <c r="AT377" s="223" t="s">
        <v>128</v>
      </c>
      <c r="AU377" s="223" t="s">
        <v>86</v>
      </c>
      <c r="AY377" s="18" t="s">
        <v>126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8" t="s">
        <v>21</v>
      </c>
      <c r="BK377" s="224">
        <f>ROUND(I377*H377,2)</f>
        <v>0</v>
      </c>
      <c r="BL377" s="18" t="s">
        <v>125</v>
      </c>
      <c r="BM377" s="223" t="s">
        <v>524</v>
      </c>
    </row>
    <row r="378" s="2" customFormat="1">
      <c r="A378" s="39"/>
      <c r="B378" s="40"/>
      <c r="C378" s="41"/>
      <c r="D378" s="225" t="s">
        <v>134</v>
      </c>
      <c r="E378" s="41"/>
      <c r="F378" s="226" t="s">
        <v>525</v>
      </c>
      <c r="G378" s="41"/>
      <c r="H378" s="41"/>
      <c r="I378" s="227"/>
      <c r="J378" s="41"/>
      <c r="K378" s="41"/>
      <c r="L378" s="45"/>
      <c r="M378" s="228"/>
      <c r="N378" s="229"/>
      <c r="O378" s="92"/>
      <c r="P378" s="92"/>
      <c r="Q378" s="92"/>
      <c r="R378" s="92"/>
      <c r="S378" s="92"/>
      <c r="T378" s="93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134</v>
      </c>
      <c r="AU378" s="18" t="s">
        <v>86</v>
      </c>
    </row>
    <row r="379" s="2" customFormat="1">
      <c r="A379" s="39"/>
      <c r="B379" s="40"/>
      <c r="C379" s="41"/>
      <c r="D379" s="230" t="s">
        <v>136</v>
      </c>
      <c r="E379" s="41"/>
      <c r="F379" s="231" t="s">
        <v>526</v>
      </c>
      <c r="G379" s="41"/>
      <c r="H379" s="41"/>
      <c r="I379" s="227"/>
      <c r="J379" s="41"/>
      <c r="K379" s="41"/>
      <c r="L379" s="45"/>
      <c r="M379" s="228"/>
      <c r="N379" s="229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136</v>
      </c>
      <c r="AU379" s="18" t="s">
        <v>86</v>
      </c>
    </row>
    <row r="380" s="13" customFormat="1">
      <c r="A380" s="13"/>
      <c r="B380" s="232"/>
      <c r="C380" s="233"/>
      <c r="D380" s="225" t="s">
        <v>149</v>
      </c>
      <c r="E380" s="234" t="s">
        <v>1</v>
      </c>
      <c r="F380" s="235" t="s">
        <v>527</v>
      </c>
      <c r="G380" s="233"/>
      <c r="H380" s="234" t="s">
        <v>1</v>
      </c>
      <c r="I380" s="236"/>
      <c r="J380" s="233"/>
      <c r="K380" s="233"/>
      <c r="L380" s="237"/>
      <c r="M380" s="238"/>
      <c r="N380" s="239"/>
      <c r="O380" s="239"/>
      <c r="P380" s="239"/>
      <c r="Q380" s="239"/>
      <c r="R380" s="239"/>
      <c r="S380" s="239"/>
      <c r="T380" s="24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1" t="s">
        <v>149</v>
      </c>
      <c r="AU380" s="241" t="s">
        <v>86</v>
      </c>
      <c r="AV380" s="13" t="s">
        <v>21</v>
      </c>
      <c r="AW380" s="13" t="s">
        <v>38</v>
      </c>
      <c r="AX380" s="13" t="s">
        <v>80</v>
      </c>
      <c r="AY380" s="241" t="s">
        <v>126</v>
      </c>
    </row>
    <row r="381" s="13" customFormat="1">
      <c r="A381" s="13"/>
      <c r="B381" s="232"/>
      <c r="C381" s="233"/>
      <c r="D381" s="225" t="s">
        <v>149</v>
      </c>
      <c r="E381" s="234" t="s">
        <v>1</v>
      </c>
      <c r="F381" s="235" t="s">
        <v>528</v>
      </c>
      <c r="G381" s="233"/>
      <c r="H381" s="234" t="s">
        <v>1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1" t="s">
        <v>149</v>
      </c>
      <c r="AU381" s="241" t="s">
        <v>86</v>
      </c>
      <c r="AV381" s="13" t="s">
        <v>21</v>
      </c>
      <c r="AW381" s="13" t="s">
        <v>38</v>
      </c>
      <c r="AX381" s="13" t="s">
        <v>80</v>
      </c>
      <c r="AY381" s="241" t="s">
        <v>126</v>
      </c>
    </row>
    <row r="382" s="14" customFormat="1">
      <c r="A382" s="14"/>
      <c r="B382" s="242"/>
      <c r="C382" s="243"/>
      <c r="D382" s="225" t="s">
        <v>149</v>
      </c>
      <c r="E382" s="244" t="s">
        <v>1</v>
      </c>
      <c r="F382" s="245" t="s">
        <v>529</v>
      </c>
      <c r="G382" s="243"/>
      <c r="H382" s="246">
        <v>0.56945000000000001</v>
      </c>
      <c r="I382" s="247"/>
      <c r="J382" s="243"/>
      <c r="K382" s="243"/>
      <c r="L382" s="248"/>
      <c r="M382" s="249"/>
      <c r="N382" s="250"/>
      <c r="O382" s="250"/>
      <c r="P382" s="250"/>
      <c r="Q382" s="250"/>
      <c r="R382" s="250"/>
      <c r="S382" s="250"/>
      <c r="T382" s="25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2" t="s">
        <v>149</v>
      </c>
      <c r="AU382" s="252" t="s">
        <v>86</v>
      </c>
      <c r="AV382" s="14" t="s">
        <v>86</v>
      </c>
      <c r="AW382" s="14" t="s">
        <v>38</v>
      </c>
      <c r="AX382" s="14" t="s">
        <v>21</v>
      </c>
      <c r="AY382" s="252" t="s">
        <v>126</v>
      </c>
    </row>
    <row r="383" s="2" customFormat="1" ht="21.75" customHeight="1">
      <c r="A383" s="39"/>
      <c r="B383" s="40"/>
      <c r="C383" s="212" t="s">
        <v>530</v>
      </c>
      <c r="D383" s="212" t="s">
        <v>128</v>
      </c>
      <c r="E383" s="213" t="s">
        <v>531</v>
      </c>
      <c r="F383" s="214" t="s">
        <v>532</v>
      </c>
      <c r="G383" s="215" t="s">
        <v>267</v>
      </c>
      <c r="H383" s="216">
        <v>0.90300000000000002</v>
      </c>
      <c r="I383" s="217"/>
      <c r="J383" s="218">
        <f>ROUND(I383*H383,2)</f>
        <v>0</v>
      </c>
      <c r="K383" s="214" t="s">
        <v>132</v>
      </c>
      <c r="L383" s="45"/>
      <c r="M383" s="219" t="s">
        <v>1</v>
      </c>
      <c r="N383" s="220" t="s">
        <v>45</v>
      </c>
      <c r="O383" s="92"/>
      <c r="P383" s="221">
        <f>O383*H383</f>
        <v>0</v>
      </c>
      <c r="Q383" s="221">
        <v>1.07653</v>
      </c>
      <c r="R383" s="221">
        <f>Q383*H383</f>
        <v>0.97210658999999999</v>
      </c>
      <c r="S383" s="221">
        <v>0</v>
      </c>
      <c r="T383" s="222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3" t="s">
        <v>125</v>
      </c>
      <c r="AT383" s="223" t="s">
        <v>128</v>
      </c>
      <c r="AU383" s="223" t="s">
        <v>86</v>
      </c>
      <c r="AY383" s="18" t="s">
        <v>126</v>
      </c>
      <c r="BE383" s="224">
        <f>IF(N383="základní",J383,0)</f>
        <v>0</v>
      </c>
      <c r="BF383" s="224">
        <f>IF(N383="snížená",J383,0)</f>
        <v>0</v>
      </c>
      <c r="BG383" s="224">
        <f>IF(N383="zákl. přenesená",J383,0)</f>
        <v>0</v>
      </c>
      <c r="BH383" s="224">
        <f>IF(N383="sníž. přenesená",J383,0)</f>
        <v>0</v>
      </c>
      <c r="BI383" s="224">
        <f>IF(N383="nulová",J383,0)</f>
        <v>0</v>
      </c>
      <c r="BJ383" s="18" t="s">
        <v>21</v>
      </c>
      <c r="BK383" s="224">
        <f>ROUND(I383*H383,2)</f>
        <v>0</v>
      </c>
      <c r="BL383" s="18" t="s">
        <v>125</v>
      </c>
      <c r="BM383" s="223" t="s">
        <v>533</v>
      </c>
    </row>
    <row r="384" s="2" customFormat="1">
      <c r="A384" s="39"/>
      <c r="B384" s="40"/>
      <c r="C384" s="41"/>
      <c r="D384" s="225" t="s">
        <v>134</v>
      </c>
      <c r="E384" s="41"/>
      <c r="F384" s="226" t="s">
        <v>534</v>
      </c>
      <c r="G384" s="41"/>
      <c r="H384" s="41"/>
      <c r="I384" s="227"/>
      <c r="J384" s="41"/>
      <c r="K384" s="41"/>
      <c r="L384" s="45"/>
      <c r="M384" s="228"/>
      <c r="N384" s="229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134</v>
      </c>
      <c r="AU384" s="18" t="s">
        <v>86</v>
      </c>
    </row>
    <row r="385" s="2" customFormat="1">
      <c r="A385" s="39"/>
      <c r="B385" s="40"/>
      <c r="C385" s="41"/>
      <c r="D385" s="230" t="s">
        <v>136</v>
      </c>
      <c r="E385" s="41"/>
      <c r="F385" s="231" t="s">
        <v>535</v>
      </c>
      <c r="G385" s="41"/>
      <c r="H385" s="41"/>
      <c r="I385" s="227"/>
      <c r="J385" s="41"/>
      <c r="K385" s="41"/>
      <c r="L385" s="45"/>
      <c r="M385" s="228"/>
      <c r="N385" s="229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136</v>
      </c>
      <c r="AU385" s="18" t="s">
        <v>86</v>
      </c>
    </row>
    <row r="386" s="13" customFormat="1">
      <c r="A386" s="13"/>
      <c r="B386" s="232"/>
      <c r="C386" s="233"/>
      <c r="D386" s="225" t="s">
        <v>149</v>
      </c>
      <c r="E386" s="234" t="s">
        <v>1</v>
      </c>
      <c r="F386" s="235" t="s">
        <v>536</v>
      </c>
      <c r="G386" s="233"/>
      <c r="H386" s="234" t="s">
        <v>1</v>
      </c>
      <c r="I386" s="236"/>
      <c r="J386" s="233"/>
      <c r="K386" s="233"/>
      <c r="L386" s="237"/>
      <c r="M386" s="238"/>
      <c r="N386" s="239"/>
      <c r="O386" s="239"/>
      <c r="P386" s="239"/>
      <c r="Q386" s="239"/>
      <c r="R386" s="239"/>
      <c r="S386" s="239"/>
      <c r="T386" s="24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1" t="s">
        <v>149</v>
      </c>
      <c r="AU386" s="241" t="s">
        <v>86</v>
      </c>
      <c r="AV386" s="13" t="s">
        <v>21</v>
      </c>
      <c r="AW386" s="13" t="s">
        <v>38</v>
      </c>
      <c r="AX386" s="13" t="s">
        <v>80</v>
      </c>
      <c r="AY386" s="241" t="s">
        <v>126</v>
      </c>
    </row>
    <row r="387" s="13" customFormat="1">
      <c r="A387" s="13"/>
      <c r="B387" s="232"/>
      <c r="C387" s="233"/>
      <c r="D387" s="225" t="s">
        <v>149</v>
      </c>
      <c r="E387" s="234" t="s">
        <v>1</v>
      </c>
      <c r="F387" s="235" t="s">
        <v>537</v>
      </c>
      <c r="G387" s="233"/>
      <c r="H387" s="234" t="s">
        <v>1</v>
      </c>
      <c r="I387" s="236"/>
      <c r="J387" s="233"/>
      <c r="K387" s="233"/>
      <c r="L387" s="237"/>
      <c r="M387" s="238"/>
      <c r="N387" s="239"/>
      <c r="O387" s="239"/>
      <c r="P387" s="239"/>
      <c r="Q387" s="239"/>
      <c r="R387" s="239"/>
      <c r="S387" s="239"/>
      <c r="T387" s="24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1" t="s">
        <v>149</v>
      </c>
      <c r="AU387" s="241" t="s">
        <v>86</v>
      </c>
      <c r="AV387" s="13" t="s">
        <v>21</v>
      </c>
      <c r="AW387" s="13" t="s">
        <v>38</v>
      </c>
      <c r="AX387" s="13" t="s">
        <v>80</v>
      </c>
      <c r="AY387" s="241" t="s">
        <v>126</v>
      </c>
    </row>
    <row r="388" s="14" customFormat="1">
      <c r="A388" s="14"/>
      <c r="B388" s="242"/>
      <c r="C388" s="243"/>
      <c r="D388" s="225" t="s">
        <v>149</v>
      </c>
      <c r="E388" s="244" t="s">
        <v>1</v>
      </c>
      <c r="F388" s="245" t="s">
        <v>538</v>
      </c>
      <c r="G388" s="243"/>
      <c r="H388" s="246">
        <v>0.90300000000000002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2" t="s">
        <v>149</v>
      </c>
      <c r="AU388" s="252" t="s">
        <v>86</v>
      </c>
      <c r="AV388" s="14" t="s">
        <v>86</v>
      </c>
      <c r="AW388" s="14" t="s">
        <v>38</v>
      </c>
      <c r="AX388" s="14" t="s">
        <v>21</v>
      </c>
      <c r="AY388" s="252" t="s">
        <v>126</v>
      </c>
    </row>
    <row r="389" s="2" customFormat="1" ht="24.15" customHeight="1">
      <c r="A389" s="39"/>
      <c r="B389" s="40"/>
      <c r="C389" s="212" t="s">
        <v>539</v>
      </c>
      <c r="D389" s="212" t="s">
        <v>128</v>
      </c>
      <c r="E389" s="213" t="s">
        <v>540</v>
      </c>
      <c r="F389" s="214" t="s">
        <v>541</v>
      </c>
      <c r="G389" s="215" t="s">
        <v>267</v>
      </c>
      <c r="H389" s="216">
        <v>0.40699999999999997</v>
      </c>
      <c r="I389" s="217"/>
      <c r="J389" s="218">
        <f>ROUND(I389*H389,2)</f>
        <v>0</v>
      </c>
      <c r="K389" s="214" t="s">
        <v>132</v>
      </c>
      <c r="L389" s="45"/>
      <c r="M389" s="219" t="s">
        <v>1</v>
      </c>
      <c r="N389" s="220" t="s">
        <v>45</v>
      </c>
      <c r="O389" s="92"/>
      <c r="P389" s="221">
        <f>O389*H389</f>
        <v>0</v>
      </c>
      <c r="Q389" s="221">
        <v>1.0597300000000001</v>
      </c>
      <c r="R389" s="221">
        <f>Q389*H389</f>
        <v>0.43131010999999997</v>
      </c>
      <c r="S389" s="221">
        <v>0</v>
      </c>
      <c r="T389" s="222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23" t="s">
        <v>125</v>
      </c>
      <c r="AT389" s="223" t="s">
        <v>128</v>
      </c>
      <c r="AU389" s="223" t="s">
        <v>86</v>
      </c>
      <c r="AY389" s="18" t="s">
        <v>126</v>
      </c>
      <c r="BE389" s="224">
        <f>IF(N389="základní",J389,0)</f>
        <v>0</v>
      </c>
      <c r="BF389" s="224">
        <f>IF(N389="snížená",J389,0)</f>
        <v>0</v>
      </c>
      <c r="BG389" s="224">
        <f>IF(N389="zákl. přenesená",J389,0)</f>
        <v>0</v>
      </c>
      <c r="BH389" s="224">
        <f>IF(N389="sníž. přenesená",J389,0)</f>
        <v>0</v>
      </c>
      <c r="BI389" s="224">
        <f>IF(N389="nulová",J389,0)</f>
        <v>0</v>
      </c>
      <c r="BJ389" s="18" t="s">
        <v>21</v>
      </c>
      <c r="BK389" s="224">
        <f>ROUND(I389*H389,2)</f>
        <v>0</v>
      </c>
      <c r="BL389" s="18" t="s">
        <v>125</v>
      </c>
      <c r="BM389" s="223" t="s">
        <v>542</v>
      </c>
    </row>
    <row r="390" s="2" customFormat="1">
      <c r="A390" s="39"/>
      <c r="B390" s="40"/>
      <c r="C390" s="41"/>
      <c r="D390" s="225" t="s">
        <v>134</v>
      </c>
      <c r="E390" s="41"/>
      <c r="F390" s="226" t="s">
        <v>543</v>
      </c>
      <c r="G390" s="41"/>
      <c r="H390" s="41"/>
      <c r="I390" s="227"/>
      <c r="J390" s="41"/>
      <c r="K390" s="41"/>
      <c r="L390" s="45"/>
      <c r="M390" s="228"/>
      <c r="N390" s="229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134</v>
      </c>
      <c r="AU390" s="18" t="s">
        <v>86</v>
      </c>
    </row>
    <row r="391" s="2" customFormat="1">
      <c r="A391" s="39"/>
      <c r="B391" s="40"/>
      <c r="C391" s="41"/>
      <c r="D391" s="230" t="s">
        <v>136</v>
      </c>
      <c r="E391" s="41"/>
      <c r="F391" s="231" t="s">
        <v>544</v>
      </c>
      <c r="G391" s="41"/>
      <c r="H391" s="41"/>
      <c r="I391" s="227"/>
      <c r="J391" s="41"/>
      <c r="K391" s="41"/>
      <c r="L391" s="45"/>
      <c r="M391" s="228"/>
      <c r="N391" s="229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136</v>
      </c>
      <c r="AU391" s="18" t="s">
        <v>86</v>
      </c>
    </row>
    <row r="392" s="13" customFormat="1">
      <c r="A392" s="13"/>
      <c r="B392" s="232"/>
      <c r="C392" s="233"/>
      <c r="D392" s="225" t="s">
        <v>149</v>
      </c>
      <c r="E392" s="234" t="s">
        <v>1</v>
      </c>
      <c r="F392" s="235" t="s">
        <v>527</v>
      </c>
      <c r="G392" s="233"/>
      <c r="H392" s="234" t="s">
        <v>1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1" t="s">
        <v>149</v>
      </c>
      <c r="AU392" s="241" t="s">
        <v>86</v>
      </c>
      <c r="AV392" s="13" t="s">
        <v>21</v>
      </c>
      <c r="AW392" s="13" t="s">
        <v>38</v>
      </c>
      <c r="AX392" s="13" t="s">
        <v>80</v>
      </c>
      <c r="AY392" s="241" t="s">
        <v>126</v>
      </c>
    </row>
    <row r="393" s="13" customFormat="1">
      <c r="A393" s="13"/>
      <c r="B393" s="232"/>
      <c r="C393" s="233"/>
      <c r="D393" s="225" t="s">
        <v>149</v>
      </c>
      <c r="E393" s="234" t="s">
        <v>1</v>
      </c>
      <c r="F393" s="235" t="s">
        <v>545</v>
      </c>
      <c r="G393" s="233"/>
      <c r="H393" s="234" t="s">
        <v>1</v>
      </c>
      <c r="I393" s="236"/>
      <c r="J393" s="233"/>
      <c r="K393" s="233"/>
      <c r="L393" s="237"/>
      <c r="M393" s="238"/>
      <c r="N393" s="239"/>
      <c r="O393" s="239"/>
      <c r="P393" s="239"/>
      <c r="Q393" s="239"/>
      <c r="R393" s="239"/>
      <c r="S393" s="239"/>
      <c r="T393" s="240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1" t="s">
        <v>149</v>
      </c>
      <c r="AU393" s="241" t="s">
        <v>86</v>
      </c>
      <c r="AV393" s="13" t="s">
        <v>21</v>
      </c>
      <c r="AW393" s="13" t="s">
        <v>38</v>
      </c>
      <c r="AX393" s="13" t="s">
        <v>80</v>
      </c>
      <c r="AY393" s="241" t="s">
        <v>126</v>
      </c>
    </row>
    <row r="394" s="14" customFormat="1">
      <c r="A394" s="14"/>
      <c r="B394" s="242"/>
      <c r="C394" s="243"/>
      <c r="D394" s="225" t="s">
        <v>149</v>
      </c>
      <c r="E394" s="244" t="s">
        <v>1</v>
      </c>
      <c r="F394" s="245" t="s">
        <v>546</v>
      </c>
      <c r="G394" s="243"/>
      <c r="H394" s="246">
        <v>0.40675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2" t="s">
        <v>149</v>
      </c>
      <c r="AU394" s="252" t="s">
        <v>86</v>
      </c>
      <c r="AV394" s="14" t="s">
        <v>86</v>
      </c>
      <c r="AW394" s="14" t="s">
        <v>38</v>
      </c>
      <c r="AX394" s="14" t="s">
        <v>21</v>
      </c>
      <c r="AY394" s="252" t="s">
        <v>126</v>
      </c>
    </row>
    <row r="395" s="2" customFormat="1" ht="16.5" customHeight="1">
      <c r="A395" s="39"/>
      <c r="B395" s="40"/>
      <c r="C395" s="212" t="s">
        <v>294</v>
      </c>
      <c r="D395" s="212" t="s">
        <v>128</v>
      </c>
      <c r="E395" s="213" t="s">
        <v>547</v>
      </c>
      <c r="F395" s="214" t="s">
        <v>548</v>
      </c>
      <c r="G395" s="215" t="s">
        <v>168</v>
      </c>
      <c r="H395" s="216">
        <v>13.6</v>
      </c>
      <c r="I395" s="217"/>
      <c r="J395" s="218">
        <f>ROUND(I395*H395,2)</f>
        <v>0</v>
      </c>
      <c r="K395" s="214" t="s">
        <v>132</v>
      </c>
      <c r="L395" s="45"/>
      <c r="M395" s="219" t="s">
        <v>1</v>
      </c>
      <c r="N395" s="220" t="s">
        <v>45</v>
      </c>
      <c r="O395" s="92"/>
      <c r="P395" s="221">
        <f>O395*H395</f>
        <v>0</v>
      </c>
      <c r="Q395" s="221">
        <v>0.00044999999999999999</v>
      </c>
      <c r="R395" s="221">
        <f>Q395*H395</f>
        <v>0.0061199999999999996</v>
      </c>
      <c r="S395" s="221">
        <v>0</v>
      </c>
      <c r="T395" s="222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23" t="s">
        <v>125</v>
      </c>
      <c r="AT395" s="223" t="s">
        <v>128</v>
      </c>
      <c r="AU395" s="223" t="s">
        <v>86</v>
      </c>
      <c r="AY395" s="18" t="s">
        <v>126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8" t="s">
        <v>21</v>
      </c>
      <c r="BK395" s="224">
        <f>ROUND(I395*H395,2)</f>
        <v>0</v>
      </c>
      <c r="BL395" s="18" t="s">
        <v>125</v>
      </c>
      <c r="BM395" s="223" t="s">
        <v>549</v>
      </c>
    </row>
    <row r="396" s="2" customFormat="1">
      <c r="A396" s="39"/>
      <c r="B396" s="40"/>
      <c r="C396" s="41"/>
      <c r="D396" s="225" t="s">
        <v>134</v>
      </c>
      <c r="E396" s="41"/>
      <c r="F396" s="226" t="s">
        <v>550</v>
      </c>
      <c r="G396" s="41"/>
      <c r="H396" s="41"/>
      <c r="I396" s="227"/>
      <c r="J396" s="41"/>
      <c r="K396" s="41"/>
      <c r="L396" s="45"/>
      <c r="M396" s="228"/>
      <c r="N396" s="229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134</v>
      </c>
      <c r="AU396" s="18" t="s">
        <v>86</v>
      </c>
    </row>
    <row r="397" s="2" customFormat="1">
      <c r="A397" s="39"/>
      <c r="B397" s="40"/>
      <c r="C397" s="41"/>
      <c r="D397" s="230" t="s">
        <v>136</v>
      </c>
      <c r="E397" s="41"/>
      <c r="F397" s="231" t="s">
        <v>551</v>
      </c>
      <c r="G397" s="41"/>
      <c r="H397" s="41"/>
      <c r="I397" s="227"/>
      <c r="J397" s="41"/>
      <c r="K397" s="41"/>
      <c r="L397" s="45"/>
      <c r="M397" s="228"/>
      <c r="N397" s="229"/>
      <c r="O397" s="92"/>
      <c r="P397" s="92"/>
      <c r="Q397" s="92"/>
      <c r="R397" s="92"/>
      <c r="S397" s="92"/>
      <c r="T397" s="93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136</v>
      </c>
      <c r="AU397" s="18" t="s">
        <v>86</v>
      </c>
    </row>
    <row r="398" s="14" customFormat="1">
      <c r="A398" s="14"/>
      <c r="B398" s="242"/>
      <c r="C398" s="243"/>
      <c r="D398" s="225" t="s">
        <v>149</v>
      </c>
      <c r="E398" s="244" t="s">
        <v>1</v>
      </c>
      <c r="F398" s="245" t="s">
        <v>552</v>
      </c>
      <c r="G398" s="243"/>
      <c r="H398" s="246">
        <v>13.6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2" t="s">
        <v>149</v>
      </c>
      <c r="AU398" s="252" t="s">
        <v>86</v>
      </c>
      <c r="AV398" s="14" t="s">
        <v>86</v>
      </c>
      <c r="AW398" s="14" t="s">
        <v>38</v>
      </c>
      <c r="AX398" s="14" t="s">
        <v>21</v>
      </c>
      <c r="AY398" s="252" t="s">
        <v>126</v>
      </c>
    </row>
    <row r="399" s="12" customFormat="1" ht="22.8" customHeight="1">
      <c r="A399" s="12"/>
      <c r="B399" s="196"/>
      <c r="C399" s="197"/>
      <c r="D399" s="198" t="s">
        <v>79</v>
      </c>
      <c r="E399" s="210" t="s">
        <v>125</v>
      </c>
      <c r="F399" s="210" t="s">
        <v>553</v>
      </c>
      <c r="G399" s="197"/>
      <c r="H399" s="197"/>
      <c r="I399" s="200"/>
      <c r="J399" s="211">
        <f>BK399</f>
        <v>0</v>
      </c>
      <c r="K399" s="197"/>
      <c r="L399" s="202"/>
      <c r="M399" s="203"/>
      <c r="N399" s="204"/>
      <c r="O399" s="204"/>
      <c r="P399" s="205">
        <f>SUM(P400:P464)</f>
        <v>0</v>
      </c>
      <c r="Q399" s="204"/>
      <c r="R399" s="205">
        <f>SUM(R400:R464)</f>
        <v>63.58251734000001</v>
      </c>
      <c r="S399" s="204"/>
      <c r="T399" s="206">
        <f>SUM(T400:T464)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07" t="s">
        <v>21</v>
      </c>
      <c r="AT399" s="208" t="s">
        <v>79</v>
      </c>
      <c r="AU399" s="208" t="s">
        <v>21</v>
      </c>
      <c r="AY399" s="207" t="s">
        <v>126</v>
      </c>
      <c r="BK399" s="209">
        <f>SUM(BK400:BK464)</f>
        <v>0</v>
      </c>
    </row>
    <row r="400" s="2" customFormat="1" ht="24.15" customHeight="1">
      <c r="A400" s="39"/>
      <c r="B400" s="40"/>
      <c r="C400" s="212" t="s">
        <v>554</v>
      </c>
      <c r="D400" s="212" t="s">
        <v>128</v>
      </c>
      <c r="E400" s="213" t="s">
        <v>555</v>
      </c>
      <c r="F400" s="214" t="s">
        <v>556</v>
      </c>
      <c r="G400" s="215" t="s">
        <v>131</v>
      </c>
      <c r="H400" s="216">
        <v>39.149999999999999</v>
      </c>
      <c r="I400" s="217"/>
      <c r="J400" s="218">
        <f>ROUND(I400*H400,2)</f>
        <v>0</v>
      </c>
      <c r="K400" s="214" t="s">
        <v>132</v>
      </c>
      <c r="L400" s="45"/>
      <c r="M400" s="219" t="s">
        <v>1</v>
      </c>
      <c r="N400" s="220" t="s">
        <v>45</v>
      </c>
      <c r="O400" s="92"/>
      <c r="P400" s="221">
        <f>O400*H400</f>
        <v>0</v>
      </c>
      <c r="Q400" s="221">
        <v>0.0011900000000000001</v>
      </c>
      <c r="R400" s="221">
        <f>Q400*H400</f>
        <v>0.046588500000000005</v>
      </c>
      <c r="S400" s="221">
        <v>0</v>
      </c>
      <c r="T400" s="222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23" t="s">
        <v>125</v>
      </c>
      <c r="AT400" s="223" t="s">
        <v>128</v>
      </c>
      <c r="AU400" s="223" t="s">
        <v>86</v>
      </c>
      <c r="AY400" s="18" t="s">
        <v>126</v>
      </c>
      <c r="BE400" s="224">
        <f>IF(N400="základní",J400,0)</f>
        <v>0</v>
      </c>
      <c r="BF400" s="224">
        <f>IF(N400="snížená",J400,0)</f>
        <v>0</v>
      </c>
      <c r="BG400" s="224">
        <f>IF(N400="zákl. přenesená",J400,0)</f>
        <v>0</v>
      </c>
      <c r="BH400" s="224">
        <f>IF(N400="sníž. přenesená",J400,0)</f>
        <v>0</v>
      </c>
      <c r="BI400" s="224">
        <f>IF(N400="nulová",J400,0)</f>
        <v>0</v>
      </c>
      <c r="BJ400" s="18" t="s">
        <v>21</v>
      </c>
      <c r="BK400" s="224">
        <f>ROUND(I400*H400,2)</f>
        <v>0</v>
      </c>
      <c r="BL400" s="18" t="s">
        <v>125</v>
      </c>
      <c r="BM400" s="223" t="s">
        <v>557</v>
      </c>
    </row>
    <row r="401" s="2" customFormat="1">
      <c r="A401" s="39"/>
      <c r="B401" s="40"/>
      <c r="C401" s="41"/>
      <c r="D401" s="225" t="s">
        <v>134</v>
      </c>
      <c r="E401" s="41"/>
      <c r="F401" s="226" t="s">
        <v>558</v>
      </c>
      <c r="G401" s="41"/>
      <c r="H401" s="41"/>
      <c r="I401" s="227"/>
      <c r="J401" s="41"/>
      <c r="K401" s="41"/>
      <c r="L401" s="45"/>
      <c r="M401" s="228"/>
      <c r="N401" s="229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134</v>
      </c>
      <c r="AU401" s="18" t="s">
        <v>86</v>
      </c>
    </row>
    <row r="402" s="2" customFormat="1">
      <c r="A402" s="39"/>
      <c r="B402" s="40"/>
      <c r="C402" s="41"/>
      <c r="D402" s="230" t="s">
        <v>136</v>
      </c>
      <c r="E402" s="41"/>
      <c r="F402" s="231" t="s">
        <v>559</v>
      </c>
      <c r="G402" s="41"/>
      <c r="H402" s="41"/>
      <c r="I402" s="227"/>
      <c r="J402" s="41"/>
      <c r="K402" s="41"/>
      <c r="L402" s="45"/>
      <c r="M402" s="228"/>
      <c r="N402" s="229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136</v>
      </c>
      <c r="AU402" s="18" t="s">
        <v>86</v>
      </c>
    </row>
    <row r="403" s="2" customFormat="1" ht="24.15" customHeight="1">
      <c r="A403" s="39"/>
      <c r="B403" s="40"/>
      <c r="C403" s="212" t="s">
        <v>560</v>
      </c>
      <c r="D403" s="212" t="s">
        <v>128</v>
      </c>
      <c r="E403" s="213" t="s">
        <v>561</v>
      </c>
      <c r="F403" s="214" t="s">
        <v>562</v>
      </c>
      <c r="G403" s="215" t="s">
        <v>131</v>
      </c>
      <c r="H403" s="216">
        <v>39.149999999999999</v>
      </c>
      <c r="I403" s="217"/>
      <c r="J403" s="218">
        <f>ROUND(I403*H403,2)</f>
        <v>0</v>
      </c>
      <c r="K403" s="214" t="s">
        <v>132</v>
      </c>
      <c r="L403" s="45"/>
      <c r="M403" s="219" t="s">
        <v>1</v>
      </c>
      <c r="N403" s="220" t="s">
        <v>45</v>
      </c>
      <c r="O403" s="92"/>
      <c r="P403" s="221">
        <f>O403*H403</f>
        <v>0</v>
      </c>
      <c r="Q403" s="221">
        <v>0</v>
      </c>
      <c r="R403" s="221">
        <f>Q403*H403</f>
        <v>0</v>
      </c>
      <c r="S403" s="221">
        <v>0</v>
      </c>
      <c r="T403" s="222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23" t="s">
        <v>125</v>
      </c>
      <c r="AT403" s="223" t="s">
        <v>128</v>
      </c>
      <c r="AU403" s="223" t="s">
        <v>86</v>
      </c>
      <c r="AY403" s="18" t="s">
        <v>126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8" t="s">
        <v>21</v>
      </c>
      <c r="BK403" s="224">
        <f>ROUND(I403*H403,2)</f>
        <v>0</v>
      </c>
      <c r="BL403" s="18" t="s">
        <v>125</v>
      </c>
      <c r="BM403" s="223" t="s">
        <v>563</v>
      </c>
    </row>
    <row r="404" s="2" customFormat="1">
      <c r="A404" s="39"/>
      <c r="B404" s="40"/>
      <c r="C404" s="41"/>
      <c r="D404" s="225" t="s">
        <v>134</v>
      </c>
      <c r="E404" s="41"/>
      <c r="F404" s="226" t="s">
        <v>564</v>
      </c>
      <c r="G404" s="41"/>
      <c r="H404" s="41"/>
      <c r="I404" s="227"/>
      <c r="J404" s="41"/>
      <c r="K404" s="41"/>
      <c r="L404" s="45"/>
      <c r="M404" s="228"/>
      <c r="N404" s="229"/>
      <c r="O404" s="92"/>
      <c r="P404" s="92"/>
      <c r="Q404" s="92"/>
      <c r="R404" s="92"/>
      <c r="S404" s="92"/>
      <c r="T404" s="93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134</v>
      </c>
      <c r="AU404" s="18" t="s">
        <v>86</v>
      </c>
    </row>
    <row r="405" s="2" customFormat="1">
      <c r="A405" s="39"/>
      <c r="B405" s="40"/>
      <c r="C405" s="41"/>
      <c r="D405" s="230" t="s">
        <v>136</v>
      </c>
      <c r="E405" s="41"/>
      <c r="F405" s="231" t="s">
        <v>565</v>
      </c>
      <c r="G405" s="41"/>
      <c r="H405" s="41"/>
      <c r="I405" s="227"/>
      <c r="J405" s="41"/>
      <c r="K405" s="41"/>
      <c r="L405" s="45"/>
      <c r="M405" s="228"/>
      <c r="N405" s="229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136</v>
      </c>
      <c r="AU405" s="18" t="s">
        <v>86</v>
      </c>
    </row>
    <row r="406" s="2" customFormat="1" ht="21.75" customHeight="1">
      <c r="A406" s="39"/>
      <c r="B406" s="40"/>
      <c r="C406" s="212" t="s">
        <v>151</v>
      </c>
      <c r="D406" s="212" t="s">
        <v>128</v>
      </c>
      <c r="E406" s="213" t="s">
        <v>566</v>
      </c>
      <c r="F406" s="214" t="s">
        <v>567</v>
      </c>
      <c r="G406" s="215" t="s">
        <v>198</v>
      </c>
      <c r="H406" s="216">
        <v>12.960000000000001</v>
      </c>
      <c r="I406" s="217"/>
      <c r="J406" s="218">
        <f>ROUND(I406*H406,2)</f>
        <v>0</v>
      </c>
      <c r="K406" s="214" t="s">
        <v>132</v>
      </c>
      <c r="L406" s="45"/>
      <c r="M406" s="219" t="s">
        <v>1</v>
      </c>
      <c r="N406" s="220" t="s">
        <v>45</v>
      </c>
      <c r="O406" s="92"/>
      <c r="P406" s="221">
        <f>O406*H406</f>
        <v>0</v>
      </c>
      <c r="Q406" s="221">
        <v>2.5022000000000002</v>
      </c>
      <c r="R406" s="221">
        <f>Q406*H406</f>
        <v>32.428512000000005</v>
      </c>
      <c r="S406" s="221">
        <v>0</v>
      </c>
      <c r="T406" s="222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23" t="s">
        <v>125</v>
      </c>
      <c r="AT406" s="223" t="s">
        <v>128</v>
      </c>
      <c r="AU406" s="223" t="s">
        <v>86</v>
      </c>
      <c r="AY406" s="18" t="s">
        <v>126</v>
      </c>
      <c r="BE406" s="224">
        <f>IF(N406="základní",J406,0)</f>
        <v>0</v>
      </c>
      <c r="BF406" s="224">
        <f>IF(N406="snížená",J406,0)</f>
        <v>0</v>
      </c>
      <c r="BG406" s="224">
        <f>IF(N406="zákl. přenesená",J406,0)</f>
        <v>0</v>
      </c>
      <c r="BH406" s="224">
        <f>IF(N406="sníž. přenesená",J406,0)</f>
        <v>0</v>
      </c>
      <c r="BI406" s="224">
        <f>IF(N406="nulová",J406,0)</f>
        <v>0</v>
      </c>
      <c r="BJ406" s="18" t="s">
        <v>21</v>
      </c>
      <c r="BK406" s="224">
        <f>ROUND(I406*H406,2)</f>
        <v>0</v>
      </c>
      <c r="BL406" s="18" t="s">
        <v>125</v>
      </c>
      <c r="BM406" s="223" t="s">
        <v>568</v>
      </c>
    </row>
    <row r="407" s="2" customFormat="1">
      <c r="A407" s="39"/>
      <c r="B407" s="40"/>
      <c r="C407" s="41"/>
      <c r="D407" s="225" t="s">
        <v>134</v>
      </c>
      <c r="E407" s="41"/>
      <c r="F407" s="226" t="s">
        <v>569</v>
      </c>
      <c r="G407" s="41"/>
      <c r="H407" s="41"/>
      <c r="I407" s="227"/>
      <c r="J407" s="41"/>
      <c r="K407" s="41"/>
      <c r="L407" s="45"/>
      <c r="M407" s="228"/>
      <c r="N407" s="229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134</v>
      </c>
      <c r="AU407" s="18" t="s">
        <v>86</v>
      </c>
    </row>
    <row r="408" s="2" customFormat="1">
      <c r="A408" s="39"/>
      <c r="B408" s="40"/>
      <c r="C408" s="41"/>
      <c r="D408" s="230" t="s">
        <v>136</v>
      </c>
      <c r="E408" s="41"/>
      <c r="F408" s="231" t="s">
        <v>570</v>
      </c>
      <c r="G408" s="41"/>
      <c r="H408" s="41"/>
      <c r="I408" s="227"/>
      <c r="J408" s="41"/>
      <c r="K408" s="41"/>
      <c r="L408" s="45"/>
      <c r="M408" s="228"/>
      <c r="N408" s="229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136</v>
      </c>
      <c r="AU408" s="18" t="s">
        <v>86</v>
      </c>
    </row>
    <row r="409" s="13" customFormat="1">
      <c r="A409" s="13"/>
      <c r="B409" s="232"/>
      <c r="C409" s="233"/>
      <c r="D409" s="225" t="s">
        <v>149</v>
      </c>
      <c r="E409" s="234" t="s">
        <v>1</v>
      </c>
      <c r="F409" s="235" t="s">
        <v>571</v>
      </c>
      <c r="G409" s="233"/>
      <c r="H409" s="234" t="s">
        <v>1</v>
      </c>
      <c r="I409" s="236"/>
      <c r="J409" s="233"/>
      <c r="K409" s="233"/>
      <c r="L409" s="237"/>
      <c r="M409" s="238"/>
      <c r="N409" s="239"/>
      <c r="O409" s="239"/>
      <c r="P409" s="239"/>
      <c r="Q409" s="239"/>
      <c r="R409" s="239"/>
      <c r="S409" s="239"/>
      <c r="T409" s="24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1" t="s">
        <v>149</v>
      </c>
      <c r="AU409" s="241" t="s">
        <v>86</v>
      </c>
      <c r="AV409" s="13" t="s">
        <v>21</v>
      </c>
      <c r="AW409" s="13" t="s">
        <v>38</v>
      </c>
      <c r="AX409" s="13" t="s">
        <v>80</v>
      </c>
      <c r="AY409" s="241" t="s">
        <v>126</v>
      </c>
    </row>
    <row r="410" s="14" customFormat="1">
      <c r="A410" s="14"/>
      <c r="B410" s="242"/>
      <c r="C410" s="243"/>
      <c r="D410" s="225" t="s">
        <v>149</v>
      </c>
      <c r="E410" s="244" t="s">
        <v>1</v>
      </c>
      <c r="F410" s="245" t="s">
        <v>572</v>
      </c>
      <c r="G410" s="243"/>
      <c r="H410" s="246">
        <v>12.960000000000001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2" t="s">
        <v>149</v>
      </c>
      <c r="AU410" s="252" t="s">
        <v>86</v>
      </c>
      <c r="AV410" s="14" t="s">
        <v>86</v>
      </c>
      <c r="AW410" s="14" t="s">
        <v>38</v>
      </c>
      <c r="AX410" s="14" t="s">
        <v>21</v>
      </c>
      <c r="AY410" s="252" t="s">
        <v>126</v>
      </c>
    </row>
    <row r="411" s="2" customFormat="1" ht="24.15" customHeight="1">
      <c r="A411" s="39"/>
      <c r="B411" s="40"/>
      <c r="C411" s="212" t="s">
        <v>573</v>
      </c>
      <c r="D411" s="212" t="s">
        <v>128</v>
      </c>
      <c r="E411" s="213" t="s">
        <v>574</v>
      </c>
      <c r="F411" s="214" t="s">
        <v>575</v>
      </c>
      <c r="G411" s="215" t="s">
        <v>131</v>
      </c>
      <c r="H411" s="216">
        <v>9.0299999999999994</v>
      </c>
      <c r="I411" s="217"/>
      <c r="J411" s="218">
        <f>ROUND(I411*H411,2)</f>
        <v>0</v>
      </c>
      <c r="K411" s="214" t="s">
        <v>132</v>
      </c>
      <c r="L411" s="45"/>
      <c r="M411" s="219" t="s">
        <v>1</v>
      </c>
      <c r="N411" s="220" t="s">
        <v>45</v>
      </c>
      <c r="O411" s="92"/>
      <c r="P411" s="221">
        <f>O411*H411</f>
        <v>0</v>
      </c>
      <c r="Q411" s="221">
        <v>0.017639999999999999</v>
      </c>
      <c r="R411" s="221">
        <f>Q411*H411</f>
        <v>0.15928919999999999</v>
      </c>
      <c r="S411" s="221">
        <v>0</v>
      </c>
      <c r="T411" s="222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23" t="s">
        <v>125</v>
      </c>
      <c r="AT411" s="223" t="s">
        <v>128</v>
      </c>
      <c r="AU411" s="223" t="s">
        <v>86</v>
      </c>
      <c r="AY411" s="18" t="s">
        <v>126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8" t="s">
        <v>21</v>
      </c>
      <c r="BK411" s="224">
        <f>ROUND(I411*H411,2)</f>
        <v>0</v>
      </c>
      <c r="BL411" s="18" t="s">
        <v>125</v>
      </c>
      <c r="BM411" s="223" t="s">
        <v>576</v>
      </c>
    </row>
    <row r="412" s="2" customFormat="1">
      <c r="A412" s="39"/>
      <c r="B412" s="40"/>
      <c r="C412" s="41"/>
      <c r="D412" s="225" t="s">
        <v>134</v>
      </c>
      <c r="E412" s="41"/>
      <c r="F412" s="226" t="s">
        <v>577</v>
      </c>
      <c r="G412" s="41"/>
      <c r="H412" s="41"/>
      <c r="I412" s="227"/>
      <c r="J412" s="41"/>
      <c r="K412" s="41"/>
      <c r="L412" s="45"/>
      <c r="M412" s="228"/>
      <c r="N412" s="229"/>
      <c r="O412" s="92"/>
      <c r="P412" s="92"/>
      <c r="Q412" s="92"/>
      <c r="R412" s="92"/>
      <c r="S412" s="92"/>
      <c r="T412" s="93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134</v>
      </c>
      <c r="AU412" s="18" t="s">
        <v>86</v>
      </c>
    </row>
    <row r="413" s="2" customFormat="1">
      <c r="A413" s="39"/>
      <c r="B413" s="40"/>
      <c r="C413" s="41"/>
      <c r="D413" s="230" t="s">
        <v>136</v>
      </c>
      <c r="E413" s="41"/>
      <c r="F413" s="231" t="s">
        <v>578</v>
      </c>
      <c r="G413" s="41"/>
      <c r="H413" s="41"/>
      <c r="I413" s="227"/>
      <c r="J413" s="41"/>
      <c r="K413" s="41"/>
      <c r="L413" s="45"/>
      <c r="M413" s="228"/>
      <c r="N413" s="229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136</v>
      </c>
      <c r="AU413" s="18" t="s">
        <v>86</v>
      </c>
    </row>
    <row r="414" s="13" customFormat="1">
      <c r="A414" s="13"/>
      <c r="B414" s="232"/>
      <c r="C414" s="233"/>
      <c r="D414" s="225" t="s">
        <v>149</v>
      </c>
      <c r="E414" s="234" t="s">
        <v>1</v>
      </c>
      <c r="F414" s="235" t="s">
        <v>571</v>
      </c>
      <c r="G414" s="233"/>
      <c r="H414" s="234" t="s">
        <v>1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1" t="s">
        <v>149</v>
      </c>
      <c r="AU414" s="241" t="s">
        <v>86</v>
      </c>
      <c r="AV414" s="13" t="s">
        <v>21</v>
      </c>
      <c r="AW414" s="13" t="s">
        <v>38</v>
      </c>
      <c r="AX414" s="13" t="s">
        <v>80</v>
      </c>
      <c r="AY414" s="241" t="s">
        <v>126</v>
      </c>
    </row>
    <row r="415" s="14" customFormat="1">
      <c r="A415" s="14"/>
      <c r="B415" s="242"/>
      <c r="C415" s="243"/>
      <c r="D415" s="225" t="s">
        <v>149</v>
      </c>
      <c r="E415" s="244" t="s">
        <v>1</v>
      </c>
      <c r="F415" s="245" t="s">
        <v>579</v>
      </c>
      <c r="G415" s="243"/>
      <c r="H415" s="246">
        <v>9.0299999999999994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2" t="s">
        <v>149</v>
      </c>
      <c r="AU415" s="252" t="s">
        <v>86</v>
      </c>
      <c r="AV415" s="14" t="s">
        <v>86</v>
      </c>
      <c r="AW415" s="14" t="s">
        <v>38</v>
      </c>
      <c r="AX415" s="14" t="s">
        <v>21</v>
      </c>
      <c r="AY415" s="252" t="s">
        <v>126</v>
      </c>
    </row>
    <row r="416" s="2" customFormat="1" ht="24.15" customHeight="1">
      <c r="A416" s="39"/>
      <c r="B416" s="40"/>
      <c r="C416" s="212" t="s">
        <v>580</v>
      </c>
      <c r="D416" s="212" t="s">
        <v>128</v>
      </c>
      <c r="E416" s="213" t="s">
        <v>581</v>
      </c>
      <c r="F416" s="214" t="s">
        <v>582</v>
      </c>
      <c r="G416" s="215" t="s">
        <v>131</v>
      </c>
      <c r="H416" s="216">
        <v>9.0299999999999994</v>
      </c>
      <c r="I416" s="217"/>
      <c r="J416" s="218">
        <f>ROUND(I416*H416,2)</f>
        <v>0</v>
      </c>
      <c r="K416" s="214" t="s">
        <v>132</v>
      </c>
      <c r="L416" s="45"/>
      <c r="M416" s="219" t="s">
        <v>1</v>
      </c>
      <c r="N416" s="220" t="s">
        <v>45</v>
      </c>
      <c r="O416" s="92"/>
      <c r="P416" s="221">
        <f>O416*H416</f>
        <v>0</v>
      </c>
      <c r="Q416" s="221">
        <v>0</v>
      </c>
      <c r="R416" s="221">
        <f>Q416*H416</f>
        <v>0</v>
      </c>
      <c r="S416" s="221">
        <v>0</v>
      </c>
      <c r="T416" s="222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23" t="s">
        <v>125</v>
      </c>
      <c r="AT416" s="223" t="s">
        <v>128</v>
      </c>
      <c r="AU416" s="223" t="s">
        <v>86</v>
      </c>
      <c r="AY416" s="18" t="s">
        <v>126</v>
      </c>
      <c r="BE416" s="224">
        <f>IF(N416="základní",J416,0)</f>
        <v>0</v>
      </c>
      <c r="BF416" s="224">
        <f>IF(N416="snížená",J416,0)</f>
        <v>0</v>
      </c>
      <c r="BG416" s="224">
        <f>IF(N416="zákl. přenesená",J416,0)</f>
        <v>0</v>
      </c>
      <c r="BH416" s="224">
        <f>IF(N416="sníž. přenesená",J416,0)</f>
        <v>0</v>
      </c>
      <c r="BI416" s="224">
        <f>IF(N416="nulová",J416,0)</f>
        <v>0</v>
      </c>
      <c r="BJ416" s="18" t="s">
        <v>21</v>
      </c>
      <c r="BK416" s="224">
        <f>ROUND(I416*H416,2)</f>
        <v>0</v>
      </c>
      <c r="BL416" s="18" t="s">
        <v>125</v>
      </c>
      <c r="BM416" s="223" t="s">
        <v>583</v>
      </c>
    </row>
    <row r="417" s="2" customFormat="1">
      <c r="A417" s="39"/>
      <c r="B417" s="40"/>
      <c r="C417" s="41"/>
      <c r="D417" s="225" t="s">
        <v>134</v>
      </c>
      <c r="E417" s="41"/>
      <c r="F417" s="226" t="s">
        <v>584</v>
      </c>
      <c r="G417" s="41"/>
      <c r="H417" s="41"/>
      <c r="I417" s="227"/>
      <c r="J417" s="41"/>
      <c r="K417" s="41"/>
      <c r="L417" s="45"/>
      <c r="M417" s="228"/>
      <c r="N417" s="229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134</v>
      </c>
      <c r="AU417" s="18" t="s">
        <v>86</v>
      </c>
    </row>
    <row r="418" s="2" customFormat="1">
      <c r="A418" s="39"/>
      <c r="B418" s="40"/>
      <c r="C418" s="41"/>
      <c r="D418" s="230" t="s">
        <v>136</v>
      </c>
      <c r="E418" s="41"/>
      <c r="F418" s="231" t="s">
        <v>585</v>
      </c>
      <c r="G418" s="41"/>
      <c r="H418" s="41"/>
      <c r="I418" s="227"/>
      <c r="J418" s="41"/>
      <c r="K418" s="41"/>
      <c r="L418" s="45"/>
      <c r="M418" s="228"/>
      <c r="N418" s="229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136</v>
      </c>
      <c r="AU418" s="18" t="s">
        <v>86</v>
      </c>
    </row>
    <row r="419" s="2" customFormat="1" ht="21.75" customHeight="1">
      <c r="A419" s="39"/>
      <c r="B419" s="40"/>
      <c r="C419" s="212" t="s">
        <v>586</v>
      </c>
      <c r="D419" s="212" t="s">
        <v>128</v>
      </c>
      <c r="E419" s="213" t="s">
        <v>587</v>
      </c>
      <c r="F419" s="214" t="s">
        <v>588</v>
      </c>
      <c r="G419" s="215" t="s">
        <v>267</v>
      </c>
      <c r="H419" s="216">
        <v>2.4620000000000002</v>
      </c>
      <c r="I419" s="217"/>
      <c r="J419" s="218">
        <f>ROUND(I419*H419,2)</f>
        <v>0</v>
      </c>
      <c r="K419" s="214" t="s">
        <v>132</v>
      </c>
      <c r="L419" s="45"/>
      <c r="M419" s="219" t="s">
        <v>1</v>
      </c>
      <c r="N419" s="220" t="s">
        <v>45</v>
      </c>
      <c r="O419" s="92"/>
      <c r="P419" s="221">
        <f>O419*H419</f>
        <v>0</v>
      </c>
      <c r="Q419" s="221">
        <v>1.0492699999999999</v>
      </c>
      <c r="R419" s="221">
        <f>Q419*H419</f>
        <v>2.5833027400000002</v>
      </c>
      <c r="S419" s="221">
        <v>0</v>
      </c>
      <c r="T419" s="222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23" t="s">
        <v>125</v>
      </c>
      <c r="AT419" s="223" t="s">
        <v>128</v>
      </c>
      <c r="AU419" s="223" t="s">
        <v>86</v>
      </c>
      <c r="AY419" s="18" t="s">
        <v>126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8" t="s">
        <v>21</v>
      </c>
      <c r="BK419" s="224">
        <f>ROUND(I419*H419,2)</f>
        <v>0</v>
      </c>
      <c r="BL419" s="18" t="s">
        <v>125</v>
      </c>
      <c r="BM419" s="223" t="s">
        <v>589</v>
      </c>
    </row>
    <row r="420" s="2" customFormat="1">
      <c r="A420" s="39"/>
      <c r="B420" s="40"/>
      <c r="C420" s="41"/>
      <c r="D420" s="225" t="s">
        <v>134</v>
      </c>
      <c r="E420" s="41"/>
      <c r="F420" s="226" t="s">
        <v>590</v>
      </c>
      <c r="G420" s="41"/>
      <c r="H420" s="41"/>
      <c r="I420" s="227"/>
      <c r="J420" s="41"/>
      <c r="K420" s="41"/>
      <c r="L420" s="45"/>
      <c r="M420" s="228"/>
      <c r="N420" s="229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134</v>
      </c>
      <c r="AU420" s="18" t="s">
        <v>86</v>
      </c>
    </row>
    <row r="421" s="2" customFormat="1">
      <c r="A421" s="39"/>
      <c r="B421" s="40"/>
      <c r="C421" s="41"/>
      <c r="D421" s="230" t="s">
        <v>136</v>
      </c>
      <c r="E421" s="41"/>
      <c r="F421" s="231" t="s">
        <v>591</v>
      </c>
      <c r="G421" s="41"/>
      <c r="H421" s="41"/>
      <c r="I421" s="227"/>
      <c r="J421" s="41"/>
      <c r="K421" s="41"/>
      <c r="L421" s="45"/>
      <c r="M421" s="228"/>
      <c r="N421" s="229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136</v>
      </c>
      <c r="AU421" s="18" t="s">
        <v>86</v>
      </c>
    </row>
    <row r="422" s="13" customFormat="1">
      <c r="A422" s="13"/>
      <c r="B422" s="232"/>
      <c r="C422" s="233"/>
      <c r="D422" s="225" t="s">
        <v>149</v>
      </c>
      <c r="E422" s="234" t="s">
        <v>1</v>
      </c>
      <c r="F422" s="235" t="s">
        <v>592</v>
      </c>
      <c r="G422" s="233"/>
      <c r="H422" s="234" t="s">
        <v>1</v>
      </c>
      <c r="I422" s="236"/>
      <c r="J422" s="233"/>
      <c r="K422" s="233"/>
      <c r="L422" s="237"/>
      <c r="M422" s="238"/>
      <c r="N422" s="239"/>
      <c r="O422" s="239"/>
      <c r="P422" s="239"/>
      <c r="Q422" s="239"/>
      <c r="R422" s="239"/>
      <c r="S422" s="239"/>
      <c r="T422" s="24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1" t="s">
        <v>149</v>
      </c>
      <c r="AU422" s="241" t="s">
        <v>86</v>
      </c>
      <c r="AV422" s="13" t="s">
        <v>21</v>
      </c>
      <c r="AW422" s="13" t="s">
        <v>38</v>
      </c>
      <c r="AX422" s="13" t="s">
        <v>80</v>
      </c>
      <c r="AY422" s="241" t="s">
        <v>126</v>
      </c>
    </row>
    <row r="423" s="14" customFormat="1">
      <c r="A423" s="14"/>
      <c r="B423" s="242"/>
      <c r="C423" s="243"/>
      <c r="D423" s="225" t="s">
        <v>149</v>
      </c>
      <c r="E423" s="244" t="s">
        <v>1</v>
      </c>
      <c r="F423" s="245" t="s">
        <v>593</v>
      </c>
      <c r="G423" s="243"/>
      <c r="H423" s="246">
        <v>2.4624000000000001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2" t="s">
        <v>149</v>
      </c>
      <c r="AU423" s="252" t="s">
        <v>86</v>
      </c>
      <c r="AV423" s="14" t="s">
        <v>86</v>
      </c>
      <c r="AW423" s="14" t="s">
        <v>38</v>
      </c>
      <c r="AX423" s="14" t="s">
        <v>21</v>
      </c>
      <c r="AY423" s="252" t="s">
        <v>126</v>
      </c>
    </row>
    <row r="424" s="2" customFormat="1" ht="16.5" customHeight="1">
      <c r="A424" s="39"/>
      <c r="B424" s="40"/>
      <c r="C424" s="212" t="s">
        <v>594</v>
      </c>
      <c r="D424" s="212" t="s">
        <v>128</v>
      </c>
      <c r="E424" s="213" t="s">
        <v>595</v>
      </c>
      <c r="F424" s="214" t="s">
        <v>596</v>
      </c>
      <c r="G424" s="215" t="s">
        <v>131</v>
      </c>
      <c r="H424" s="216">
        <v>39.149999999999999</v>
      </c>
      <c r="I424" s="217"/>
      <c r="J424" s="218">
        <f>ROUND(I424*H424,2)</f>
        <v>0</v>
      </c>
      <c r="K424" s="214" t="s">
        <v>132</v>
      </c>
      <c r="L424" s="45"/>
      <c r="M424" s="219" t="s">
        <v>1</v>
      </c>
      <c r="N424" s="220" t="s">
        <v>45</v>
      </c>
      <c r="O424" s="92"/>
      <c r="P424" s="221">
        <f>O424*H424</f>
        <v>0</v>
      </c>
      <c r="Q424" s="221">
        <v>0.010710000000000001</v>
      </c>
      <c r="R424" s="221">
        <f>Q424*H424</f>
        <v>0.41929650000000002</v>
      </c>
      <c r="S424" s="221">
        <v>0</v>
      </c>
      <c r="T424" s="222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23" t="s">
        <v>125</v>
      </c>
      <c r="AT424" s="223" t="s">
        <v>128</v>
      </c>
      <c r="AU424" s="223" t="s">
        <v>86</v>
      </c>
      <c r="AY424" s="18" t="s">
        <v>126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8" t="s">
        <v>21</v>
      </c>
      <c r="BK424" s="224">
        <f>ROUND(I424*H424,2)</f>
        <v>0</v>
      </c>
      <c r="BL424" s="18" t="s">
        <v>125</v>
      </c>
      <c r="BM424" s="223" t="s">
        <v>597</v>
      </c>
    </row>
    <row r="425" s="2" customFormat="1">
      <c r="A425" s="39"/>
      <c r="B425" s="40"/>
      <c r="C425" s="41"/>
      <c r="D425" s="225" t="s">
        <v>134</v>
      </c>
      <c r="E425" s="41"/>
      <c r="F425" s="226" t="s">
        <v>598</v>
      </c>
      <c r="G425" s="41"/>
      <c r="H425" s="41"/>
      <c r="I425" s="227"/>
      <c r="J425" s="41"/>
      <c r="K425" s="41"/>
      <c r="L425" s="45"/>
      <c r="M425" s="228"/>
      <c r="N425" s="229"/>
      <c r="O425" s="92"/>
      <c r="P425" s="92"/>
      <c r="Q425" s="92"/>
      <c r="R425" s="92"/>
      <c r="S425" s="92"/>
      <c r="T425" s="93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134</v>
      </c>
      <c r="AU425" s="18" t="s">
        <v>86</v>
      </c>
    </row>
    <row r="426" s="2" customFormat="1">
      <c r="A426" s="39"/>
      <c r="B426" s="40"/>
      <c r="C426" s="41"/>
      <c r="D426" s="230" t="s">
        <v>136</v>
      </c>
      <c r="E426" s="41"/>
      <c r="F426" s="231" t="s">
        <v>599</v>
      </c>
      <c r="G426" s="41"/>
      <c r="H426" s="41"/>
      <c r="I426" s="227"/>
      <c r="J426" s="41"/>
      <c r="K426" s="41"/>
      <c r="L426" s="45"/>
      <c r="M426" s="228"/>
      <c r="N426" s="229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136</v>
      </c>
      <c r="AU426" s="18" t="s">
        <v>86</v>
      </c>
    </row>
    <row r="427" s="13" customFormat="1">
      <c r="A427" s="13"/>
      <c r="B427" s="232"/>
      <c r="C427" s="233"/>
      <c r="D427" s="225" t="s">
        <v>149</v>
      </c>
      <c r="E427" s="234" t="s">
        <v>1</v>
      </c>
      <c r="F427" s="235" t="s">
        <v>571</v>
      </c>
      <c r="G427" s="233"/>
      <c r="H427" s="234" t="s">
        <v>1</v>
      </c>
      <c r="I427" s="236"/>
      <c r="J427" s="233"/>
      <c r="K427" s="233"/>
      <c r="L427" s="237"/>
      <c r="M427" s="238"/>
      <c r="N427" s="239"/>
      <c r="O427" s="239"/>
      <c r="P427" s="239"/>
      <c r="Q427" s="239"/>
      <c r="R427" s="239"/>
      <c r="S427" s="239"/>
      <c r="T427" s="24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1" t="s">
        <v>149</v>
      </c>
      <c r="AU427" s="241" t="s">
        <v>86</v>
      </c>
      <c r="AV427" s="13" t="s">
        <v>21</v>
      </c>
      <c r="AW427" s="13" t="s">
        <v>38</v>
      </c>
      <c r="AX427" s="13" t="s">
        <v>80</v>
      </c>
      <c r="AY427" s="241" t="s">
        <v>126</v>
      </c>
    </row>
    <row r="428" s="14" customFormat="1">
      <c r="A428" s="14"/>
      <c r="B428" s="242"/>
      <c r="C428" s="243"/>
      <c r="D428" s="225" t="s">
        <v>149</v>
      </c>
      <c r="E428" s="244" t="s">
        <v>1</v>
      </c>
      <c r="F428" s="245" t="s">
        <v>600</v>
      </c>
      <c r="G428" s="243"/>
      <c r="H428" s="246">
        <v>39.149999999999999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2" t="s">
        <v>149</v>
      </c>
      <c r="AU428" s="252" t="s">
        <v>86</v>
      </c>
      <c r="AV428" s="14" t="s">
        <v>86</v>
      </c>
      <c r="AW428" s="14" t="s">
        <v>38</v>
      </c>
      <c r="AX428" s="14" t="s">
        <v>21</v>
      </c>
      <c r="AY428" s="252" t="s">
        <v>126</v>
      </c>
    </row>
    <row r="429" s="2" customFormat="1" ht="21.75" customHeight="1">
      <c r="A429" s="39"/>
      <c r="B429" s="40"/>
      <c r="C429" s="212" t="s">
        <v>601</v>
      </c>
      <c r="D429" s="212" t="s">
        <v>128</v>
      </c>
      <c r="E429" s="213" t="s">
        <v>602</v>
      </c>
      <c r="F429" s="214" t="s">
        <v>603</v>
      </c>
      <c r="G429" s="215" t="s">
        <v>131</v>
      </c>
      <c r="H429" s="216">
        <v>39.149999999999999</v>
      </c>
      <c r="I429" s="217"/>
      <c r="J429" s="218">
        <f>ROUND(I429*H429,2)</f>
        <v>0</v>
      </c>
      <c r="K429" s="214" t="s">
        <v>132</v>
      </c>
      <c r="L429" s="45"/>
      <c r="M429" s="219" t="s">
        <v>1</v>
      </c>
      <c r="N429" s="220" t="s">
        <v>45</v>
      </c>
      <c r="O429" s="92"/>
      <c r="P429" s="221">
        <f>O429*H429</f>
        <v>0</v>
      </c>
      <c r="Q429" s="221">
        <v>0</v>
      </c>
      <c r="R429" s="221">
        <f>Q429*H429</f>
        <v>0</v>
      </c>
      <c r="S429" s="221">
        <v>0</v>
      </c>
      <c r="T429" s="222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23" t="s">
        <v>125</v>
      </c>
      <c r="AT429" s="223" t="s">
        <v>128</v>
      </c>
      <c r="AU429" s="223" t="s">
        <v>86</v>
      </c>
      <c r="AY429" s="18" t="s">
        <v>126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8" t="s">
        <v>21</v>
      </c>
      <c r="BK429" s="224">
        <f>ROUND(I429*H429,2)</f>
        <v>0</v>
      </c>
      <c r="BL429" s="18" t="s">
        <v>125</v>
      </c>
      <c r="BM429" s="223" t="s">
        <v>604</v>
      </c>
    </row>
    <row r="430" s="2" customFormat="1">
      <c r="A430" s="39"/>
      <c r="B430" s="40"/>
      <c r="C430" s="41"/>
      <c r="D430" s="225" t="s">
        <v>134</v>
      </c>
      <c r="E430" s="41"/>
      <c r="F430" s="226" t="s">
        <v>605</v>
      </c>
      <c r="G430" s="41"/>
      <c r="H430" s="41"/>
      <c r="I430" s="227"/>
      <c r="J430" s="41"/>
      <c r="K430" s="41"/>
      <c r="L430" s="45"/>
      <c r="M430" s="228"/>
      <c r="N430" s="229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134</v>
      </c>
      <c r="AU430" s="18" t="s">
        <v>86</v>
      </c>
    </row>
    <row r="431" s="2" customFormat="1">
      <c r="A431" s="39"/>
      <c r="B431" s="40"/>
      <c r="C431" s="41"/>
      <c r="D431" s="230" t="s">
        <v>136</v>
      </c>
      <c r="E431" s="41"/>
      <c r="F431" s="231" t="s">
        <v>606</v>
      </c>
      <c r="G431" s="41"/>
      <c r="H431" s="41"/>
      <c r="I431" s="227"/>
      <c r="J431" s="41"/>
      <c r="K431" s="41"/>
      <c r="L431" s="45"/>
      <c r="M431" s="228"/>
      <c r="N431" s="229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136</v>
      </c>
      <c r="AU431" s="18" t="s">
        <v>86</v>
      </c>
    </row>
    <row r="432" s="2" customFormat="1" ht="24.15" customHeight="1">
      <c r="A432" s="39"/>
      <c r="B432" s="40"/>
      <c r="C432" s="212" t="s">
        <v>607</v>
      </c>
      <c r="D432" s="212" t="s">
        <v>128</v>
      </c>
      <c r="E432" s="213" t="s">
        <v>608</v>
      </c>
      <c r="F432" s="214" t="s">
        <v>609</v>
      </c>
      <c r="G432" s="215" t="s">
        <v>131</v>
      </c>
      <c r="H432" s="216">
        <v>26.84</v>
      </c>
      <c r="I432" s="217"/>
      <c r="J432" s="218">
        <f>ROUND(I432*H432,2)</f>
        <v>0</v>
      </c>
      <c r="K432" s="214" t="s">
        <v>132</v>
      </c>
      <c r="L432" s="45"/>
      <c r="M432" s="219" t="s">
        <v>1</v>
      </c>
      <c r="N432" s="220" t="s">
        <v>45</v>
      </c>
      <c r="O432" s="92"/>
      <c r="P432" s="221">
        <f>O432*H432</f>
        <v>0</v>
      </c>
      <c r="Q432" s="221">
        <v>0</v>
      </c>
      <c r="R432" s="221">
        <f>Q432*H432</f>
        <v>0</v>
      </c>
      <c r="S432" s="221">
        <v>0</v>
      </c>
      <c r="T432" s="222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23" t="s">
        <v>125</v>
      </c>
      <c r="AT432" s="223" t="s">
        <v>128</v>
      </c>
      <c r="AU432" s="223" t="s">
        <v>86</v>
      </c>
      <c r="AY432" s="18" t="s">
        <v>126</v>
      </c>
      <c r="BE432" s="224">
        <f>IF(N432="základní",J432,0)</f>
        <v>0</v>
      </c>
      <c r="BF432" s="224">
        <f>IF(N432="snížená",J432,0)</f>
        <v>0</v>
      </c>
      <c r="BG432" s="224">
        <f>IF(N432="zákl. přenesená",J432,0)</f>
        <v>0</v>
      </c>
      <c r="BH432" s="224">
        <f>IF(N432="sníž. přenesená",J432,0)</f>
        <v>0</v>
      </c>
      <c r="BI432" s="224">
        <f>IF(N432="nulová",J432,0)</f>
        <v>0</v>
      </c>
      <c r="BJ432" s="18" t="s">
        <v>21</v>
      </c>
      <c r="BK432" s="224">
        <f>ROUND(I432*H432,2)</f>
        <v>0</v>
      </c>
      <c r="BL432" s="18" t="s">
        <v>125</v>
      </c>
      <c r="BM432" s="223" t="s">
        <v>610</v>
      </c>
    </row>
    <row r="433" s="2" customFormat="1">
      <c r="A433" s="39"/>
      <c r="B433" s="40"/>
      <c r="C433" s="41"/>
      <c r="D433" s="225" t="s">
        <v>134</v>
      </c>
      <c r="E433" s="41"/>
      <c r="F433" s="226" t="s">
        <v>611</v>
      </c>
      <c r="G433" s="41"/>
      <c r="H433" s="41"/>
      <c r="I433" s="227"/>
      <c r="J433" s="41"/>
      <c r="K433" s="41"/>
      <c r="L433" s="45"/>
      <c r="M433" s="228"/>
      <c r="N433" s="229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134</v>
      </c>
      <c r="AU433" s="18" t="s">
        <v>86</v>
      </c>
    </row>
    <row r="434" s="2" customFormat="1">
      <c r="A434" s="39"/>
      <c r="B434" s="40"/>
      <c r="C434" s="41"/>
      <c r="D434" s="230" t="s">
        <v>136</v>
      </c>
      <c r="E434" s="41"/>
      <c r="F434" s="231" t="s">
        <v>612</v>
      </c>
      <c r="G434" s="41"/>
      <c r="H434" s="41"/>
      <c r="I434" s="227"/>
      <c r="J434" s="41"/>
      <c r="K434" s="41"/>
      <c r="L434" s="45"/>
      <c r="M434" s="228"/>
      <c r="N434" s="229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136</v>
      </c>
      <c r="AU434" s="18" t="s">
        <v>86</v>
      </c>
    </row>
    <row r="435" s="2" customFormat="1" ht="24.15" customHeight="1">
      <c r="A435" s="39"/>
      <c r="B435" s="40"/>
      <c r="C435" s="212" t="s">
        <v>613</v>
      </c>
      <c r="D435" s="212" t="s">
        <v>128</v>
      </c>
      <c r="E435" s="213" t="s">
        <v>614</v>
      </c>
      <c r="F435" s="214" t="s">
        <v>615</v>
      </c>
      <c r="G435" s="215" t="s">
        <v>131</v>
      </c>
      <c r="H435" s="216">
        <v>1.5</v>
      </c>
      <c r="I435" s="217"/>
      <c r="J435" s="218">
        <f>ROUND(I435*H435,2)</f>
        <v>0</v>
      </c>
      <c r="K435" s="214" t="s">
        <v>132</v>
      </c>
      <c r="L435" s="45"/>
      <c r="M435" s="219" t="s">
        <v>1</v>
      </c>
      <c r="N435" s="220" t="s">
        <v>45</v>
      </c>
      <c r="O435" s="92"/>
      <c r="P435" s="221">
        <f>O435*H435</f>
        <v>0</v>
      </c>
      <c r="Q435" s="221">
        <v>0.05305</v>
      </c>
      <c r="R435" s="221">
        <f>Q435*H435</f>
        <v>0.079575000000000007</v>
      </c>
      <c r="S435" s="221">
        <v>0</v>
      </c>
      <c r="T435" s="222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23" t="s">
        <v>125</v>
      </c>
      <c r="AT435" s="223" t="s">
        <v>128</v>
      </c>
      <c r="AU435" s="223" t="s">
        <v>86</v>
      </c>
      <c r="AY435" s="18" t="s">
        <v>126</v>
      </c>
      <c r="BE435" s="224">
        <f>IF(N435="základní",J435,0)</f>
        <v>0</v>
      </c>
      <c r="BF435" s="224">
        <f>IF(N435="snížená",J435,0)</f>
        <v>0</v>
      </c>
      <c r="BG435" s="224">
        <f>IF(N435="zákl. přenesená",J435,0)</f>
        <v>0</v>
      </c>
      <c r="BH435" s="224">
        <f>IF(N435="sníž. přenesená",J435,0)</f>
        <v>0</v>
      </c>
      <c r="BI435" s="224">
        <f>IF(N435="nulová",J435,0)</f>
        <v>0</v>
      </c>
      <c r="BJ435" s="18" t="s">
        <v>21</v>
      </c>
      <c r="BK435" s="224">
        <f>ROUND(I435*H435,2)</f>
        <v>0</v>
      </c>
      <c r="BL435" s="18" t="s">
        <v>125</v>
      </c>
      <c r="BM435" s="223" t="s">
        <v>616</v>
      </c>
    </row>
    <row r="436" s="2" customFormat="1">
      <c r="A436" s="39"/>
      <c r="B436" s="40"/>
      <c r="C436" s="41"/>
      <c r="D436" s="225" t="s">
        <v>134</v>
      </c>
      <c r="E436" s="41"/>
      <c r="F436" s="226" t="s">
        <v>617</v>
      </c>
      <c r="G436" s="41"/>
      <c r="H436" s="41"/>
      <c r="I436" s="227"/>
      <c r="J436" s="41"/>
      <c r="K436" s="41"/>
      <c r="L436" s="45"/>
      <c r="M436" s="228"/>
      <c r="N436" s="229"/>
      <c r="O436" s="92"/>
      <c r="P436" s="92"/>
      <c r="Q436" s="92"/>
      <c r="R436" s="92"/>
      <c r="S436" s="92"/>
      <c r="T436" s="93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134</v>
      </c>
      <c r="AU436" s="18" t="s">
        <v>86</v>
      </c>
    </row>
    <row r="437" s="2" customFormat="1">
      <c r="A437" s="39"/>
      <c r="B437" s="40"/>
      <c r="C437" s="41"/>
      <c r="D437" s="230" t="s">
        <v>136</v>
      </c>
      <c r="E437" s="41"/>
      <c r="F437" s="231" t="s">
        <v>618</v>
      </c>
      <c r="G437" s="41"/>
      <c r="H437" s="41"/>
      <c r="I437" s="227"/>
      <c r="J437" s="41"/>
      <c r="K437" s="41"/>
      <c r="L437" s="45"/>
      <c r="M437" s="228"/>
      <c r="N437" s="229"/>
      <c r="O437" s="92"/>
      <c r="P437" s="92"/>
      <c r="Q437" s="92"/>
      <c r="R437" s="92"/>
      <c r="S437" s="92"/>
      <c r="T437" s="93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136</v>
      </c>
      <c r="AU437" s="18" t="s">
        <v>86</v>
      </c>
    </row>
    <row r="438" s="2" customFormat="1">
      <c r="A438" s="39"/>
      <c r="B438" s="40"/>
      <c r="C438" s="41"/>
      <c r="D438" s="225" t="s">
        <v>271</v>
      </c>
      <c r="E438" s="41"/>
      <c r="F438" s="264" t="s">
        <v>619</v>
      </c>
      <c r="G438" s="41"/>
      <c r="H438" s="41"/>
      <c r="I438" s="227"/>
      <c r="J438" s="41"/>
      <c r="K438" s="41"/>
      <c r="L438" s="45"/>
      <c r="M438" s="228"/>
      <c r="N438" s="229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271</v>
      </c>
      <c r="AU438" s="18" t="s">
        <v>86</v>
      </c>
    </row>
    <row r="439" s="14" customFormat="1">
      <c r="A439" s="14"/>
      <c r="B439" s="242"/>
      <c r="C439" s="243"/>
      <c r="D439" s="225" t="s">
        <v>149</v>
      </c>
      <c r="E439" s="244" t="s">
        <v>1</v>
      </c>
      <c r="F439" s="245" t="s">
        <v>620</v>
      </c>
      <c r="G439" s="243"/>
      <c r="H439" s="246">
        <v>1.5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2" t="s">
        <v>149</v>
      </c>
      <c r="AU439" s="252" t="s">
        <v>86</v>
      </c>
      <c r="AV439" s="14" t="s">
        <v>86</v>
      </c>
      <c r="AW439" s="14" t="s">
        <v>38</v>
      </c>
      <c r="AX439" s="14" t="s">
        <v>21</v>
      </c>
      <c r="AY439" s="252" t="s">
        <v>126</v>
      </c>
    </row>
    <row r="440" s="2" customFormat="1" ht="24.15" customHeight="1">
      <c r="A440" s="39"/>
      <c r="B440" s="40"/>
      <c r="C440" s="212" t="s">
        <v>621</v>
      </c>
      <c r="D440" s="212" t="s">
        <v>128</v>
      </c>
      <c r="E440" s="213" t="s">
        <v>622</v>
      </c>
      <c r="F440" s="214" t="s">
        <v>623</v>
      </c>
      <c r="G440" s="215" t="s">
        <v>131</v>
      </c>
      <c r="H440" s="216">
        <v>1.5</v>
      </c>
      <c r="I440" s="217"/>
      <c r="J440" s="218">
        <f>ROUND(I440*H440,2)</f>
        <v>0</v>
      </c>
      <c r="K440" s="214" t="s">
        <v>132</v>
      </c>
      <c r="L440" s="45"/>
      <c r="M440" s="219" t="s">
        <v>1</v>
      </c>
      <c r="N440" s="220" t="s">
        <v>45</v>
      </c>
      <c r="O440" s="92"/>
      <c r="P440" s="221">
        <f>O440*H440</f>
        <v>0</v>
      </c>
      <c r="Q440" s="221">
        <v>0.05305</v>
      </c>
      <c r="R440" s="221">
        <f>Q440*H440</f>
        <v>0.079575000000000007</v>
      </c>
      <c r="S440" s="221">
        <v>0</v>
      </c>
      <c r="T440" s="222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23" t="s">
        <v>125</v>
      </c>
      <c r="AT440" s="223" t="s">
        <v>128</v>
      </c>
      <c r="AU440" s="223" t="s">
        <v>86</v>
      </c>
      <c r="AY440" s="18" t="s">
        <v>126</v>
      </c>
      <c r="BE440" s="224">
        <f>IF(N440="základní",J440,0)</f>
        <v>0</v>
      </c>
      <c r="BF440" s="224">
        <f>IF(N440="snížená",J440,0)</f>
        <v>0</v>
      </c>
      <c r="BG440" s="224">
        <f>IF(N440="zákl. přenesená",J440,0)</f>
        <v>0</v>
      </c>
      <c r="BH440" s="224">
        <f>IF(N440="sníž. přenesená",J440,0)</f>
        <v>0</v>
      </c>
      <c r="BI440" s="224">
        <f>IF(N440="nulová",J440,0)</f>
        <v>0</v>
      </c>
      <c r="BJ440" s="18" t="s">
        <v>21</v>
      </c>
      <c r="BK440" s="224">
        <f>ROUND(I440*H440,2)</f>
        <v>0</v>
      </c>
      <c r="BL440" s="18" t="s">
        <v>125</v>
      </c>
      <c r="BM440" s="223" t="s">
        <v>624</v>
      </c>
    </row>
    <row r="441" s="2" customFormat="1">
      <c r="A441" s="39"/>
      <c r="B441" s="40"/>
      <c r="C441" s="41"/>
      <c r="D441" s="225" t="s">
        <v>134</v>
      </c>
      <c r="E441" s="41"/>
      <c r="F441" s="226" t="s">
        <v>625</v>
      </c>
      <c r="G441" s="41"/>
      <c r="H441" s="41"/>
      <c r="I441" s="227"/>
      <c r="J441" s="41"/>
      <c r="K441" s="41"/>
      <c r="L441" s="45"/>
      <c r="M441" s="228"/>
      <c r="N441" s="229"/>
      <c r="O441" s="92"/>
      <c r="P441" s="92"/>
      <c r="Q441" s="92"/>
      <c r="R441" s="92"/>
      <c r="S441" s="92"/>
      <c r="T441" s="93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134</v>
      </c>
      <c r="AU441" s="18" t="s">
        <v>86</v>
      </c>
    </row>
    <row r="442" s="2" customFormat="1">
      <c r="A442" s="39"/>
      <c r="B442" s="40"/>
      <c r="C442" s="41"/>
      <c r="D442" s="230" t="s">
        <v>136</v>
      </c>
      <c r="E442" s="41"/>
      <c r="F442" s="231" t="s">
        <v>626</v>
      </c>
      <c r="G442" s="41"/>
      <c r="H442" s="41"/>
      <c r="I442" s="227"/>
      <c r="J442" s="41"/>
      <c r="K442" s="41"/>
      <c r="L442" s="45"/>
      <c r="M442" s="228"/>
      <c r="N442" s="229"/>
      <c r="O442" s="92"/>
      <c r="P442" s="92"/>
      <c r="Q442" s="92"/>
      <c r="R442" s="92"/>
      <c r="S442" s="92"/>
      <c r="T442" s="93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136</v>
      </c>
      <c r="AU442" s="18" t="s">
        <v>86</v>
      </c>
    </row>
    <row r="443" s="2" customFormat="1" ht="24.15" customHeight="1">
      <c r="A443" s="39"/>
      <c r="B443" s="40"/>
      <c r="C443" s="212" t="s">
        <v>627</v>
      </c>
      <c r="D443" s="212" t="s">
        <v>128</v>
      </c>
      <c r="E443" s="213" t="s">
        <v>628</v>
      </c>
      <c r="F443" s="214" t="s">
        <v>629</v>
      </c>
      <c r="G443" s="215" t="s">
        <v>198</v>
      </c>
      <c r="H443" s="216">
        <v>3.52</v>
      </c>
      <c r="I443" s="217"/>
      <c r="J443" s="218">
        <f>ROUND(I443*H443,2)</f>
        <v>0</v>
      </c>
      <c r="K443" s="214" t="s">
        <v>132</v>
      </c>
      <c r="L443" s="45"/>
      <c r="M443" s="219" t="s">
        <v>1</v>
      </c>
      <c r="N443" s="220" t="s">
        <v>45</v>
      </c>
      <c r="O443" s="92"/>
      <c r="P443" s="221">
        <f>O443*H443</f>
        <v>0</v>
      </c>
      <c r="Q443" s="221">
        <v>0</v>
      </c>
      <c r="R443" s="221">
        <f>Q443*H443</f>
        <v>0</v>
      </c>
      <c r="S443" s="221">
        <v>0</v>
      </c>
      <c r="T443" s="222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23" t="s">
        <v>125</v>
      </c>
      <c r="AT443" s="223" t="s">
        <v>128</v>
      </c>
      <c r="AU443" s="223" t="s">
        <v>86</v>
      </c>
      <c r="AY443" s="18" t="s">
        <v>126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8" t="s">
        <v>21</v>
      </c>
      <c r="BK443" s="224">
        <f>ROUND(I443*H443,2)</f>
        <v>0</v>
      </c>
      <c r="BL443" s="18" t="s">
        <v>125</v>
      </c>
      <c r="BM443" s="223" t="s">
        <v>630</v>
      </c>
    </row>
    <row r="444" s="2" customFormat="1">
      <c r="A444" s="39"/>
      <c r="B444" s="40"/>
      <c r="C444" s="41"/>
      <c r="D444" s="225" t="s">
        <v>134</v>
      </c>
      <c r="E444" s="41"/>
      <c r="F444" s="226" t="s">
        <v>631</v>
      </c>
      <c r="G444" s="41"/>
      <c r="H444" s="41"/>
      <c r="I444" s="227"/>
      <c r="J444" s="41"/>
      <c r="K444" s="41"/>
      <c r="L444" s="45"/>
      <c r="M444" s="228"/>
      <c r="N444" s="229"/>
      <c r="O444" s="92"/>
      <c r="P444" s="92"/>
      <c r="Q444" s="92"/>
      <c r="R444" s="92"/>
      <c r="S444" s="92"/>
      <c r="T444" s="93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134</v>
      </c>
      <c r="AU444" s="18" t="s">
        <v>86</v>
      </c>
    </row>
    <row r="445" s="2" customFormat="1">
      <c r="A445" s="39"/>
      <c r="B445" s="40"/>
      <c r="C445" s="41"/>
      <c r="D445" s="230" t="s">
        <v>136</v>
      </c>
      <c r="E445" s="41"/>
      <c r="F445" s="231" t="s">
        <v>632</v>
      </c>
      <c r="G445" s="41"/>
      <c r="H445" s="41"/>
      <c r="I445" s="227"/>
      <c r="J445" s="41"/>
      <c r="K445" s="41"/>
      <c r="L445" s="45"/>
      <c r="M445" s="228"/>
      <c r="N445" s="229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136</v>
      </c>
      <c r="AU445" s="18" t="s">
        <v>86</v>
      </c>
    </row>
    <row r="446" s="2" customFormat="1">
      <c r="A446" s="39"/>
      <c r="B446" s="40"/>
      <c r="C446" s="41"/>
      <c r="D446" s="225" t="s">
        <v>271</v>
      </c>
      <c r="E446" s="41"/>
      <c r="F446" s="264" t="s">
        <v>633</v>
      </c>
      <c r="G446" s="41"/>
      <c r="H446" s="41"/>
      <c r="I446" s="227"/>
      <c r="J446" s="41"/>
      <c r="K446" s="41"/>
      <c r="L446" s="45"/>
      <c r="M446" s="228"/>
      <c r="N446" s="229"/>
      <c r="O446" s="92"/>
      <c r="P446" s="92"/>
      <c r="Q446" s="92"/>
      <c r="R446" s="92"/>
      <c r="S446" s="92"/>
      <c r="T446" s="93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271</v>
      </c>
      <c r="AU446" s="18" t="s">
        <v>86</v>
      </c>
    </row>
    <row r="447" s="13" customFormat="1">
      <c r="A447" s="13"/>
      <c r="B447" s="232"/>
      <c r="C447" s="233"/>
      <c r="D447" s="225" t="s">
        <v>149</v>
      </c>
      <c r="E447" s="234" t="s">
        <v>1</v>
      </c>
      <c r="F447" s="235" t="s">
        <v>634</v>
      </c>
      <c r="G447" s="233"/>
      <c r="H447" s="234" t="s">
        <v>1</v>
      </c>
      <c r="I447" s="236"/>
      <c r="J447" s="233"/>
      <c r="K447" s="233"/>
      <c r="L447" s="237"/>
      <c r="M447" s="238"/>
      <c r="N447" s="239"/>
      <c r="O447" s="239"/>
      <c r="P447" s="239"/>
      <c r="Q447" s="239"/>
      <c r="R447" s="239"/>
      <c r="S447" s="239"/>
      <c r="T447" s="240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1" t="s">
        <v>149</v>
      </c>
      <c r="AU447" s="241" t="s">
        <v>86</v>
      </c>
      <c r="AV447" s="13" t="s">
        <v>21</v>
      </c>
      <c r="AW447" s="13" t="s">
        <v>38</v>
      </c>
      <c r="AX447" s="13" t="s">
        <v>80</v>
      </c>
      <c r="AY447" s="241" t="s">
        <v>126</v>
      </c>
    </row>
    <row r="448" s="14" customFormat="1">
      <c r="A448" s="14"/>
      <c r="B448" s="242"/>
      <c r="C448" s="243"/>
      <c r="D448" s="225" t="s">
        <v>149</v>
      </c>
      <c r="E448" s="244" t="s">
        <v>1</v>
      </c>
      <c r="F448" s="245" t="s">
        <v>635</v>
      </c>
      <c r="G448" s="243"/>
      <c r="H448" s="246">
        <v>3.52</v>
      </c>
      <c r="I448" s="247"/>
      <c r="J448" s="243"/>
      <c r="K448" s="243"/>
      <c r="L448" s="248"/>
      <c r="M448" s="249"/>
      <c r="N448" s="250"/>
      <c r="O448" s="250"/>
      <c r="P448" s="250"/>
      <c r="Q448" s="250"/>
      <c r="R448" s="250"/>
      <c r="S448" s="250"/>
      <c r="T448" s="251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2" t="s">
        <v>149</v>
      </c>
      <c r="AU448" s="252" t="s">
        <v>86</v>
      </c>
      <c r="AV448" s="14" t="s">
        <v>86</v>
      </c>
      <c r="AW448" s="14" t="s">
        <v>38</v>
      </c>
      <c r="AX448" s="14" t="s">
        <v>21</v>
      </c>
      <c r="AY448" s="252" t="s">
        <v>126</v>
      </c>
    </row>
    <row r="449" s="2" customFormat="1" ht="24.15" customHeight="1">
      <c r="A449" s="39"/>
      <c r="B449" s="40"/>
      <c r="C449" s="212" t="s">
        <v>636</v>
      </c>
      <c r="D449" s="212" t="s">
        <v>128</v>
      </c>
      <c r="E449" s="213" t="s">
        <v>637</v>
      </c>
      <c r="F449" s="214" t="s">
        <v>638</v>
      </c>
      <c r="G449" s="215" t="s">
        <v>198</v>
      </c>
      <c r="H449" s="216">
        <v>0.375</v>
      </c>
      <c r="I449" s="217"/>
      <c r="J449" s="218">
        <f>ROUND(I449*H449,2)</f>
        <v>0</v>
      </c>
      <c r="K449" s="214" t="s">
        <v>132</v>
      </c>
      <c r="L449" s="45"/>
      <c r="M449" s="219" t="s">
        <v>1</v>
      </c>
      <c r="N449" s="220" t="s">
        <v>45</v>
      </c>
      <c r="O449" s="92"/>
      <c r="P449" s="221">
        <f>O449*H449</f>
        <v>0</v>
      </c>
      <c r="Q449" s="221">
        <v>0</v>
      </c>
      <c r="R449" s="221">
        <f>Q449*H449</f>
        <v>0</v>
      </c>
      <c r="S449" s="221">
        <v>0</v>
      </c>
      <c r="T449" s="222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23" t="s">
        <v>125</v>
      </c>
      <c r="AT449" s="223" t="s">
        <v>128</v>
      </c>
      <c r="AU449" s="223" t="s">
        <v>86</v>
      </c>
      <c r="AY449" s="18" t="s">
        <v>126</v>
      </c>
      <c r="BE449" s="224">
        <f>IF(N449="základní",J449,0)</f>
        <v>0</v>
      </c>
      <c r="BF449" s="224">
        <f>IF(N449="snížená",J449,0)</f>
        <v>0</v>
      </c>
      <c r="BG449" s="224">
        <f>IF(N449="zákl. přenesená",J449,0)</f>
        <v>0</v>
      </c>
      <c r="BH449" s="224">
        <f>IF(N449="sníž. přenesená",J449,0)</f>
        <v>0</v>
      </c>
      <c r="BI449" s="224">
        <f>IF(N449="nulová",J449,0)</f>
        <v>0</v>
      </c>
      <c r="BJ449" s="18" t="s">
        <v>21</v>
      </c>
      <c r="BK449" s="224">
        <f>ROUND(I449*H449,2)</f>
        <v>0</v>
      </c>
      <c r="BL449" s="18" t="s">
        <v>125</v>
      </c>
      <c r="BM449" s="223" t="s">
        <v>639</v>
      </c>
    </row>
    <row r="450" s="2" customFormat="1">
      <c r="A450" s="39"/>
      <c r="B450" s="40"/>
      <c r="C450" s="41"/>
      <c r="D450" s="225" t="s">
        <v>134</v>
      </c>
      <c r="E450" s="41"/>
      <c r="F450" s="226" t="s">
        <v>640</v>
      </c>
      <c r="G450" s="41"/>
      <c r="H450" s="41"/>
      <c r="I450" s="227"/>
      <c r="J450" s="41"/>
      <c r="K450" s="41"/>
      <c r="L450" s="45"/>
      <c r="M450" s="228"/>
      <c r="N450" s="229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134</v>
      </c>
      <c r="AU450" s="18" t="s">
        <v>86</v>
      </c>
    </row>
    <row r="451" s="2" customFormat="1">
      <c r="A451" s="39"/>
      <c r="B451" s="40"/>
      <c r="C451" s="41"/>
      <c r="D451" s="230" t="s">
        <v>136</v>
      </c>
      <c r="E451" s="41"/>
      <c r="F451" s="231" t="s">
        <v>641</v>
      </c>
      <c r="G451" s="41"/>
      <c r="H451" s="41"/>
      <c r="I451" s="227"/>
      <c r="J451" s="41"/>
      <c r="K451" s="41"/>
      <c r="L451" s="45"/>
      <c r="M451" s="228"/>
      <c r="N451" s="229"/>
      <c r="O451" s="92"/>
      <c r="P451" s="92"/>
      <c r="Q451" s="92"/>
      <c r="R451" s="92"/>
      <c r="S451" s="92"/>
      <c r="T451" s="93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136</v>
      </c>
      <c r="AU451" s="18" t="s">
        <v>86</v>
      </c>
    </row>
    <row r="452" s="13" customFormat="1">
      <c r="A452" s="13"/>
      <c r="B452" s="232"/>
      <c r="C452" s="233"/>
      <c r="D452" s="225" t="s">
        <v>149</v>
      </c>
      <c r="E452" s="234" t="s">
        <v>1</v>
      </c>
      <c r="F452" s="235" t="s">
        <v>642</v>
      </c>
      <c r="G452" s="233"/>
      <c r="H452" s="234" t="s">
        <v>1</v>
      </c>
      <c r="I452" s="236"/>
      <c r="J452" s="233"/>
      <c r="K452" s="233"/>
      <c r="L452" s="237"/>
      <c r="M452" s="238"/>
      <c r="N452" s="239"/>
      <c r="O452" s="239"/>
      <c r="P452" s="239"/>
      <c r="Q452" s="239"/>
      <c r="R452" s="239"/>
      <c r="S452" s="239"/>
      <c r="T452" s="240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1" t="s">
        <v>149</v>
      </c>
      <c r="AU452" s="241" t="s">
        <v>86</v>
      </c>
      <c r="AV452" s="13" t="s">
        <v>21</v>
      </c>
      <c r="AW452" s="13" t="s">
        <v>38</v>
      </c>
      <c r="AX452" s="13" t="s">
        <v>80</v>
      </c>
      <c r="AY452" s="241" t="s">
        <v>126</v>
      </c>
    </row>
    <row r="453" s="14" customFormat="1">
      <c r="A453" s="14"/>
      <c r="B453" s="242"/>
      <c r="C453" s="243"/>
      <c r="D453" s="225" t="s">
        <v>149</v>
      </c>
      <c r="E453" s="244" t="s">
        <v>1</v>
      </c>
      <c r="F453" s="245" t="s">
        <v>643</v>
      </c>
      <c r="G453" s="243"/>
      <c r="H453" s="246">
        <v>0.375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2" t="s">
        <v>149</v>
      </c>
      <c r="AU453" s="252" t="s">
        <v>86</v>
      </c>
      <c r="AV453" s="14" t="s">
        <v>86</v>
      </c>
      <c r="AW453" s="14" t="s">
        <v>38</v>
      </c>
      <c r="AX453" s="14" t="s">
        <v>21</v>
      </c>
      <c r="AY453" s="252" t="s">
        <v>126</v>
      </c>
    </row>
    <row r="454" s="2" customFormat="1" ht="24.15" customHeight="1">
      <c r="A454" s="39"/>
      <c r="B454" s="40"/>
      <c r="C454" s="212" t="s">
        <v>644</v>
      </c>
      <c r="D454" s="212" t="s">
        <v>128</v>
      </c>
      <c r="E454" s="213" t="s">
        <v>645</v>
      </c>
      <c r="F454" s="214" t="s">
        <v>646</v>
      </c>
      <c r="G454" s="215" t="s">
        <v>198</v>
      </c>
      <c r="H454" s="216">
        <v>17</v>
      </c>
      <c r="I454" s="217"/>
      <c r="J454" s="218">
        <f>ROUND(I454*H454,2)</f>
        <v>0</v>
      </c>
      <c r="K454" s="214" t="s">
        <v>132</v>
      </c>
      <c r="L454" s="45"/>
      <c r="M454" s="219" t="s">
        <v>1</v>
      </c>
      <c r="N454" s="220" t="s">
        <v>45</v>
      </c>
      <c r="O454" s="92"/>
      <c r="P454" s="221">
        <f>O454*H454</f>
        <v>0</v>
      </c>
      <c r="Q454" s="221">
        <v>0</v>
      </c>
      <c r="R454" s="221">
        <f>Q454*H454</f>
        <v>0</v>
      </c>
      <c r="S454" s="221">
        <v>0</v>
      </c>
      <c r="T454" s="222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3" t="s">
        <v>125</v>
      </c>
      <c r="AT454" s="223" t="s">
        <v>128</v>
      </c>
      <c r="AU454" s="223" t="s">
        <v>86</v>
      </c>
      <c r="AY454" s="18" t="s">
        <v>126</v>
      </c>
      <c r="BE454" s="224">
        <f>IF(N454="základní",J454,0)</f>
        <v>0</v>
      </c>
      <c r="BF454" s="224">
        <f>IF(N454="snížená",J454,0)</f>
        <v>0</v>
      </c>
      <c r="BG454" s="224">
        <f>IF(N454="zákl. přenesená",J454,0)</f>
        <v>0</v>
      </c>
      <c r="BH454" s="224">
        <f>IF(N454="sníž. přenesená",J454,0)</f>
        <v>0</v>
      </c>
      <c r="BI454" s="224">
        <f>IF(N454="nulová",J454,0)</f>
        <v>0</v>
      </c>
      <c r="BJ454" s="18" t="s">
        <v>21</v>
      </c>
      <c r="BK454" s="224">
        <f>ROUND(I454*H454,2)</f>
        <v>0</v>
      </c>
      <c r="BL454" s="18" t="s">
        <v>125</v>
      </c>
      <c r="BM454" s="223" t="s">
        <v>647</v>
      </c>
    </row>
    <row r="455" s="2" customFormat="1">
      <c r="A455" s="39"/>
      <c r="B455" s="40"/>
      <c r="C455" s="41"/>
      <c r="D455" s="225" t="s">
        <v>134</v>
      </c>
      <c r="E455" s="41"/>
      <c r="F455" s="226" t="s">
        <v>648</v>
      </c>
      <c r="G455" s="41"/>
      <c r="H455" s="41"/>
      <c r="I455" s="227"/>
      <c r="J455" s="41"/>
      <c r="K455" s="41"/>
      <c r="L455" s="45"/>
      <c r="M455" s="228"/>
      <c r="N455" s="229"/>
      <c r="O455" s="92"/>
      <c r="P455" s="92"/>
      <c r="Q455" s="92"/>
      <c r="R455" s="92"/>
      <c r="S455" s="92"/>
      <c r="T455" s="93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134</v>
      </c>
      <c r="AU455" s="18" t="s">
        <v>86</v>
      </c>
    </row>
    <row r="456" s="2" customFormat="1">
      <c r="A456" s="39"/>
      <c r="B456" s="40"/>
      <c r="C456" s="41"/>
      <c r="D456" s="230" t="s">
        <v>136</v>
      </c>
      <c r="E456" s="41"/>
      <c r="F456" s="231" t="s">
        <v>649</v>
      </c>
      <c r="G456" s="41"/>
      <c r="H456" s="41"/>
      <c r="I456" s="227"/>
      <c r="J456" s="41"/>
      <c r="K456" s="41"/>
      <c r="L456" s="45"/>
      <c r="M456" s="228"/>
      <c r="N456" s="229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136</v>
      </c>
      <c r="AU456" s="18" t="s">
        <v>86</v>
      </c>
    </row>
    <row r="457" s="2" customFormat="1">
      <c r="A457" s="39"/>
      <c r="B457" s="40"/>
      <c r="C457" s="41"/>
      <c r="D457" s="225" t="s">
        <v>271</v>
      </c>
      <c r="E457" s="41"/>
      <c r="F457" s="264" t="s">
        <v>650</v>
      </c>
      <c r="G457" s="41"/>
      <c r="H457" s="41"/>
      <c r="I457" s="227"/>
      <c r="J457" s="41"/>
      <c r="K457" s="41"/>
      <c r="L457" s="45"/>
      <c r="M457" s="228"/>
      <c r="N457" s="229"/>
      <c r="O457" s="92"/>
      <c r="P457" s="92"/>
      <c r="Q457" s="92"/>
      <c r="R457" s="92"/>
      <c r="S457" s="92"/>
      <c r="T457" s="93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271</v>
      </c>
      <c r="AU457" s="18" t="s">
        <v>86</v>
      </c>
    </row>
    <row r="458" s="13" customFormat="1">
      <c r="A458" s="13"/>
      <c r="B458" s="232"/>
      <c r="C458" s="233"/>
      <c r="D458" s="225" t="s">
        <v>149</v>
      </c>
      <c r="E458" s="234" t="s">
        <v>1</v>
      </c>
      <c r="F458" s="235" t="s">
        <v>651</v>
      </c>
      <c r="G458" s="233"/>
      <c r="H458" s="234" t="s">
        <v>1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1" t="s">
        <v>149</v>
      </c>
      <c r="AU458" s="241" t="s">
        <v>86</v>
      </c>
      <c r="AV458" s="13" t="s">
        <v>21</v>
      </c>
      <c r="AW458" s="13" t="s">
        <v>38</v>
      </c>
      <c r="AX458" s="13" t="s">
        <v>80</v>
      </c>
      <c r="AY458" s="241" t="s">
        <v>126</v>
      </c>
    </row>
    <row r="459" s="14" customFormat="1">
      <c r="A459" s="14"/>
      <c r="B459" s="242"/>
      <c r="C459" s="243"/>
      <c r="D459" s="225" t="s">
        <v>149</v>
      </c>
      <c r="E459" s="244" t="s">
        <v>1</v>
      </c>
      <c r="F459" s="245" t="s">
        <v>652</v>
      </c>
      <c r="G459" s="243"/>
      <c r="H459" s="246">
        <v>17</v>
      </c>
      <c r="I459" s="247"/>
      <c r="J459" s="243"/>
      <c r="K459" s="243"/>
      <c r="L459" s="248"/>
      <c r="M459" s="249"/>
      <c r="N459" s="250"/>
      <c r="O459" s="250"/>
      <c r="P459" s="250"/>
      <c r="Q459" s="250"/>
      <c r="R459" s="250"/>
      <c r="S459" s="250"/>
      <c r="T459" s="251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2" t="s">
        <v>149</v>
      </c>
      <c r="AU459" s="252" t="s">
        <v>86</v>
      </c>
      <c r="AV459" s="14" t="s">
        <v>86</v>
      </c>
      <c r="AW459" s="14" t="s">
        <v>38</v>
      </c>
      <c r="AX459" s="14" t="s">
        <v>21</v>
      </c>
      <c r="AY459" s="252" t="s">
        <v>126</v>
      </c>
    </row>
    <row r="460" s="2" customFormat="1" ht="33" customHeight="1">
      <c r="A460" s="39"/>
      <c r="B460" s="40"/>
      <c r="C460" s="212" t="s">
        <v>653</v>
      </c>
      <c r="D460" s="212" t="s">
        <v>128</v>
      </c>
      <c r="E460" s="213" t="s">
        <v>654</v>
      </c>
      <c r="F460" s="214" t="s">
        <v>655</v>
      </c>
      <c r="G460" s="215" t="s">
        <v>131</v>
      </c>
      <c r="H460" s="216">
        <v>26.84</v>
      </c>
      <c r="I460" s="217"/>
      <c r="J460" s="218">
        <f>ROUND(I460*H460,2)</f>
        <v>0</v>
      </c>
      <c r="K460" s="214" t="s">
        <v>132</v>
      </c>
      <c r="L460" s="45"/>
      <c r="M460" s="219" t="s">
        <v>1</v>
      </c>
      <c r="N460" s="220" t="s">
        <v>45</v>
      </c>
      <c r="O460" s="92"/>
      <c r="P460" s="221">
        <f>O460*H460</f>
        <v>0</v>
      </c>
      <c r="Q460" s="221">
        <v>1.0352600000000001</v>
      </c>
      <c r="R460" s="221">
        <f>Q460*H460</f>
        <v>27.7863784</v>
      </c>
      <c r="S460" s="221">
        <v>0</v>
      </c>
      <c r="T460" s="222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23" t="s">
        <v>125</v>
      </c>
      <c r="AT460" s="223" t="s">
        <v>128</v>
      </c>
      <c r="AU460" s="223" t="s">
        <v>86</v>
      </c>
      <c r="AY460" s="18" t="s">
        <v>126</v>
      </c>
      <c r="BE460" s="224">
        <f>IF(N460="základní",J460,0)</f>
        <v>0</v>
      </c>
      <c r="BF460" s="224">
        <f>IF(N460="snížená",J460,0)</f>
        <v>0</v>
      </c>
      <c r="BG460" s="224">
        <f>IF(N460="zákl. přenesená",J460,0)</f>
        <v>0</v>
      </c>
      <c r="BH460" s="224">
        <f>IF(N460="sníž. přenesená",J460,0)</f>
        <v>0</v>
      </c>
      <c r="BI460" s="224">
        <f>IF(N460="nulová",J460,0)</f>
        <v>0</v>
      </c>
      <c r="BJ460" s="18" t="s">
        <v>21</v>
      </c>
      <c r="BK460" s="224">
        <f>ROUND(I460*H460,2)</f>
        <v>0</v>
      </c>
      <c r="BL460" s="18" t="s">
        <v>125</v>
      </c>
      <c r="BM460" s="223" t="s">
        <v>656</v>
      </c>
    </row>
    <row r="461" s="2" customFormat="1">
      <c r="A461" s="39"/>
      <c r="B461" s="40"/>
      <c r="C461" s="41"/>
      <c r="D461" s="225" t="s">
        <v>134</v>
      </c>
      <c r="E461" s="41"/>
      <c r="F461" s="226" t="s">
        <v>657</v>
      </c>
      <c r="G461" s="41"/>
      <c r="H461" s="41"/>
      <c r="I461" s="227"/>
      <c r="J461" s="41"/>
      <c r="K461" s="41"/>
      <c r="L461" s="45"/>
      <c r="M461" s="228"/>
      <c r="N461" s="229"/>
      <c r="O461" s="92"/>
      <c r="P461" s="92"/>
      <c r="Q461" s="92"/>
      <c r="R461" s="92"/>
      <c r="S461" s="92"/>
      <c r="T461" s="93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134</v>
      </c>
      <c r="AU461" s="18" t="s">
        <v>86</v>
      </c>
    </row>
    <row r="462" s="2" customFormat="1">
      <c r="A462" s="39"/>
      <c r="B462" s="40"/>
      <c r="C462" s="41"/>
      <c r="D462" s="230" t="s">
        <v>136</v>
      </c>
      <c r="E462" s="41"/>
      <c r="F462" s="231" t="s">
        <v>658</v>
      </c>
      <c r="G462" s="41"/>
      <c r="H462" s="41"/>
      <c r="I462" s="227"/>
      <c r="J462" s="41"/>
      <c r="K462" s="41"/>
      <c r="L462" s="45"/>
      <c r="M462" s="228"/>
      <c r="N462" s="229"/>
      <c r="O462" s="92"/>
      <c r="P462" s="92"/>
      <c r="Q462" s="92"/>
      <c r="R462" s="92"/>
      <c r="S462" s="92"/>
      <c r="T462" s="93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136</v>
      </c>
      <c r="AU462" s="18" t="s">
        <v>86</v>
      </c>
    </row>
    <row r="463" s="13" customFormat="1">
      <c r="A463" s="13"/>
      <c r="B463" s="232"/>
      <c r="C463" s="233"/>
      <c r="D463" s="225" t="s">
        <v>149</v>
      </c>
      <c r="E463" s="234" t="s">
        <v>1</v>
      </c>
      <c r="F463" s="235" t="s">
        <v>659</v>
      </c>
      <c r="G463" s="233"/>
      <c r="H463" s="234" t="s">
        <v>1</v>
      </c>
      <c r="I463" s="236"/>
      <c r="J463" s="233"/>
      <c r="K463" s="233"/>
      <c r="L463" s="237"/>
      <c r="M463" s="238"/>
      <c r="N463" s="239"/>
      <c r="O463" s="239"/>
      <c r="P463" s="239"/>
      <c r="Q463" s="239"/>
      <c r="R463" s="239"/>
      <c r="S463" s="239"/>
      <c r="T463" s="24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1" t="s">
        <v>149</v>
      </c>
      <c r="AU463" s="241" t="s">
        <v>86</v>
      </c>
      <c r="AV463" s="13" t="s">
        <v>21</v>
      </c>
      <c r="AW463" s="13" t="s">
        <v>38</v>
      </c>
      <c r="AX463" s="13" t="s">
        <v>80</v>
      </c>
      <c r="AY463" s="241" t="s">
        <v>126</v>
      </c>
    </row>
    <row r="464" s="14" customFormat="1">
      <c r="A464" s="14"/>
      <c r="B464" s="242"/>
      <c r="C464" s="243"/>
      <c r="D464" s="225" t="s">
        <v>149</v>
      </c>
      <c r="E464" s="244" t="s">
        <v>1</v>
      </c>
      <c r="F464" s="245" t="s">
        <v>660</v>
      </c>
      <c r="G464" s="243"/>
      <c r="H464" s="246">
        <v>26.84</v>
      </c>
      <c r="I464" s="247"/>
      <c r="J464" s="243"/>
      <c r="K464" s="243"/>
      <c r="L464" s="248"/>
      <c r="M464" s="249"/>
      <c r="N464" s="250"/>
      <c r="O464" s="250"/>
      <c r="P464" s="250"/>
      <c r="Q464" s="250"/>
      <c r="R464" s="250"/>
      <c r="S464" s="250"/>
      <c r="T464" s="251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2" t="s">
        <v>149</v>
      </c>
      <c r="AU464" s="252" t="s">
        <v>86</v>
      </c>
      <c r="AV464" s="14" t="s">
        <v>86</v>
      </c>
      <c r="AW464" s="14" t="s">
        <v>38</v>
      </c>
      <c r="AX464" s="14" t="s">
        <v>21</v>
      </c>
      <c r="AY464" s="252" t="s">
        <v>126</v>
      </c>
    </row>
    <row r="465" s="12" customFormat="1" ht="22.8" customHeight="1">
      <c r="A465" s="12"/>
      <c r="B465" s="196"/>
      <c r="C465" s="197"/>
      <c r="D465" s="198" t="s">
        <v>79</v>
      </c>
      <c r="E465" s="210" t="s">
        <v>158</v>
      </c>
      <c r="F465" s="210" t="s">
        <v>661</v>
      </c>
      <c r="G465" s="197"/>
      <c r="H465" s="197"/>
      <c r="I465" s="200"/>
      <c r="J465" s="211">
        <f>BK465</f>
        <v>0</v>
      </c>
      <c r="K465" s="197"/>
      <c r="L465" s="202"/>
      <c r="M465" s="203"/>
      <c r="N465" s="204"/>
      <c r="O465" s="204"/>
      <c r="P465" s="205">
        <f>SUM(P466:P501)</f>
        <v>0</v>
      </c>
      <c r="Q465" s="204"/>
      <c r="R465" s="205">
        <f>SUM(R466:R501)</f>
        <v>25.893419999999999</v>
      </c>
      <c r="S465" s="204"/>
      <c r="T465" s="206">
        <f>SUM(T466:T501)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07" t="s">
        <v>21</v>
      </c>
      <c r="AT465" s="208" t="s">
        <v>79</v>
      </c>
      <c r="AU465" s="208" t="s">
        <v>21</v>
      </c>
      <c r="AY465" s="207" t="s">
        <v>126</v>
      </c>
      <c r="BK465" s="209">
        <f>SUM(BK466:BK501)</f>
        <v>0</v>
      </c>
    </row>
    <row r="466" s="2" customFormat="1" ht="24.15" customHeight="1">
      <c r="A466" s="39"/>
      <c r="B466" s="40"/>
      <c r="C466" s="212" t="s">
        <v>662</v>
      </c>
      <c r="D466" s="212" t="s">
        <v>128</v>
      </c>
      <c r="E466" s="213" t="s">
        <v>663</v>
      </c>
      <c r="F466" s="214" t="s">
        <v>664</v>
      </c>
      <c r="G466" s="215" t="s">
        <v>131</v>
      </c>
      <c r="H466" s="216">
        <v>26.399999999999999</v>
      </c>
      <c r="I466" s="217"/>
      <c r="J466" s="218">
        <f>ROUND(I466*H466,2)</f>
        <v>0</v>
      </c>
      <c r="K466" s="214" t="s">
        <v>132</v>
      </c>
      <c r="L466" s="45"/>
      <c r="M466" s="219" t="s">
        <v>1</v>
      </c>
      <c r="N466" s="220" t="s">
        <v>45</v>
      </c>
      <c r="O466" s="92"/>
      <c r="P466" s="221">
        <f>O466*H466</f>
        <v>0</v>
      </c>
      <c r="Q466" s="221">
        <v>0.46000000000000002</v>
      </c>
      <c r="R466" s="221">
        <f>Q466*H466</f>
        <v>12.144</v>
      </c>
      <c r="S466" s="221">
        <v>0</v>
      </c>
      <c r="T466" s="222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23" t="s">
        <v>125</v>
      </c>
      <c r="AT466" s="223" t="s">
        <v>128</v>
      </c>
      <c r="AU466" s="223" t="s">
        <v>86</v>
      </c>
      <c r="AY466" s="18" t="s">
        <v>126</v>
      </c>
      <c r="BE466" s="224">
        <f>IF(N466="základní",J466,0)</f>
        <v>0</v>
      </c>
      <c r="BF466" s="224">
        <f>IF(N466="snížená",J466,0)</f>
        <v>0</v>
      </c>
      <c r="BG466" s="224">
        <f>IF(N466="zákl. přenesená",J466,0)</f>
        <v>0</v>
      </c>
      <c r="BH466" s="224">
        <f>IF(N466="sníž. přenesená",J466,0)</f>
        <v>0</v>
      </c>
      <c r="BI466" s="224">
        <f>IF(N466="nulová",J466,0)</f>
        <v>0</v>
      </c>
      <c r="BJ466" s="18" t="s">
        <v>21</v>
      </c>
      <c r="BK466" s="224">
        <f>ROUND(I466*H466,2)</f>
        <v>0</v>
      </c>
      <c r="BL466" s="18" t="s">
        <v>125</v>
      </c>
      <c r="BM466" s="223" t="s">
        <v>665</v>
      </c>
    </row>
    <row r="467" s="2" customFormat="1">
      <c r="A467" s="39"/>
      <c r="B467" s="40"/>
      <c r="C467" s="41"/>
      <c r="D467" s="225" t="s">
        <v>134</v>
      </c>
      <c r="E467" s="41"/>
      <c r="F467" s="226" t="s">
        <v>666</v>
      </c>
      <c r="G467" s="41"/>
      <c r="H467" s="41"/>
      <c r="I467" s="227"/>
      <c r="J467" s="41"/>
      <c r="K467" s="41"/>
      <c r="L467" s="45"/>
      <c r="M467" s="228"/>
      <c r="N467" s="229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134</v>
      </c>
      <c r="AU467" s="18" t="s">
        <v>86</v>
      </c>
    </row>
    <row r="468" s="2" customFormat="1">
      <c r="A468" s="39"/>
      <c r="B468" s="40"/>
      <c r="C468" s="41"/>
      <c r="D468" s="230" t="s">
        <v>136</v>
      </c>
      <c r="E468" s="41"/>
      <c r="F468" s="231" t="s">
        <v>667</v>
      </c>
      <c r="G468" s="41"/>
      <c r="H468" s="41"/>
      <c r="I468" s="227"/>
      <c r="J468" s="41"/>
      <c r="K468" s="41"/>
      <c r="L468" s="45"/>
      <c r="M468" s="228"/>
      <c r="N468" s="229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136</v>
      </c>
      <c r="AU468" s="18" t="s">
        <v>86</v>
      </c>
    </row>
    <row r="469" s="2" customFormat="1" ht="24.15" customHeight="1">
      <c r="A469" s="39"/>
      <c r="B469" s="40"/>
      <c r="C469" s="212" t="s">
        <v>668</v>
      </c>
      <c r="D469" s="212" t="s">
        <v>128</v>
      </c>
      <c r="E469" s="213" t="s">
        <v>669</v>
      </c>
      <c r="F469" s="214" t="s">
        <v>670</v>
      </c>
      <c r="G469" s="215" t="s">
        <v>131</v>
      </c>
      <c r="H469" s="216">
        <v>26.399999999999999</v>
      </c>
      <c r="I469" s="217"/>
      <c r="J469" s="218">
        <f>ROUND(I469*H469,2)</f>
        <v>0</v>
      </c>
      <c r="K469" s="214" t="s">
        <v>132</v>
      </c>
      <c r="L469" s="45"/>
      <c r="M469" s="219" t="s">
        <v>1</v>
      </c>
      <c r="N469" s="220" t="s">
        <v>45</v>
      </c>
      <c r="O469" s="92"/>
      <c r="P469" s="221">
        <f>O469*H469</f>
        <v>0</v>
      </c>
      <c r="Q469" s="221">
        <v>0</v>
      </c>
      <c r="R469" s="221">
        <f>Q469*H469</f>
        <v>0</v>
      </c>
      <c r="S469" s="221">
        <v>0</v>
      </c>
      <c r="T469" s="222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3" t="s">
        <v>125</v>
      </c>
      <c r="AT469" s="223" t="s">
        <v>128</v>
      </c>
      <c r="AU469" s="223" t="s">
        <v>86</v>
      </c>
      <c r="AY469" s="18" t="s">
        <v>126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8" t="s">
        <v>21</v>
      </c>
      <c r="BK469" s="224">
        <f>ROUND(I469*H469,2)</f>
        <v>0</v>
      </c>
      <c r="BL469" s="18" t="s">
        <v>125</v>
      </c>
      <c r="BM469" s="223" t="s">
        <v>671</v>
      </c>
    </row>
    <row r="470" s="2" customFormat="1">
      <c r="A470" s="39"/>
      <c r="B470" s="40"/>
      <c r="C470" s="41"/>
      <c r="D470" s="225" t="s">
        <v>134</v>
      </c>
      <c r="E470" s="41"/>
      <c r="F470" s="226" t="s">
        <v>672</v>
      </c>
      <c r="G470" s="41"/>
      <c r="H470" s="41"/>
      <c r="I470" s="227"/>
      <c r="J470" s="41"/>
      <c r="K470" s="41"/>
      <c r="L470" s="45"/>
      <c r="M470" s="228"/>
      <c r="N470" s="229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134</v>
      </c>
      <c r="AU470" s="18" t="s">
        <v>86</v>
      </c>
    </row>
    <row r="471" s="2" customFormat="1">
      <c r="A471" s="39"/>
      <c r="B471" s="40"/>
      <c r="C471" s="41"/>
      <c r="D471" s="230" t="s">
        <v>136</v>
      </c>
      <c r="E471" s="41"/>
      <c r="F471" s="231" t="s">
        <v>673</v>
      </c>
      <c r="G471" s="41"/>
      <c r="H471" s="41"/>
      <c r="I471" s="227"/>
      <c r="J471" s="41"/>
      <c r="K471" s="41"/>
      <c r="L471" s="45"/>
      <c r="M471" s="228"/>
      <c r="N471" s="229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136</v>
      </c>
      <c r="AU471" s="18" t="s">
        <v>86</v>
      </c>
    </row>
    <row r="472" s="13" customFormat="1">
      <c r="A472" s="13"/>
      <c r="B472" s="232"/>
      <c r="C472" s="233"/>
      <c r="D472" s="225" t="s">
        <v>149</v>
      </c>
      <c r="E472" s="234" t="s">
        <v>1</v>
      </c>
      <c r="F472" s="235" t="s">
        <v>674</v>
      </c>
      <c r="G472" s="233"/>
      <c r="H472" s="234" t="s">
        <v>1</v>
      </c>
      <c r="I472" s="236"/>
      <c r="J472" s="233"/>
      <c r="K472" s="233"/>
      <c r="L472" s="237"/>
      <c r="M472" s="238"/>
      <c r="N472" s="239"/>
      <c r="O472" s="239"/>
      <c r="P472" s="239"/>
      <c r="Q472" s="239"/>
      <c r="R472" s="239"/>
      <c r="S472" s="239"/>
      <c r="T472" s="24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1" t="s">
        <v>149</v>
      </c>
      <c r="AU472" s="241" t="s">
        <v>86</v>
      </c>
      <c r="AV472" s="13" t="s">
        <v>21</v>
      </c>
      <c r="AW472" s="13" t="s">
        <v>38</v>
      </c>
      <c r="AX472" s="13" t="s">
        <v>80</v>
      </c>
      <c r="AY472" s="241" t="s">
        <v>126</v>
      </c>
    </row>
    <row r="473" s="14" customFormat="1">
      <c r="A473" s="14"/>
      <c r="B473" s="242"/>
      <c r="C473" s="243"/>
      <c r="D473" s="225" t="s">
        <v>149</v>
      </c>
      <c r="E473" s="244" t="s">
        <v>1</v>
      </c>
      <c r="F473" s="245" t="s">
        <v>675</v>
      </c>
      <c r="G473" s="243"/>
      <c r="H473" s="246">
        <v>26.399999999999999</v>
      </c>
      <c r="I473" s="247"/>
      <c r="J473" s="243"/>
      <c r="K473" s="243"/>
      <c r="L473" s="248"/>
      <c r="M473" s="249"/>
      <c r="N473" s="250"/>
      <c r="O473" s="250"/>
      <c r="P473" s="250"/>
      <c r="Q473" s="250"/>
      <c r="R473" s="250"/>
      <c r="S473" s="250"/>
      <c r="T473" s="251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2" t="s">
        <v>149</v>
      </c>
      <c r="AU473" s="252" t="s">
        <v>86</v>
      </c>
      <c r="AV473" s="14" t="s">
        <v>86</v>
      </c>
      <c r="AW473" s="14" t="s">
        <v>38</v>
      </c>
      <c r="AX473" s="14" t="s">
        <v>21</v>
      </c>
      <c r="AY473" s="252" t="s">
        <v>126</v>
      </c>
    </row>
    <row r="474" s="2" customFormat="1" ht="24.15" customHeight="1">
      <c r="A474" s="39"/>
      <c r="B474" s="40"/>
      <c r="C474" s="212" t="s">
        <v>676</v>
      </c>
      <c r="D474" s="212" t="s">
        <v>128</v>
      </c>
      <c r="E474" s="213" t="s">
        <v>677</v>
      </c>
      <c r="F474" s="214" t="s">
        <v>678</v>
      </c>
      <c r="G474" s="215" t="s">
        <v>131</v>
      </c>
      <c r="H474" s="216">
        <v>45.5</v>
      </c>
      <c r="I474" s="217"/>
      <c r="J474" s="218">
        <f>ROUND(I474*H474,2)</f>
        <v>0</v>
      </c>
      <c r="K474" s="214" t="s">
        <v>132</v>
      </c>
      <c r="L474" s="45"/>
      <c r="M474" s="219" t="s">
        <v>1</v>
      </c>
      <c r="N474" s="220" t="s">
        <v>45</v>
      </c>
      <c r="O474" s="92"/>
      <c r="P474" s="221">
        <f>O474*H474</f>
        <v>0</v>
      </c>
      <c r="Q474" s="221">
        <v>0</v>
      </c>
      <c r="R474" s="221">
        <f>Q474*H474</f>
        <v>0</v>
      </c>
      <c r="S474" s="221">
        <v>0</v>
      </c>
      <c r="T474" s="222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23" t="s">
        <v>125</v>
      </c>
      <c r="AT474" s="223" t="s">
        <v>128</v>
      </c>
      <c r="AU474" s="223" t="s">
        <v>86</v>
      </c>
      <c r="AY474" s="18" t="s">
        <v>126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8" t="s">
        <v>21</v>
      </c>
      <c r="BK474" s="224">
        <f>ROUND(I474*H474,2)</f>
        <v>0</v>
      </c>
      <c r="BL474" s="18" t="s">
        <v>125</v>
      </c>
      <c r="BM474" s="223" t="s">
        <v>679</v>
      </c>
    </row>
    <row r="475" s="2" customFormat="1">
      <c r="A475" s="39"/>
      <c r="B475" s="40"/>
      <c r="C475" s="41"/>
      <c r="D475" s="225" t="s">
        <v>134</v>
      </c>
      <c r="E475" s="41"/>
      <c r="F475" s="226" t="s">
        <v>680</v>
      </c>
      <c r="G475" s="41"/>
      <c r="H475" s="41"/>
      <c r="I475" s="227"/>
      <c r="J475" s="41"/>
      <c r="K475" s="41"/>
      <c r="L475" s="45"/>
      <c r="M475" s="228"/>
      <c r="N475" s="229"/>
      <c r="O475" s="92"/>
      <c r="P475" s="92"/>
      <c r="Q475" s="92"/>
      <c r="R475" s="92"/>
      <c r="S475" s="92"/>
      <c r="T475" s="93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134</v>
      </c>
      <c r="AU475" s="18" t="s">
        <v>86</v>
      </c>
    </row>
    <row r="476" s="2" customFormat="1">
      <c r="A476" s="39"/>
      <c r="B476" s="40"/>
      <c r="C476" s="41"/>
      <c r="D476" s="230" t="s">
        <v>136</v>
      </c>
      <c r="E476" s="41"/>
      <c r="F476" s="231" t="s">
        <v>681</v>
      </c>
      <c r="G476" s="41"/>
      <c r="H476" s="41"/>
      <c r="I476" s="227"/>
      <c r="J476" s="41"/>
      <c r="K476" s="41"/>
      <c r="L476" s="45"/>
      <c r="M476" s="228"/>
      <c r="N476" s="229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136</v>
      </c>
      <c r="AU476" s="18" t="s">
        <v>86</v>
      </c>
    </row>
    <row r="477" s="14" customFormat="1">
      <c r="A477" s="14"/>
      <c r="B477" s="242"/>
      <c r="C477" s="243"/>
      <c r="D477" s="225" t="s">
        <v>149</v>
      </c>
      <c r="E477" s="244" t="s">
        <v>1</v>
      </c>
      <c r="F477" s="245" t="s">
        <v>682</v>
      </c>
      <c r="G477" s="243"/>
      <c r="H477" s="246">
        <v>45.5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2" t="s">
        <v>149</v>
      </c>
      <c r="AU477" s="252" t="s">
        <v>86</v>
      </c>
      <c r="AV477" s="14" t="s">
        <v>86</v>
      </c>
      <c r="AW477" s="14" t="s">
        <v>38</v>
      </c>
      <c r="AX477" s="14" t="s">
        <v>21</v>
      </c>
      <c r="AY477" s="252" t="s">
        <v>126</v>
      </c>
    </row>
    <row r="478" s="2" customFormat="1" ht="16.5" customHeight="1">
      <c r="A478" s="39"/>
      <c r="B478" s="40"/>
      <c r="C478" s="212" t="s">
        <v>683</v>
      </c>
      <c r="D478" s="212" t="s">
        <v>128</v>
      </c>
      <c r="E478" s="213" t="s">
        <v>684</v>
      </c>
      <c r="F478" s="214" t="s">
        <v>685</v>
      </c>
      <c r="G478" s="215" t="s">
        <v>131</v>
      </c>
      <c r="H478" s="216">
        <v>3</v>
      </c>
      <c r="I478" s="217"/>
      <c r="J478" s="218">
        <f>ROUND(I478*H478,2)</f>
        <v>0</v>
      </c>
      <c r="K478" s="214" t="s">
        <v>132</v>
      </c>
      <c r="L478" s="45"/>
      <c r="M478" s="219" t="s">
        <v>1</v>
      </c>
      <c r="N478" s="220" t="s">
        <v>45</v>
      </c>
      <c r="O478" s="92"/>
      <c r="P478" s="221">
        <f>O478*H478</f>
        <v>0</v>
      </c>
      <c r="Q478" s="221">
        <v>0.23000000000000001</v>
      </c>
      <c r="R478" s="221">
        <f>Q478*H478</f>
        <v>0.69000000000000006</v>
      </c>
      <c r="S478" s="221">
        <v>0</v>
      </c>
      <c r="T478" s="222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23" t="s">
        <v>125</v>
      </c>
      <c r="AT478" s="223" t="s">
        <v>128</v>
      </c>
      <c r="AU478" s="223" t="s">
        <v>86</v>
      </c>
      <c r="AY478" s="18" t="s">
        <v>126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8" t="s">
        <v>21</v>
      </c>
      <c r="BK478" s="224">
        <f>ROUND(I478*H478,2)</f>
        <v>0</v>
      </c>
      <c r="BL478" s="18" t="s">
        <v>125</v>
      </c>
      <c r="BM478" s="223" t="s">
        <v>686</v>
      </c>
    </row>
    <row r="479" s="2" customFormat="1">
      <c r="A479" s="39"/>
      <c r="B479" s="40"/>
      <c r="C479" s="41"/>
      <c r="D479" s="225" t="s">
        <v>134</v>
      </c>
      <c r="E479" s="41"/>
      <c r="F479" s="226" t="s">
        <v>687</v>
      </c>
      <c r="G479" s="41"/>
      <c r="H479" s="41"/>
      <c r="I479" s="227"/>
      <c r="J479" s="41"/>
      <c r="K479" s="41"/>
      <c r="L479" s="45"/>
      <c r="M479" s="228"/>
      <c r="N479" s="229"/>
      <c r="O479" s="92"/>
      <c r="P479" s="92"/>
      <c r="Q479" s="92"/>
      <c r="R479" s="92"/>
      <c r="S479" s="92"/>
      <c r="T479" s="93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134</v>
      </c>
      <c r="AU479" s="18" t="s">
        <v>86</v>
      </c>
    </row>
    <row r="480" s="2" customFormat="1">
      <c r="A480" s="39"/>
      <c r="B480" s="40"/>
      <c r="C480" s="41"/>
      <c r="D480" s="230" t="s">
        <v>136</v>
      </c>
      <c r="E480" s="41"/>
      <c r="F480" s="231" t="s">
        <v>688</v>
      </c>
      <c r="G480" s="41"/>
      <c r="H480" s="41"/>
      <c r="I480" s="227"/>
      <c r="J480" s="41"/>
      <c r="K480" s="41"/>
      <c r="L480" s="45"/>
      <c r="M480" s="228"/>
      <c r="N480" s="229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136</v>
      </c>
      <c r="AU480" s="18" t="s">
        <v>86</v>
      </c>
    </row>
    <row r="481" s="14" customFormat="1">
      <c r="A481" s="14"/>
      <c r="B481" s="242"/>
      <c r="C481" s="243"/>
      <c r="D481" s="225" t="s">
        <v>149</v>
      </c>
      <c r="E481" s="244" t="s">
        <v>1</v>
      </c>
      <c r="F481" s="245" t="s">
        <v>689</v>
      </c>
      <c r="G481" s="243"/>
      <c r="H481" s="246">
        <v>3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2" t="s">
        <v>149</v>
      </c>
      <c r="AU481" s="252" t="s">
        <v>86</v>
      </c>
      <c r="AV481" s="14" t="s">
        <v>86</v>
      </c>
      <c r="AW481" s="14" t="s">
        <v>38</v>
      </c>
      <c r="AX481" s="14" t="s">
        <v>21</v>
      </c>
      <c r="AY481" s="252" t="s">
        <v>126</v>
      </c>
    </row>
    <row r="482" s="2" customFormat="1" ht="24.15" customHeight="1">
      <c r="A482" s="39"/>
      <c r="B482" s="40"/>
      <c r="C482" s="212" t="s">
        <v>690</v>
      </c>
      <c r="D482" s="212" t="s">
        <v>128</v>
      </c>
      <c r="E482" s="213" t="s">
        <v>691</v>
      </c>
      <c r="F482" s="214" t="s">
        <v>692</v>
      </c>
      <c r="G482" s="215" t="s">
        <v>131</v>
      </c>
      <c r="H482" s="216">
        <v>45.5</v>
      </c>
      <c r="I482" s="217"/>
      <c r="J482" s="218">
        <f>ROUND(I482*H482,2)</f>
        <v>0</v>
      </c>
      <c r="K482" s="214" t="s">
        <v>132</v>
      </c>
      <c r="L482" s="45"/>
      <c r="M482" s="219" t="s">
        <v>1</v>
      </c>
      <c r="N482" s="220" t="s">
        <v>45</v>
      </c>
      <c r="O482" s="92"/>
      <c r="P482" s="221">
        <f>O482*H482</f>
        <v>0</v>
      </c>
      <c r="Q482" s="221">
        <v>0</v>
      </c>
      <c r="R482" s="221">
        <f>Q482*H482</f>
        <v>0</v>
      </c>
      <c r="S482" s="221">
        <v>0</v>
      </c>
      <c r="T482" s="222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23" t="s">
        <v>125</v>
      </c>
      <c r="AT482" s="223" t="s">
        <v>128</v>
      </c>
      <c r="AU482" s="223" t="s">
        <v>86</v>
      </c>
      <c r="AY482" s="18" t="s">
        <v>126</v>
      </c>
      <c r="BE482" s="224">
        <f>IF(N482="základní",J482,0)</f>
        <v>0</v>
      </c>
      <c r="BF482" s="224">
        <f>IF(N482="snížená",J482,0)</f>
        <v>0</v>
      </c>
      <c r="BG482" s="224">
        <f>IF(N482="zákl. přenesená",J482,0)</f>
        <v>0</v>
      </c>
      <c r="BH482" s="224">
        <f>IF(N482="sníž. přenesená",J482,0)</f>
        <v>0</v>
      </c>
      <c r="BI482" s="224">
        <f>IF(N482="nulová",J482,0)</f>
        <v>0</v>
      </c>
      <c r="BJ482" s="18" t="s">
        <v>21</v>
      </c>
      <c r="BK482" s="224">
        <f>ROUND(I482*H482,2)</f>
        <v>0</v>
      </c>
      <c r="BL482" s="18" t="s">
        <v>125</v>
      </c>
      <c r="BM482" s="223" t="s">
        <v>693</v>
      </c>
    </row>
    <row r="483" s="2" customFormat="1">
      <c r="A483" s="39"/>
      <c r="B483" s="40"/>
      <c r="C483" s="41"/>
      <c r="D483" s="225" t="s">
        <v>134</v>
      </c>
      <c r="E483" s="41"/>
      <c r="F483" s="226" t="s">
        <v>694</v>
      </c>
      <c r="G483" s="41"/>
      <c r="H483" s="41"/>
      <c r="I483" s="227"/>
      <c r="J483" s="41"/>
      <c r="K483" s="41"/>
      <c r="L483" s="45"/>
      <c r="M483" s="228"/>
      <c r="N483" s="229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134</v>
      </c>
      <c r="AU483" s="18" t="s">
        <v>86</v>
      </c>
    </row>
    <row r="484" s="2" customFormat="1">
      <c r="A484" s="39"/>
      <c r="B484" s="40"/>
      <c r="C484" s="41"/>
      <c r="D484" s="230" t="s">
        <v>136</v>
      </c>
      <c r="E484" s="41"/>
      <c r="F484" s="231" t="s">
        <v>695</v>
      </c>
      <c r="G484" s="41"/>
      <c r="H484" s="41"/>
      <c r="I484" s="227"/>
      <c r="J484" s="41"/>
      <c r="K484" s="41"/>
      <c r="L484" s="45"/>
      <c r="M484" s="228"/>
      <c r="N484" s="229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136</v>
      </c>
      <c r="AU484" s="18" t="s">
        <v>86</v>
      </c>
    </row>
    <row r="485" s="14" customFormat="1">
      <c r="A485" s="14"/>
      <c r="B485" s="242"/>
      <c r="C485" s="243"/>
      <c r="D485" s="225" t="s">
        <v>149</v>
      </c>
      <c r="E485" s="244" t="s">
        <v>1</v>
      </c>
      <c r="F485" s="245" t="s">
        <v>696</v>
      </c>
      <c r="G485" s="243"/>
      <c r="H485" s="246">
        <v>45.5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2" t="s">
        <v>149</v>
      </c>
      <c r="AU485" s="252" t="s">
        <v>86</v>
      </c>
      <c r="AV485" s="14" t="s">
        <v>86</v>
      </c>
      <c r="AW485" s="14" t="s">
        <v>38</v>
      </c>
      <c r="AX485" s="14" t="s">
        <v>21</v>
      </c>
      <c r="AY485" s="252" t="s">
        <v>126</v>
      </c>
    </row>
    <row r="486" s="2" customFormat="1" ht="24.15" customHeight="1">
      <c r="A486" s="39"/>
      <c r="B486" s="40"/>
      <c r="C486" s="212" t="s">
        <v>697</v>
      </c>
      <c r="D486" s="212" t="s">
        <v>128</v>
      </c>
      <c r="E486" s="213" t="s">
        <v>698</v>
      </c>
      <c r="F486" s="214" t="s">
        <v>699</v>
      </c>
      <c r="G486" s="215" t="s">
        <v>131</v>
      </c>
      <c r="H486" s="216">
        <v>99</v>
      </c>
      <c r="I486" s="217"/>
      <c r="J486" s="218">
        <f>ROUND(I486*H486,2)</f>
        <v>0</v>
      </c>
      <c r="K486" s="214" t="s">
        <v>132</v>
      </c>
      <c r="L486" s="45"/>
      <c r="M486" s="219" t="s">
        <v>1</v>
      </c>
      <c r="N486" s="220" t="s">
        <v>45</v>
      </c>
      <c r="O486" s="92"/>
      <c r="P486" s="221">
        <f>O486*H486</f>
        <v>0</v>
      </c>
      <c r="Q486" s="221">
        <v>0</v>
      </c>
      <c r="R486" s="221">
        <f>Q486*H486</f>
        <v>0</v>
      </c>
      <c r="S486" s="221">
        <v>0</v>
      </c>
      <c r="T486" s="222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23" t="s">
        <v>125</v>
      </c>
      <c r="AT486" s="223" t="s">
        <v>128</v>
      </c>
      <c r="AU486" s="223" t="s">
        <v>86</v>
      </c>
      <c r="AY486" s="18" t="s">
        <v>126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8" t="s">
        <v>21</v>
      </c>
      <c r="BK486" s="224">
        <f>ROUND(I486*H486,2)</f>
        <v>0</v>
      </c>
      <c r="BL486" s="18" t="s">
        <v>125</v>
      </c>
      <c r="BM486" s="223" t="s">
        <v>700</v>
      </c>
    </row>
    <row r="487" s="2" customFormat="1">
      <c r="A487" s="39"/>
      <c r="B487" s="40"/>
      <c r="C487" s="41"/>
      <c r="D487" s="225" t="s">
        <v>134</v>
      </c>
      <c r="E487" s="41"/>
      <c r="F487" s="226" t="s">
        <v>701</v>
      </c>
      <c r="G487" s="41"/>
      <c r="H487" s="41"/>
      <c r="I487" s="227"/>
      <c r="J487" s="41"/>
      <c r="K487" s="41"/>
      <c r="L487" s="45"/>
      <c r="M487" s="228"/>
      <c r="N487" s="229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134</v>
      </c>
      <c r="AU487" s="18" t="s">
        <v>86</v>
      </c>
    </row>
    <row r="488" s="2" customFormat="1">
      <c r="A488" s="39"/>
      <c r="B488" s="40"/>
      <c r="C488" s="41"/>
      <c r="D488" s="230" t="s">
        <v>136</v>
      </c>
      <c r="E488" s="41"/>
      <c r="F488" s="231" t="s">
        <v>702</v>
      </c>
      <c r="G488" s="41"/>
      <c r="H488" s="41"/>
      <c r="I488" s="227"/>
      <c r="J488" s="41"/>
      <c r="K488" s="41"/>
      <c r="L488" s="45"/>
      <c r="M488" s="228"/>
      <c r="N488" s="229"/>
      <c r="O488" s="92"/>
      <c r="P488" s="92"/>
      <c r="Q488" s="92"/>
      <c r="R488" s="92"/>
      <c r="S488" s="92"/>
      <c r="T488" s="93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136</v>
      </c>
      <c r="AU488" s="18" t="s">
        <v>86</v>
      </c>
    </row>
    <row r="489" s="14" customFormat="1">
      <c r="A489" s="14"/>
      <c r="B489" s="242"/>
      <c r="C489" s="243"/>
      <c r="D489" s="225" t="s">
        <v>149</v>
      </c>
      <c r="E489" s="244" t="s">
        <v>1</v>
      </c>
      <c r="F489" s="245" t="s">
        <v>703</v>
      </c>
      <c r="G489" s="243"/>
      <c r="H489" s="246">
        <v>99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2" t="s">
        <v>149</v>
      </c>
      <c r="AU489" s="252" t="s">
        <v>86</v>
      </c>
      <c r="AV489" s="14" t="s">
        <v>86</v>
      </c>
      <c r="AW489" s="14" t="s">
        <v>38</v>
      </c>
      <c r="AX489" s="14" t="s">
        <v>21</v>
      </c>
      <c r="AY489" s="252" t="s">
        <v>126</v>
      </c>
    </row>
    <row r="490" s="2" customFormat="1" ht="24.15" customHeight="1">
      <c r="A490" s="39"/>
      <c r="B490" s="40"/>
      <c r="C490" s="212" t="s">
        <v>704</v>
      </c>
      <c r="D490" s="212" t="s">
        <v>128</v>
      </c>
      <c r="E490" s="213" t="s">
        <v>705</v>
      </c>
      <c r="F490" s="214" t="s">
        <v>706</v>
      </c>
      <c r="G490" s="215" t="s">
        <v>131</v>
      </c>
      <c r="H490" s="216">
        <v>99</v>
      </c>
      <c r="I490" s="217"/>
      <c r="J490" s="218">
        <f>ROUND(I490*H490,2)</f>
        <v>0</v>
      </c>
      <c r="K490" s="214" t="s">
        <v>132</v>
      </c>
      <c r="L490" s="45"/>
      <c r="M490" s="219" t="s">
        <v>1</v>
      </c>
      <c r="N490" s="220" t="s">
        <v>45</v>
      </c>
      <c r="O490" s="92"/>
      <c r="P490" s="221">
        <f>O490*H490</f>
        <v>0</v>
      </c>
      <c r="Q490" s="221">
        <v>0.12966</v>
      </c>
      <c r="R490" s="221">
        <f>Q490*H490</f>
        <v>12.83634</v>
      </c>
      <c r="S490" s="221">
        <v>0</v>
      </c>
      <c r="T490" s="222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23" t="s">
        <v>125</v>
      </c>
      <c r="AT490" s="223" t="s">
        <v>128</v>
      </c>
      <c r="AU490" s="223" t="s">
        <v>86</v>
      </c>
      <c r="AY490" s="18" t="s">
        <v>126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8" t="s">
        <v>21</v>
      </c>
      <c r="BK490" s="224">
        <f>ROUND(I490*H490,2)</f>
        <v>0</v>
      </c>
      <c r="BL490" s="18" t="s">
        <v>125</v>
      </c>
      <c r="BM490" s="223" t="s">
        <v>707</v>
      </c>
    </row>
    <row r="491" s="2" customFormat="1">
      <c r="A491" s="39"/>
      <c r="B491" s="40"/>
      <c r="C491" s="41"/>
      <c r="D491" s="225" t="s">
        <v>134</v>
      </c>
      <c r="E491" s="41"/>
      <c r="F491" s="226" t="s">
        <v>708</v>
      </c>
      <c r="G491" s="41"/>
      <c r="H491" s="41"/>
      <c r="I491" s="227"/>
      <c r="J491" s="41"/>
      <c r="K491" s="41"/>
      <c r="L491" s="45"/>
      <c r="M491" s="228"/>
      <c r="N491" s="229"/>
      <c r="O491" s="92"/>
      <c r="P491" s="92"/>
      <c r="Q491" s="92"/>
      <c r="R491" s="92"/>
      <c r="S491" s="92"/>
      <c r="T491" s="93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134</v>
      </c>
      <c r="AU491" s="18" t="s">
        <v>86</v>
      </c>
    </row>
    <row r="492" s="2" customFormat="1">
      <c r="A492" s="39"/>
      <c r="B492" s="40"/>
      <c r="C492" s="41"/>
      <c r="D492" s="230" t="s">
        <v>136</v>
      </c>
      <c r="E492" s="41"/>
      <c r="F492" s="231" t="s">
        <v>709</v>
      </c>
      <c r="G492" s="41"/>
      <c r="H492" s="41"/>
      <c r="I492" s="227"/>
      <c r="J492" s="41"/>
      <c r="K492" s="41"/>
      <c r="L492" s="45"/>
      <c r="M492" s="228"/>
      <c r="N492" s="229"/>
      <c r="O492" s="92"/>
      <c r="P492" s="92"/>
      <c r="Q492" s="92"/>
      <c r="R492" s="92"/>
      <c r="S492" s="92"/>
      <c r="T492" s="93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136</v>
      </c>
      <c r="AU492" s="18" t="s">
        <v>86</v>
      </c>
    </row>
    <row r="493" s="14" customFormat="1">
      <c r="A493" s="14"/>
      <c r="B493" s="242"/>
      <c r="C493" s="243"/>
      <c r="D493" s="225" t="s">
        <v>149</v>
      </c>
      <c r="E493" s="244" t="s">
        <v>1</v>
      </c>
      <c r="F493" s="245" t="s">
        <v>164</v>
      </c>
      <c r="G493" s="243"/>
      <c r="H493" s="246">
        <v>99</v>
      </c>
      <c r="I493" s="247"/>
      <c r="J493" s="243"/>
      <c r="K493" s="243"/>
      <c r="L493" s="248"/>
      <c r="M493" s="249"/>
      <c r="N493" s="250"/>
      <c r="O493" s="250"/>
      <c r="P493" s="250"/>
      <c r="Q493" s="250"/>
      <c r="R493" s="250"/>
      <c r="S493" s="250"/>
      <c r="T493" s="251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2" t="s">
        <v>149</v>
      </c>
      <c r="AU493" s="252" t="s">
        <v>86</v>
      </c>
      <c r="AV493" s="14" t="s">
        <v>86</v>
      </c>
      <c r="AW493" s="14" t="s">
        <v>38</v>
      </c>
      <c r="AX493" s="14" t="s">
        <v>21</v>
      </c>
      <c r="AY493" s="252" t="s">
        <v>126</v>
      </c>
    </row>
    <row r="494" s="2" customFormat="1" ht="24.15" customHeight="1">
      <c r="A494" s="39"/>
      <c r="B494" s="40"/>
      <c r="C494" s="212" t="s">
        <v>710</v>
      </c>
      <c r="D494" s="212" t="s">
        <v>128</v>
      </c>
      <c r="E494" s="213" t="s">
        <v>711</v>
      </c>
      <c r="F494" s="214" t="s">
        <v>712</v>
      </c>
      <c r="G494" s="215" t="s">
        <v>131</v>
      </c>
      <c r="H494" s="216">
        <v>33.799999999999997</v>
      </c>
      <c r="I494" s="217"/>
      <c r="J494" s="218">
        <f>ROUND(I494*H494,2)</f>
        <v>0</v>
      </c>
      <c r="K494" s="214" t="s">
        <v>132</v>
      </c>
      <c r="L494" s="45"/>
      <c r="M494" s="219" t="s">
        <v>1</v>
      </c>
      <c r="N494" s="220" t="s">
        <v>45</v>
      </c>
      <c r="O494" s="92"/>
      <c r="P494" s="221">
        <f>O494*H494</f>
        <v>0</v>
      </c>
      <c r="Q494" s="221">
        <v>0</v>
      </c>
      <c r="R494" s="221">
        <f>Q494*H494</f>
        <v>0</v>
      </c>
      <c r="S494" s="221">
        <v>0</v>
      </c>
      <c r="T494" s="222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23" t="s">
        <v>125</v>
      </c>
      <c r="AT494" s="223" t="s">
        <v>128</v>
      </c>
      <c r="AU494" s="223" t="s">
        <v>86</v>
      </c>
      <c r="AY494" s="18" t="s">
        <v>126</v>
      </c>
      <c r="BE494" s="224">
        <f>IF(N494="základní",J494,0)</f>
        <v>0</v>
      </c>
      <c r="BF494" s="224">
        <f>IF(N494="snížená",J494,0)</f>
        <v>0</v>
      </c>
      <c r="BG494" s="224">
        <f>IF(N494="zákl. přenesená",J494,0)</f>
        <v>0</v>
      </c>
      <c r="BH494" s="224">
        <f>IF(N494="sníž. přenesená",J494,0)</f>
        <v>0</v>
      </c>
      <c r="BI494" s="224">
        <f>IF(N494="nulová",J494,0)</f>
        <v>0</v>
      </c>
      <c r="BJ494" s="18" t="s">
        <v>21</v>
      </c>
      <c r="BK494" s="224">
        <f>ROUND(I494*H494,2)</f>
        <v>0</v>
      </c>
      <c r="BL494" s="18" t="s">
        <v>125</v>
      </c>
      <c r="BM494" s="223" t="s">
        <v>713</v>
      </c>
    </row>
    <row r="495" s="2" customFormat="1">
      <c r="A495" s="39"/>
      <c r="B495" s="40"/>
      <c r="C495" s="41"/>
      <c r="D495" s="225" t="s">
        <v>134</v>
      </c>
      <c r="E495" s="41"/>
      <c r="F495" s="226" t="s">
        <v>714</v>
      </c>
      <c r="G495" s="41"/>
      <c r="H495" s="41"/>
      <c r="I495" s="227"/>
      <c r="J495" s="41"/>
      <c r="K495" s="41"/>
      <c r="L495" s="45"/>
      <c r="M495" s="228"/>
      <c r="N495" s="229"/>
      <c r="O495" s="92"/>
      <c r="P495" s="92"/>
      <c r="Q495" s="92"/>
      <c r="R495" s="92"/>
      <c r="S495" s="92"/>
      <c r="T495" s="93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134</v>
      </c>
      <c r="AU495" s="18" t="s">
        <v>86</v>
      </c>
    </row>
    <row r="496" s="2" customFormat="1">
      <c r="A496" s="39"/>
      <c r="B496" s="40"/>
      <c r="C496" s="41"/>
      <c r="D496" s="230" t="s">
        <v>136</v>
      </c>
      <c r="E496" s="41"/>
      <c r="F496" s="231" t="s">
        <v>715</v>
      </c>
      <c r="G496" s="41"/>
      <c r="H496" s="41"/>
      <c r="I496" s="227"/>
      <c r="J496" s="41"/>
      <c r="K496" s="41"/>
      <c r="L496" s="45"/>
      <c r="M496" s="228"/>
      <c r="N496" s="229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136</v>
      </c>
      <c r="AU496" s="18" t="s">
        <v>86</v>
      </c>
    </row>
    <row r="497" s="13" customFormat="1">
      <c r="A497" s="13"/>
      <c r="B497" s="232"/>
      <c r="C497" s="233"/>
      <c r="D497" s="225" t="s">
        <v>149</v>
      </c>
      <c r="E497" s="234" t="s">
        <v>1</v>
      </c>
      <c r="F497" s="235" t="s">
        <v>716</v>
      </c>
      <c r="G497" s="233"/>
      <c r="H497" s="234" t="s">
        <v>1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1" t="s">
        <v>149</v>
      </c>
      <c r="AU497" s="241" t="s">
        <v>86</v>
      </c>
      <c r="AV497" s="13" t="s">
        <v>21</v>
      </c>
      <c r="AW497" s="13" t="s">
        <v>38</v>
      </c>
      <c r="AX497" s="13" t="s">
        <v>80</v>
      </c>
      <c r="AY497" s="241" t="s">
        <v>126</v>
      </c>
    </row>
    <row r="498" s="14" customFormat="1">
      <c r="A498" s="14"/>
      <c r="B498" s="242"/>
      <c r="C498" s="243"/>
      <c r="D498" s="225" t="s">
        <v>149</v>
      </c>
      <c r="E498" s="244" t="s">
        <v>1</v>
      </c>
      <c r="F498" s="245" t="s">
        <v>717</v>
      </c>
      <c r="G498" s="243"/>
      <c r="H498" s="246">
        <v>33.799999999999997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2" t="s">
        <v>149</v>
      </c>
      <c r="AU498" s="252" t="s">
        <v>86</v>
      </c>
      <c r="AV498" s="14" t="s">
        <v>86</v>
      </c>
      <c r="AW498" s="14" t="s">
        <v>38</v>
      </c>
      <c r="AX498" s="14" t="s">
        <v>21</v>
      </c>
      <c r="AY498" s="252" t="s">
        <v>126</v>
      </c>
    </row>
    <row r="499" s="2" customFormat="1" ht="21.75" customHeight="1">
      <c r="A499" s="39"/>
      <c r="B499" s="40"/>
      <c r="C499" s="212" t="s">
        <v>718</v>
      </c>
      <c r="D499" s="212" t="s">
        <v>128</v>
      </c>
      <c r="E499" s="213" t="s">
        <v>719</v>
      </c>
      <c r="F499" s="214" t="s">
        <v>720</v>
      </c>
      <c r="G499" s="215" t="s">
        <v>131</v>
      </c>
      <c r="H499" s="216">
        <v>33.799999999999997</v>
      </c>
      <c r="I499" s="217"/>
      <c r="J499" s="218">
        <f>ROUND(I499*H499,2)</f>
        <v>0</v>
      </c>
      <c r="K499" s="214" t="s">
        <v>132</v>
      </c>
      <c r="L499" s="45"/>
      <c r="M499" s="219" t="s">
        <v>1</v>
      </c>
      <c r="N499" s="220" t="s">
        <v>45</v>
      </c>
      <c r="O499" s="92"/>
      <c r="P499" s="221">
        <f>O499*H499</f>
        <v>0</v>
      </c>
      <c r="Q499" s="221">
        <v>0.0066</v>
      </c>
      <c r="R499" s="221">
        <f>Q499*H499</f>
        <v>0.22307999999999997</v>
      </c>
      <c r="S499" s="221">
        <v>0</v>
      </c>
      <c r="T499" s="222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23" t="s">
        <v>125</v>
      </c>
      <c r="AT499" s="223" t="s">
        <v>128</v>
      </c>
      <c r="AU499" s="223" t="s">
        <v>86</v>
      </c>
      <c r="AY499" s="18" t="s">
        <v>126</v>
      </c>
      <c r="BE499" s="224">
        <f>IF(N499="základní",J499,0)</f>
        <v>0</v>
      </c>
      <c r="BF499" s="224">
        <f>IF(N499="snížená",J499,0)</f>
        <v>0</v>
      </c>
      <c r="BG499" s="224">
        <f>IF(N499="zákl. přenesená",J499,0)</f>
        <v>0</v>
      </c>
      <c r="BH499" s="224">
        <f>IF(N499="sníž. přenesená",J499,0)</f>
        <v>0</v>
      </c>
      <c r="BI499" s="224">
        <f>IF(N499="nulová",J499,0)</f>
        <v>0</v>
      </c>
      <c r="BJ499" s="18" t="s">
        <v>21</v>
      </c>
      <c r="BK499" s="224">
        <f>ROUND(I499*H499,2)</f>
        <v>0</v>
      </c>
      <c r="BL499" s="18" t="s">
        <v>125</v>
      </c>
      <c r="BM499" s="223" t="s">
        <v>721</v>
      </c>
    </row>
    <row r="500" s="2" customFormat="1">
      <c r="A500" s="39"/>
      <c r="B500" s="40"/>
      <c r="C500" s="41"/>
      <c r="D500" s="225" t="s">
        <v>134</v>
      </c>
      <c r="E500" s="41"/>
      <c r="F500" s="226" t="s">
        <v>722</v>
      </c>
      <c r="G500" s="41"/>
      <c r="H500" s="41"/>
      <c r="I500" s="227"/>
      <c r="J500" s="41"/>
      <c r="K500" s="41"/>
      <c r="L500" s="45"/>
      <c r="M500" s="228"/>
      <c r="N500" s="229"/>
      <c r="O500" s="92"/>
      <c r="P500" s="92"/>
      <c r="Q500" s="92"/>
      <c r="R500" s="92"/>
      <c r="S500" s="92"/>
      <c r="T500" s="93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134</v>
      </c>
      <c r="AU500" s="18" t="s">
        <v>86</v>
      </c>
    </row>
    <row r="501" s="2" customFormat="1">
      <c r="A501" s="39"/>
      <c r="B501" s="40"/>
      <c r="C501" s="41"/>
      <c r="D501" s="230" t="s">
        <v>136</v>
      </c>
      <c r="E501" s="41"/>
      <c r="F501" s="231" t="s">
        <v>723</v>
      </c>
      <c r="G501" s="41"/>
      <c r="H501" s="41"/>
      <c r="I501" s="227"/>
      <c r="J501" s="41"/>
      <c r="K501" s="41"/>
      <c r="L501" s="45"/>
      <c r="M501" s="228"/>
      <c r="N501" s="229"/>
      <c r="O501" s="92"/>
      <c r="P501" s="92"/>
      <c r="Q501" s="92"/>
      <c r="R501" s="92"/>
      <c r="S501" s="92"/>
      <c r="T501" s="93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136</v>
      </c>
      <c r="AU501" s="18" t="s">
        <v>86</v>
      </c>
    </row>
    <row r="502" s="12" customFormat="1" ht="22.8" customHeight="1">
      <c r="A502" s="12"/>
      <c r="B502" s="196"/>
      <c r="C502" s="197"/>
      <c r="D502" s="198" t="s">
        <v>79</v>
      </c>
      <c r="E502" s="210" t="s">
        <v>181</v>
      </c>
      <c r="F502" s="210" t="s">
        <v>724</v>
      </c>
      <c r="G502" s="197"/>
      <c r="H502" s="197"/>
      <c r="I502" s="200"/>
      <c r="J502" s="211">
        <f>BK502</f>
        <v>0</v>
      </c>
      <c r="K502" s="197"/>
      <c r="L502" s="202"/>
      <c r="M502" s="203"/>
      <c r="N502" s="204"/>
      <c r="O502" s="204"/>
      <c r="P502" s="205">
        <f>SUM(P503:P544)</f>
        <v>0</v>
      </c>
      <c r="Q502" s="204"/>
      <c r="R502" s="205">
        <f>SUM(R503:R544)</f>
        <v>0.85455999999999999</v>
      </c>
      <c r="S502" s="204"/>
      <c r="T502" s="206">
        <f>SUM(T503:T544)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07" t="s">
        <v>21</v>
      </c>
      <c r="AT502" s="208" t="s">
        <v>79</v>
      </c>
      <c r="AU502" s="208" t="s">
        <v>21</v>
      </c>
      <c r="AY502" s="207" t="s">
        <v>126</v>
      </c>
      <c r="BK502" s="209">
        <f>SUM(BK503:BK544)</f>
        <v>0</v>
      </c>
    </row>
    <row r="503" s="2" customFormat="1" ht="24.15" customHeight="1">
      <c r="A503" s="39"/>
      <c r="B503" s="40"/>
      <c r="C503" s="212" t="s">
        <v>725</v>
      </c>
      <c r="D503" s="212" t="s">
        <v>128</v>
      </c>
      <c r="E503" s="213" t="s">
        <v>726</v>
      </c>
      <c r="F503" s="214" t="s">
        <v>727</v>
      </c>
      <c r="G503" s="215" t="s">
        <v>168</v>
      </c>
      <c r="H503" s="216">
        <v>1</v>
      </c>
      <c r="I503" s="217"/>
      <c r="J503" s="218">
        <f>ROUND(I503*H503,2)</f>
        <v>0</v>
      </c>
      <c r="K503" s="214" t="s">
        <v>132</v>
      </c>
      <c r="L503" s="45"/>
      <c r="M503" s="219" t="s">
        <v>1</v>
      </c>
      <c r="N503" s="220" t="s">
        <v>45</v>
      </c>
      <c r="O503" s="92"/>
      <c r="P503" s="221">
        <f>O503*H503</f>
        <v>0</v>
      </c>
      <c r="Q503" s="221">
        <v>1.0000000000000001E-05</v>
      </c>
      <c r="R503" s="221">
        <f>Q503*H503</f>
        <v>1.0000000000000001E-05</v>
      </c>
      <c r="S503" s="221">
        <v>0</v>
      </c>
      <c r="T503" s="222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23" t="s">
        <v>125</v>
      </c>
      <c r="AT503" s="223" t="s">
        <v>128</v>
      </c>
      <c r="AU503" s="223" t="s">
        <v>86</v>
      </c>
      <c r="AY503" s="18" t="s">
        <v>126</v>
      </c>
      <c r="BE503" s="224">
        <f>IF(N503="základní",J503,0)</f>
        <v>0</v>
      </c>
      <c r="BF503" s="224">
        <f>IF(N503="snížená",J503,0)</f>
        <v>0</v>
      </c>
      <c r="BG503" s="224">
        <f>IF(N503="zákl. přenesená",J503,0)</f>
        <v>0</v>
      </c>
      <c r="BH503" s="224">
        <f>IF(N503="sníž. přenesená",J503,0)</f>
        <v>0</v>
      </c>
      <c r="BI503" s="224">
        <f>IF(N503="nulová",J503,0)</f>
        <v>0</v>
      </c>
      <c r="BJ503" s="18" t="s">
        <v>21</v>
      </c>
      <c r="BK503" s="224">
        <f>ROUND(I503*H503,2)</f>
        <v>0</v>
      </c>
      <c r="BL503" s="18" t="s">
        <v>125</v>
      </c>
      <c r="BM503" s="223" t="s">
        <v>728</v>
      </c>
    </row>
    <row r="504" s="2" customFormat="1">
      <c r="A504" s="39"/>
      <c r="B504" s="40"/>
      <c r="C504" s="41"/>
      <c r="D504" s="225" t="s">
        <v>134</v>
      </c>
      <c r="E504" s="41"/>
      <c r="F504" s="226" t="s">
        <v>729</v>
      </c>
      <c r="G504" s="41"/>
      <c r="H504" s="41"/>
      <c r="I504" s="227"/>
      <c r="J504" s="41"/>
      <c r="K504" s="41"/>
      <c r="L504" s="45"/>
      <c r="M504" s="228"/>
      <c r="N504" s="229"/>
      <c r="O504" s="92"/>
      <c r="P504" s="92"/>
      <c r="Q504" s="92"/>
      <c r="R504" s="92"/>
      <c r="S504" s="92"/>
      <c r="T504" s="93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134</v>
      </c>
      <c r="AU504" s="18" t="s">
        <v>86</v>
      </c>
    </row>
    <row r="505" s="2" customFormat="1">
      <c r="A505" s="39"/>
      <c r="B505" s="40"/>
      <c r="C505" s="41"/>
      <c r="D505" s="230" t="s">
        <v>136</v>
      </c>
      <c r="E505" s="41"/>
      <c r="F505" s="231" t="s">
        <v>730</v>
      </c>
      <c r="G505" s="41"/>
      <c r="H505" s="41"/>
      <c r="I505" s="227"/>
      <c r="J505" s="41"/>
      <c r="K505" s="41"/>
      <c r="L505" s="45"/>
      <c r="M505" s="228"/>
      <c r="N505" s="229"/>
      <c r="O505" s="92"/>
      <c r="P505" s="92"/>
      <c r="Q505" s="92"/>
      <c r="R505" s="92"/>
      <c r="S505" s="92"/>
      <c r="T505" s="93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136</v>
      </c>
      <c r="AU505" s="18" t="s">
        <v>86</v>
      </c>
    </row>
    <row r="506" s="2" customFormat="1" ht="24.15" customHeight="1">
      <c r="A506" s="39"/>
      <c r="B506" s="40"/>
      <c r="C506" s="265" t="s">
        <v>731</v>
      </c>
      <c r="D506" s="265" t="s">
        <v>281</v>
      </c>
      <c r="E506" s="266" t="s">
        <v>732</v>
      </c>
      <c r="F506" s="267" t="s">
        <v>733</v>
      </c>
      <c r="G506" s="268" t="s">
        <v>168</v>
      </c>
      <c r="H506" s="269">
        <v>1</v>
      </c>
      <c r="I506" s="270"/>
      <c r="J506" s="271">
        <f>ROUND(I506*H506,2)</f>
        <v>0</v>
      </c>
      <c r="K506" s="267" t="s">
        <v>132</v>
      </c>
      <c r="L506" s="272"/>
      <c r="M506" s="273" t="s">
        <v>1</v>
      </c>
      <c r="N506" s="274" t="s">
        <v>45</v>
      </c>
      <c r="O506" s="92"/>
      <c r="P506" s="221">
        <f>O506*H506</f>
        <v>0</v>
      </c>
      <c r="Q506" s="221">
        <v>0.0026700000000000001</v>
      </c>
      <c r="R506" s="221">
        <f>Q506*H506</f>
        <v>0.0026700000000000001</v>
      </c>
      <c r="S506" s="221">
        <v>0</v>
      </c>
      <c r="T506" s="222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23" t="s">
        <v>181</v>
      </c>
      <c r="AT506" s="223" t="s">
        <v>281</v>
      </c>
      <c r="AU506" s="223" t="s">
        <v>86</v>
      </c>
      <c r="AY506" s="18" t="s">
        <v>126</v>
      </c>
      <c r="BE506" s="224">
        <f>IF(N506="základní",J506,0)</f>
        <v>0</v>
      </c>
      <c r="BF506" s="224">
        <f>IF(N506="snížená",J506,0)</f>
        <v>0</v>
      </c>
      <c r="BG506" s="224">
        <f>IF(N506="zákl. přenesená",J506,0)</f>
        <v>0</v>
      </c>
      <c r="BH506" s="224">
        <f>IF(N506="sníž. přenesená",J506,0)</f>
        <v>0</v>
      </c>
      <c r="BI506" s="224">
        <f>IF(N506="nulová",J506,0)</f>
        <v>0</v>
      </c>
      <c r="BJ506" s="18" t="s">
        <v>21</v>
      </c>
      <c r="BK506" s="224">
        <f>ROUND(I506*H506,2)</f>
        <v>0</v>
      </c>
      <c r="BL506" s="18" t="s">
        <v>125</v>
      </c>
      <c r="BM506" s="223" t="s">
        <v>734</v>
      </c>
    </row>
    <row r="507" s="2" customFormat="1">
      <c r="A507" s="39"/>
      <c r="B507" s="40"/>
      <c r="C507" s="41"/>
      <c r="D507" s="225" t="s">
        <v>134</v>
      </c>
      <c r="E507" s="41"/>
      <c r="F507" s="226" t="s">
        <v>733</v>
      </c>
      <c r="G507" s="41"/>
      <c r="H507" s="41"/>
      <c r="I507" s="227"/>
      <c r="J507" s="41"/>
      <c r="K507" s="41"/>
      <c r="L507" s="45"/>
      <c r="M507" s="228"/>
      <c r="N507" s="229"/>
      <c r="O507" s="92"/>
      <c r="P507" s="92"/>
      <c r="Q507" s="92"/>
      <c r="R507" s="92"/>
      <c r="S507" s="92"/>
      <c r="T507" s="93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134</v>
      </c>
      <c r="AU507" s="18" t="s">
        <v>86</v>
      </c>
    </row>
    <row r="508" s="2" customFormat="1">
      <c r="A508" s="39"/>
      <c r="B508" s="40"/>
      <c r="C508" s="41"/>
      <c r="D508" s="225" t="s">
        <v>271</v>
      </c>
      <c r="E508" s="41"/>
      <c r="F508" s="264" t="s">
        <v>735</v>
      </c>
      <c r="G508" s="41"/>
      <c r="H508" s="41"/>
      <c r="I508" s="227"/>
      <c r="J508" s="41"/>
      <c r="K508" s="41"/>
      <c r="L508" s="45"/>
      <c r="M508" s="228"/>
      <c r="N508" s="229"/>
      <c r="O508" s="92"/>
      <c r="P508" s="92"/>
      <c r="Q508" s="92"/>
      <c r="R508" s="92"/>
      <c r="S508" s="92"/>
      <c r="T508" s="93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271</v>
      </c>
      <c r="AU508" s="18" t="s">
        <v>86</v>
      </c>
    </row>
    <row r="509" s="2" customFormat="1" ht="24.15" customHeight="1">
      <c r="A509" s="39"/>
      <c r="B509" s="40"/>
      <c r="C509" s="212" t="s">
        <v>736</v>
      </c>
      <c r="D509" s="212" t="s">
        <v>128</v>
      </c>
      <c r="E509" s="213" t="s">
        <v>737</v>
      </c>
      <c r="F509" s="214" t="s">
        <v>738</v>
      </c>
      <c r="G509" s="215" t="s">
        <v>232</v>
      </c>
      <c r="H509" s="216">
        <v>1</v>
      </c>
      <c r="I509" s="217"/>
      <c r="J509" s="218">
        <f>ROUND(I509*H509,2)</f>
        <v>0</v>
      </c>
      <c r="K509" s="214" t="s">
        <v>132</v>
      </c>
      <c r="L509" s="45"/>
      <c r="M509" s="219" t="s">
        <v>1</v>
      </c>
      <c r="N509" s="220" t="s">
        <v>45</v>
      </c>
      <c r="O509" s="92"/>
      <c r="P509" s="221">
        <f>O509*H509</f>
        <v>0</v>
      </c>
      <c r="Q509" s="221">
        <v>0.12422</v>
      </c>
      <c r="R509" s="221">
        <f>Q509*H509</f>
        <v>0.12422</v>
      </c>
      <c r="S509" s="221">
        <v>0</v>
      </c>
      <c r="T509" s="222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23" t="s">
        <v>125</v>
      </c>
      <c r="AT509" s="223" t="s">
        <v>128</v>
      </c>
      <c r="AU509" s="223" t="s">
        <v>86</v>
      </c>
      <c r="AY509" s="18" t="s">
        <v>126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8" t="s">
        <v>21</v>
      </c>
      <c r="BK509" s="224">
        <f>ROUND(I509*H509,2)</f>
        <v>0</v>
      </c>
      <c r="BL509" s="18" t="s">
        <v>125</v>
      </c>
      <c r="BM509" s="223" t="s">
        <v>739</v>
      </c>
    </row>
    <row r="510" s="2" customFormat="1">
      <c r="A510" s="39"/>
      <c r="B510" s="40"/>
      <c r="C510" s="41"/>
      <c r="D510" s="225" t="s">
        <v>134</v>
      </c>
      <c r="E510" s="41"/>
      <c r="F510" s="226" t="s">
        <v>740</v>
      </c>
      <c r="G510" s="41"/>
      <c r="H510" s="41"/>
      <c r="I510" s="227"/>
      <c r="J510" s="41"/>
      <c r="K510" s="41"/>
      <c r="L510" s="45"/>
      <c r="M510" s="228"/>
      <c r="N510" s="229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134</v>
      </c>
      <c r="AU510" s="18" t="s">
        <v>86</v>
      </c>
    </row>
    <row r="511" s="2" customFormat="1">
      <c r="A511" s="39"/>
      <c r="B511" s="40"/>
      <c r="C511" s="41"/>
      <c r="D511" s="230" t="s">
        <v>136</v>
      </c>
      <c r="E511" s="41"/>
      <c r="F511" s="231" t="s">
        <v>741</v>
      </c>
      <c r="G511" s="41"/>
      <c r="H511" s="41"/>
      <c r="I511" s="227"/>
      <c r="J511" s="41"/>
      <c r="K511" s="41"/>
      <c r="L511" s="45"/>
      <c r="M511" s="228"/>
      <c r="N511" s="229"/>
      <c r="O511" s="92"/>
      <c r="P511" s="92"/>
      <c r="Q511" s="92"/>
      <c r="R511" s="92"/>
      <c r="S511" s="92"/>
      <c r="T511" s="93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8" t="s">
        <v>136</v>
      </c>
      <c r="AU511" s="18" t="s">
        <v>86</v>
      </c>
    </row>
    <row r="512" s="14" customFormat="1">
      <c r="A512" s="14"/>
      <c r="B512" s="242"/>
      <c r="C512" s="243"/>
      <c r="D512" s="225" t="s">
        <v>149</v>
      </c>
      <c r="E512" s="244" t="s">
        <v>1</v>
      </c>
      <c r="F512" s="245" t="s">
        <v>21</v>
      </c>
      <c r="G512" s="243"/>
      <c r="H512" s="246">
        <v>1</v>
      </c>
      <c r="I512" s="247"/>
      <c r="J512" s="243"/>
      <c r="K512" s="243"/>
      <c r="L512" s="248"/>
      <c r="M512" s="249"/>
      <c r="N512" s="250"/>
      <c r="O512" s="250"/>
      <c r="P512" s="250"/>
      <c r="Q512" s="250"/>
      <c r="R512" s="250"/>
      <c r="S512" s="250"/>
      <c r="T512" s="251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2" t="s">
        <v>149</v>
      </c>
      <c r="AU512" s="252" t="s">
        <v>86</v>
      </c>
      <c r="AV512" s="14" t="s">
        <v>86</v>
      </c>
      <c r="AW512" s="14" t="s">
        <v>38</v>
      </c>
      <c r="AX512" s="14" t="s">
        <v>21</v>
      </c>
      <c r="AY512" s="252" t="s">
        <v>126</v>
      </c>
    </row>
    <row r="513" s="2" customFormat="1" ht="21.75" customHeight="1">
      <c r="A513" s="39"/>
      <c r="B513" s="40"/>
      <c r="C513" s="265" t="s">
        <v>742</v>
      </c>
      <c r="D513" s="265" t="s">
        <v>281</v>
      </c>
      <c r="E513" s="266" t="s">
        <v>743</v>
      </c>
      <c r="F513" s="267" t="s">
        <v>744</v>
      </c>
      <c r="G513" s="268" t="s">
        <v>232</v>
      </c>
      <c r="H513" s="269">
        <v>1</v>
      </c>
      <c r="I513" s="270"/>
      <c r="J513" s="271">
        <f>ROUND(I513*H513,2)</f>
        <v>0</v>
      </c>
      <c r="K513" s="267" t="s">
        <v>132</v>
      </c>
      <c r="L513" s="272"/>
      <c r="M513" s="273" t="s">
        <v>1</v>
      </c>
      <c r="N513" s="274" t="s">
        <v>45</v>
      </c>
      <c r="O513" s="92"/>
      <c r="P513" s="221">
        <f>O513*H513</f>
        <v>0</v>
      </c>
      <c r="Q513" s="221">
        <v>0.067000000000000004</v>
      </c>
      <c r="R513" s="221">
        <f>Q513*H513</f>
        <v>0.067000000000000004</v>
      </c>
      <c r="S513" s="221">
        <v>0</v>
      </c>
      <c r="T513" s="222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23" t="s">
        <v>181</v>
      </c>
      <c r="AT513" s="223" t="s">
        <v>281</v>
      </c>
      <c r="AU513" s="223" t="s">
        <v>86</v>
      </c>
      <c r="AY513" s="18" t="s">
        <v>126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8" t="s">
        <v>21</v>
      </c>
      <c r="BK513" s="224">
        <f>ROUND(I513*H513,2)</f>
        <v>0</v>
      </c>
      <c r="BL513" s="18" t="s">
        <v>125</v>
      </c>
      <c r="BM513" s="223" t="s">
        <v>745</v>
      </c>
    </row>
    <row r="514" s="2" customFormat="1">
      <c r="A514" s="39"/>
      <c r="B514" s="40"/>
      <c r="C514" s="41"/>
      <c r="D514" s="225" t="s">
        <v>134</v>
      </c>
      <c r="E514" s="41"/>
      <c r="F514" s="226" t="s">
        <v>744</v>
      </c>
      <c r="G514" s="41"/>
      <c r="H514" s="41"/>
      <c r="I514" s="227"/>
      <c r="J514" s="41"/>
      <c r="K514" s="41"/>
      <c r="L514" s="45"/>
      <c r="M514" s="228"/>
      <c r="N514" s="229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134</v>
      </c>
      <c r="AU514" s="18" t="s">
        <v>86</v>
      </c>
    </row>
    <row r="515" s="2" customFormat="1" ht="24.15" customHeight="1">
      <c r="A515" s="39"/>
      <c r="B515" s="40"/>
      <c r="C515" s="212" t="s">
        <v>746</v>
      </c>
      <c r="D515" s="212" t="s">
        <v>128</v>
      </c>
      <c r="E515" s="213" t="s">
        <v>747</v>
      </c>
      <c r="F515" s="214" t="s">
        <v>748</v>
      </c>
      <c r="G515" s="215" t="s">
        <v>232</v>
      </c>
      <c r="H515" s="216">
        <v>1</v>
      </c>
      <c r="I515" s="217"/>
      <c r="J515" s="218">
        <f>ROUND(I515*H515,2)</f>
        <v>0</v>
      </c>
      <c r="K515" s="214" t="s">
        <v>132</v>
      </c>
      <c r="L515" s="45"/>
      <c r="M515" s="219" t="s">
        <v>1</v>
      </c>
      <c r="N515" s="220" t="s">
        <v>45</v>
      </c>
      <c r="O515" s="92"/>
      <c r="P515" s="221">
        <f>O515*H515</f>
        <v>0</v>
      </c>
      <c r="Q515" s="221">
        <v>0.02972</v>
      </c>
      <c r="R515" s="221">
        <f>Q515*H515</f>
        <v>0.02972</v>
      </c>
      <c r="S515" s="221">
        <v>0</v>
      </c>
      <c r="T515" s="222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23" t="s">
        <v>125</v>
      </c>
      <c r="AT515" s="223" t="s">
        <v>128</v>
      </c>
      <c r="AU515" s="223" t="s">
        <v>86</v>
      </c>
      <c r="AY515" s="18" t="s">
        <v>126</v>
      </c>
      <c r="BE515" s="224">
        <f>IF(N515="základní",J515,0)</f>
        <v>0</v>
      </c>
      <c r="BF515" s="224">
        <f>IF(N515="snížená",J515,0)</f>
        <v>0</v>
      </c>
      <c r="BG515" s="224">
        <f>IF(N515="zákl. přenesená",J515,0)</f>
        <v>0</v>
      </c>
      <c r="BH515" s="224">
        <f>IF(N515="sníž. přenesená",J515,0)</f>
        <v>0</v>
      </c>
      <c r="BI515" s="224">
        <f>IF(N515="nulová",J515,0)</f>
        <v>0</v>
      </c>
      <c r="BJ515" s="18" t="s">
        <v>21</v>
      </c>
      <c r="BK515" s="224">
        <f>ROUND(I515*H515,2)</f>
        <v>0</v>
      </c>
      <c r="BL515" s="18" t="s">
        <v>125</v>
      </c>
      <c r="BM515" s="223" t="s">
        <v>749</v>
      </c>
    </row>
    <row r="516" s="2" customFormat="1">
      <c r="A516" s="39"/>
      <c r="B516" s="40"/>
      <c r="C516" s="41"/>
      <c r="D516" s="225" t="s">
        <v>134</v>
      </c>
      <c r="E516" s="41"/>
      <c r="F516" s="226" t="s">
        <v>750</v>
      </c>
      <c r="G516" s="41"/>
      <c r="H516" s="41"/>
      <c r="I516" s="227"/>
      <c r="J516" s="41"/>
      <c r="K516" s="41"/>
      <c r="L516" s="45"/>
      <c r="M516" s="228"/>
      <c r="N516" s="229"/>
      <c r="O516" s="92"/>
      <c r="P516" s="92"/>
      <c r="Q516" s="92"/>
      <c r="R516" s="92"/>
      <c r="S516" s="92"/>
      <c r="T516" s="93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134</v>
      </c>
      <c r="AU516" s="18" t="s">
        <v>86</v>
      </c>
    </row>
    <row r="517" s="2" customFormat="1">
      <c r="A517" s="39"/>
      <c r="B517" s="40"/>
      <c r="C517" s="41"/>
      <c r="D517" s="230" t="s">
        <v>136</v>
      </c>
      <c r="E517" s="41"/>
      <c r="F517" s="231" t="s">
        <v>751</v>
      </c>
      <c r="G517" s="41"/>
      <c r="H517" s="41"/>
      <c r="I517" s="227"/>
      <c r="J517" s="41"/>
      <c r="K517" s="41"/>
      <c r="L517" s="45"/>
      <c r="M517" s="228"/>
      <c r="N517" s="229"/>
      <c r="O517" s="92"/>
      <c r="P517" s="92"/>
      <c r="Q517" s="92"/>
      <c r="R517" s="92"/>
      <c r="S517" s="92"/>
      <c r="T517" s="93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136</v>
      </c>
      <c r="AU517" s="18" t="s">
        <v>86</v>
      </c>
    </row>
    <row r="518" s="14" customFormat="1">
      <c r="A518" s="14"/>
      <c r="B518" s="242"/>
      <c r="C518" s="243"/>
      <c r="D518" s="225" t="s">
        <v>149</v>
      </c>
      <c r="E518" s="244" t="s">
        <v>1</v>
      </c>
      <c r="F518" s="245" t="s">
        <v>21</v>
      </c>
      <c r="G518" s="243"/>
      <c r="H518" s="246">
        <v>1</v>
      </c>
      <c r="I518" s="247"/>
      <c r="J518" s="243"/>
      <c r="K518" s="243"/>
      <c r="L518" s="248"/>
      <c r="M518" s="249"/>
      <c r="N518" s="250"/>
      <c r="O518" s="250"/>
      <c r="P518" s="250"/>
      <c r="Q518" s="250"/>
      <c r="R518" s="250"/>
      <c r="S518" s="250"/>
      <c r="T518" s="251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2" t="s">
        <v>149</v>
      </c>
      <c r="AU518" s="252" t="s">
        <v>86</v>
      </c>
      <c r="AV518" s="14" t="s">
        <v>86</v>
      </c>
      <c r="AW518" s="14" t="s">
        <v>38</v>
      </c>
      <c r="AX518" s="14" t="s">
        <v>21</v>
      </c>
      <c r="AY518" s="252" t="s">
        <v>126</v>
      </c>
    </row>
    <row r="519" s="2" customFormat="1" ht="24.15" customHeight="1">
      <c r="A519" s="39"/>
      <c r="B519" s="40"/>
      <c r="C519" s="265" t="s">
        <v>752</v>
      </c>
      <c r="D519" s="265" t="s">
        <v>281</v>
      </c>
      <c r="E519" s="266" t="s">
        <v>753</v>
      </c>
      <c r="F519" s="267" t="s">
        <v>754</v>
      </c>
      <c r="G519" s="268" t="s">
        <v>232</v>
      </c>
      <c r="H519" s="269">
        <v>1</v>
      </c>
      <c r="I519" s="270"/>
      <c r="J519" s="271">
        <f>ROUND(I519*H519,2)</f>
        <v>0</v>
      </c>
      <c r="K519" s="267" t="s">
        <v>132</v>
      </c>
      <c r="L519" s="272"/>
      <c r="M519" s="273" t="s">
        <v>1</v>
      </c>
      <c r="N519" s="274" t="s">
        <v>45</v>
      </c>
      <c r="O519" s="92"/>
      <c r="P519" s="221">
        <f>O519*H519</f>
        <v>0</v>
      </c>
      <c r="Q519" s="221">
        <v>0.057000000000000002</v>
      </c>
      <c r="R519" s="221">
        <f>Q519*H519</f>
        <v>0.057000000000000002</v>
      </c>
      <c r="S519" s="221">
        <v>0</v>
      </c>
      <c r="T519" s="222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23" t="s">
        <v>181</v>
      </c>
      <c r="AT519" s="223" t="s">
        <v>281</v>
      </c>
      <c r="AU519" s="223" t="s">
        <v>86</v>
      </c>
      <c r="AY519" s="18" t="s">
        <v>126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8" t="s">
        <v>21</v>
      </c>
      <c r="BK519" s="224">
        <f>ROUND(I519*H519,2)</f>
        <v>0</v>
      </c>
      <c r="BL519" s="18" t="s">
        <v>125</v>
      </c>
      <c r="BM519" s="223" t="s">
        <v>755</v>
      </c>
    </row>
    <row r="520" s="2" customFormat="1">
      <c r="A520" s="39"/>
      <c r="B520" s="40"/>
      <c r="C520" s="41"/>
      <c r="D520" s="225" t="s">
        <v>134</v>
      </c>
      <c r="E520" s="41"/>
      <c r="F520" s="226" t="s">
        <v>754</v>
      </c>
      <c r="G520" s="41"/>
      <c r="H520" s="41"/>
      <c r="I520" s="227"/>
      <c r="J520" s="41"/>
      <c r="K520" s="41"/>
      <c r="L520" s="45"/>
      <c r="M520" s="228"/>
      <c r="N520" s="229"/>
      <c r="O520" s="92"/>
      <c r="P520" s="92"/>
      <c r="Q520" s="92"/>
      <c r="R520" s="92"/>
      <c r="S520" s="92"/>
      <c r="T520" s="93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134</v>
      </c>
      <c r="AU520" s="18" t="s">
        <v>86</v>
      </c>
    </row>
    <row r="521" s="2" customFormat="1" ht="24.15" customHeight="1">
      <c r="A521" s="39"/>
      <c r="B521" s="40"/>
      <c r="C521" s="212" t="s">
        <v>756</v>
      </c>
      <c r="D521" s="212" t="s">
        <v>128</v>
      </c>
      <c r="E521" s="213" t="s">
        <v>757</v>
      </c>
      <c r="F521" s="214" t="s">
        <v>758</v>
      </c>
      <c r="G521" s="215" t="s">
        <v>232</v>
      </c>
      <c r="H521" s="216">
        <v>1</v>
      </c>
      <c r="I521" s="217"/>
      <c r="J521" s="218">
        <f>ROUND(I521*H521,2)</f>
        <v>0</v>
      </c>
      <c r="K521" s="214" t="s">
        <v>132</v>
      </c>
      <c r="L521" s="45"/>
      <c r="M521" s="219" t="s">
        <v>1</v>
      </c>
      <c r="N521" s="220" t="s">
        <v>45</v>
      </c>
      <c r="O521" s="92"/>
      <c r="P521" s="221">
        <f>O521*H521</f>
        <v>0</v>
      </c>
      <c r="Q521" s="221">
        <v>0.02972</v>
      </c>
      <c r="R521" s="221">
        <f>Q521*H521</f>
        <v>0.02972</v>
      </c>
      <c r="S521" s="221">
        <v>0</v>
      </c>
      <c r="T521" s="222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23" t="s">
        <v>125</v>
      </c>
      <c r="AT521" s="223" t="s">
        <v>128</v>
      </c>
      <c r="AU521" s="223" t="s">
        <v>86</v>
      </c>
      <c r="AY521" s="18" t="s">
        <v>126</v>
      </c>
      <c r="BE521" s="224">
        <f>IF(N521="základní",J521,0)</f>
        <v>0</v>
      </c>
      <c r="BF521" s="224">
        <f>IF(N521="snížená",J521,0)</f>
        <v>0</v>
      </c>
      <c r="BG521" s="224">
        <f>IF(N521="zákl. přenesená",J521,0)</f>
        <v>0</v>
      </c>
      <c r="BH521" s="224">
        <f>IF(N521="sníž. přenesená",J521,0)</f>
        <v>0</v>
      </c>
      <c r="BI521" s="224">
        <f>IF(N521="nulová",J521,0)</f>
        <v>0</v>
      </c>
      <c r="BJ521" s="18" t="s">
        <v>21</v>
      </c>
      <c r="BK521" s="224">
        <f>ROUND(I521*H521,2)</f>
        <v>0</v>
      </c>
      <c r="BL521" s="18" t="s">
        <v>125</v>
      </c>
      <c r="BM521" s="223" t="s">
        <v>759</v>
      </c>
    </row>
    <row r="522" s="2" customFormat="1">
      <c r="A522" s="39"/>
      <c r="B522" s="40"/>
      <c r="C522" s="41"/>
      <c r="D522" s="225" t="s">
        <v>134</v>
      </c>
      <c r="E522" s="41"/>
      <c r="F522" s="226" t="s">
        <v>760</v>
      </c>
      <c r="G522" s="41"/>
      <c r="H522" s="41"/>
      <c r="I522" s="227"/>
      <c r="J522" s="41"/>
      <c r="K522" s="41"/>
      <c r="L522" s="45"/>
      <c r="M522" s="228"/>
      <c r="N522" s="229"/>
      <c r="O522" s="92"/>
      <c r="P522" s="92"/>
      <c r="Q522" s="92"/>
      <c r="R522" s="92"/>
      <c r="S522" s="92"/>
      <c r="T522" s="93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134</v>
      </c>
      <c r="AU522" s="18" t="s">
        <v>86</v>
      </c>
    </row>
    <row r="523" s="2" customFormat="1">
      <c r="A523" s="39"/>
      <c r="B523" s="40"/>
      <c r="C523" s="41"/>
      <c r="D523" s="230" t="s">
        <v>136</v>
      </c>
      <c r="E523" s="41"/>
      <c r="F523" s="231" t="s">
        <v>761</v>
      </c>
      <c r="G523" s="41"/>
      <c r="H523" s="41"/>
      <c r="I523" s="227"/>
      <c r="J523" s="41"/>
      <c r="K523" s="41"/>
      <c r="L523" s="45"/>
      <c r="M523" s="228"/>
      <c r="N523" s="229"/>
      <c r="O523" s="92"/>
      <c r="P523" s="92"/>
      <c r="Q523" s="92"/>
      <c r="R523" s="92"/>
      <c r="S523" s="92"/>
      <c r="T523" s="93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136</v>
      </c>
      <c r="AU523" s="18" t="s">
        <v>86</v>
      </c>
    </row>
    <row r="524" s="14" customFormat="1">
      <c r="A524" s="14"/>
      <c r="B524" s="242"/>
      <c r="C524" s="243"/>
      <c r="D524" s="225" t="s">
        <v>149</v>
      </c>
      <c r="E524" s="244" t="s">
        <v>1</v>
      </c>
      <c r="F524" s="245" t="s">
        <v>21</v>
      </c>
      <c r="G524" s="243"/>
      <c r="H524" s="246">
        <v>1</v>
      </c>
      <c r="I524" s="247"/>
      <c r="J524" s="243"/>
      <c r="K524" s="243"/>
      <c r="L524" s="248"/>
      <c r="M524" s="249"/>
      <c r="N524" s="250"/>
      <c r="O524" s="250"/>
      <c r="P524" s="250"/>
      <c r="Q524" s="250"/>
      <c r="R524" s="250"/>
      <c r="S524" s="250"/>
      <c r="T524" s="251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2" t="s">
        <v>149</v>
      </c>
      <c r="AU524" s="252" t="s">
        <v>86</v>
      </c>
      <c r="AV524" s="14" t="s">
        <v>86</v>
      </c>
      <c r="AW524" s="14" t="s">
        <v>38</v>
      </c>
      <c r="AX524" s="14" t="s">
        <v>21</v>
      </c>
      <c r="AY524" s="252" t="s">
        <v>126</v>
      </c>
    </row>
    <row r="525" s="2" customFormat="1" ht="24.15" customHeight="1">
      <c r="A525" s="39"/>
      <c r="B525" s="40"/>
      <c r="C525" s="265" t="s">
        <v>762</v>
      </c>
      <c r="D525" s="265" t="s">
        <v>281</v>
      </c>
      <c r="E525" s="266" t="s">
        <v>763</v>
      </c>
      <c r="F525" s="267" t="s">
        <v>764</v>
      </c>
      <c r="G525" s="268" t="s">
        <v>232</v>
      </c>
      <c r="H525" s="269">
        <v>1</v>
      </c>
      <c r="I525" s="270"/>
      <c r="J525" s="271">
        <f>ROUND(I525*H525,2)</f>
        <v>0</v>
      </c>
      <c r="K525" s="267" t="s">
        <v>132</v>
      </c>
      <c r="L525" s="272"/>
      <c r="M525" s="273" t="s">
        <v>1</v>
      </c>
      <c r="N525" s="274" t="s">
        <v>45</v>
      </c>
      <c r="O525" s="92"/>
      <c r="P525" s="221">
        <f>O525*H525</f>
        <v>0</v>
      </c>
      <c r="Q525" s="221">
        <v>0.053999999999999999</v>
      </c>
      <c r="R525" s="221">
        <f>Q525*H525</f>
        <v>0.053999999999999999</v>
      </c>
      <c r="S525" s="221">
        <v>0</v>
      </c>
      <c r="T525" s="222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23" t="s">
        <v>181</v>
      </c>
      <c r="AT525" s="223" t="s">
        <v>281</v>
      </c>
      <c r="AU525" s="223" t="s">
        <v>86</v>
      </c>
      <c r="AY525" s="18" t="s">
        <v>126</v>
      </c>
      <c r="BE525" s="224">
        <f>IF(N525="základní",J525,0)</f>
        <v>0</v>
      </c>
      <c r="BF525" s="224">
        <f>IF(N525="snížená",J525,0)</f>
        <v>0</v>
      </c>
      <c r="BG525" s="224">
        <f>IF(N525="zákl. přenesená",J525,0)</f>
        <v>0</v>
      </c>
      <c r="BH525" s="224">
        <f>IF(N525="sníž. přenesená",J525,0)</f>
        <v>0</v>
      </c>
      <c r="BI525" s="224">
        <f>IF(N525="nulová",J525,0)</f>
        <v>0</v>
      </c>
      <c r="BJ525" s="18" t="s">
        <v>21</v>
      </c>
      <c r="BK525" s="224">
        <f>ROUND(I525*H525,2)</f>
        <v>0</v>
      </c>
      <c r="BL525" s="18" t="s">
        <v>125</v>
      </c>
      <c r="BM525" s="223" t="s">
        <v>765</v>
      </c>
    </row>
    <row r="526" s="2" customFormat="1">
      <c r="A526" s="39"/>
      <c r="B526" s="40"/>
      <c r="C526" s="41"/>
      <c r="D526" s="225" t="s">
        <v>134</v>
      </c>
      <c r="E526" s="41"/>
      <c r="F526" s="226" t="s">
        <v>764</v>
      </c>
      <c r="G526" s="41"/>
      <c r="H526" s="41"/>
      <c r="I526" s="227"/>
      <c r="J526" s="41"/>
      <c r="K526" s="41"/>
      <c r="L526" s="45"/>
      <c r="M526" s="228"/>
      <c r="N526" s="229"/>
      <c r="O526" s="92"/>
      <c r="P526" s="92"/>
      <c r="Q526" s="92"/>
      <c r="R526" s="92"/>
      <c r="S526" s="92"/>
      <c r="T526" s="93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134</v>
      </c>
      <c r="AU526" s="18" t="s">
        <v>86</v>
      </c>
    </row>
    <row r="527" s="2" customFormat="1" ht="24.15" customHeight="1">
      <c r="A527" s="39"/>
      <c r="B527" s="40"/>
      <c r="C527" s="212" t="s">
        <v>766</v>
      </c>
      <c r="D527" s="212" t="s">
        <v>128</v>
      </c>
      <c r="E527" s="213" t="s">
        <v>767</v>
      </c>
      <c r="F527" s="214" t="s">
        <v>768</v>
      </c>
      <c r="G527" s="215" t="s">
        <v>232</v>
      </c>
      <c r="H527" s="216">
        <v>1</v>
      </c>
      <c r="I527" s="217"/>
      <c r="J527" s="218">
        <f>ROUND(I527*H527,2)</f>
        <v>0</v>
      </c>
      <c r="K527" s="214" t="s">
        <v>132</v>
      </c>
      <c r="L527" s="45"/>
      <c r="M527" s="219" t="s">
        <v>1</v>
      </c>
      <c r="N527" s="220" t="s">
        <v>45</v>
      </c>
      <c r="O527" s="92"/>
      <c r="P527" s="221">
        <f>O527*H527</f>
        <v>0</v>
      </c>
      <c r="Q527" s="221">
        <v>0.02972</v>
      </c>
      <c r="R527" s="221">
        <f>Q527*H527</f>
        <v>0.02972</v>
      </c>
      <c r="S527" s="221">
        <v>0</v>
      </c>
      <c r="T527" s="222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23" t="s">
        <v>125</v>
      </c>
      <c r="AT527" s="223" t="s">
        <v>128</v>
      </c>
      <c r="AU527" s="223" t="s">
        <v>86</v>
      </c>
      <c r="AY527" s="18" t="s">
        <v>126</v>
      </c>
      <c r="BE527" s="224">
        <f>IF(N527="základní",J527,0)</f>
        <v>0</v>
      </c>
      <c r="BF527" s="224">
        <f>IF(N527="snížená",J527,0)</f>
        <v>0</v>
      </c>
      <c r="BG527" s="224">
        <f>IF(N527="zákl. přenesená",J527,0)</f>
        <v>0</v>
      </c>
      <c r="BH527" s="224">
        <f>IF(N527="sníž. přenesená",J527,0)</f>
        <v>0</v>
      </c>
      <c r="BI527" s="224">
        <f>IF(N527="nulová",J527,0)</f>
        <v>0</v>
      </c>
      <c r="BJ527" s="18" t="s">
        <v>21</v>
      </c>
      <c r="BK527" s="224">
        <f>ROUND(I527*H527,2)</f>
        <v>0</v>
      </c>
      <c r="BL527" s="18" t="s">
        <v>125</v>
      </c>
      <c r="BM527" s="223" t="s">
        <v>769</v>
      </c>
    </row>
    <row r="528" s="2" customFormat="1">
      <c r="A528" s="39"/>
      <c r="B528" s="40"/>
      <c r="C528" s="41"/>
      <c r="D528" s="225" t="s">
        <v>134</v>
      </c>
      <c r="E528" s="41"/>
      <c r="F528" s="226" t="s">
        <v>770</v>
      </c>
      <c r="G528" s="41"/>
      <c r="H528" s="41"/>
      <c r="I528" s="227"/>
      <c r="J528" s="41"/>
      <c r="K528" s="41"/>
      <c r="L528" s="45"/>
      <c r="M528" s="228"/>
      <c r="N528" s="229"/>
      <c r="O528" s="92"/>
      <c r="P528" s="92"/>
      <c r="Q528" s="92"/>
      <c r="R528" s="92"/>
      <c r="S528" s="92"/>
      <c r="T528" s="93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T528" s="18" t="s">
        <v>134</v>
      </c>
      <c r="AU528" s="18" t="s">
        <v>86</v>
      </c>
    </row>
    <row r="529" s="2" customFormat="1">
      <c r="A529" s="39"/>
      <c r="B529" s="40"/>
      <c r="C529" s="41"/>
      <c r="D529" s="230" t="s">
        <v>136</v>
      </c>
      <c r="E529" s="41"/>
      <c r="F529" s="231" t="s">
        <v>771</v>
      </c>
      <c r="G529" s="41"/>
      <c r="H529" s="41"/>
      <c r="I529" s="227"/>
      <c r="J529" s="41"/>
      <c r="K529" s="41"/>
      <c r="L529" s="45"/>
      <c r="M529" s="228"/>
      <c r="N529" s="229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136</v>
      </c>
      <c r="AU529" s="18" t="s">
        <v>86</v>
      </c>
    </row>
    <row r="530" s="14" customFormat="1">
      <c r="A530" s="14"/>
      <c r="B530" s="242"/>
      <c r="C530" s="243"/>
      <c r="D530" s="225" t="s">
        <v>149</v>
      </c>
      <c r="E530" s="244" t="s">
        <v>1</v>
      </c>
      <c r="F530" s="245" t="s">
        <v>21</v>
      </c>
      <c r="G530" s="243"/>
      <c r="H530" s="246">
        <v>1</v>
      </c>
      <c r="I530" s="247"/>
      <c r="J530" s="243"/>
      <c r="K530" s="243"/>
      <c r="L530" s="248"/>
      <c r="M530" s="249"/>
      <c r="N530" s="250"/>
      <c r="O530" s="250"/>
      <c r="P530" s="250"/>
      <c r="Q530" s="250"/>
      <c r="R530" s="250"/>
      <c r="S530" s="250"/>
      <c r="T530" s="251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2" t="s">
        <v>149</v>
      </c>
      <c r="AU530" s="252" t="s">
        <v>86</v>
      </c>
      <c r="AV530" s="14" t="s">
        <v>86</v>
      </c>
      <c r="AW530" s="14" t="s">
        <v>38</v>
      </c>
      <c r="AX530" s="14" t="s">
        <v>21</v>
      </c>
      <c r="AY530" s="252" t="s">
        <v>126</v>
      </c>
    </row>
    <row r="531" s="2" customFormat="1" ht="24.15" customHeight="1">
      <c r="A531" s="39"/>
      <c r="B531" s="40"/>
      <c r="C531" s="265" t="s">
        <v>772</v>
      </c>
      <c r="D531" s="265" t="s">
        <v>281</v>
      </c>
      <c r="E531" s="266" t="s">
        <v>773</v>
      </c>
      <c r="F531" s="267" t="s">
        <v>774</v>
      </c>
      <c r="G531" s="268" t="s">
        <v>232</v>
      </c>
      <c r="H531" s="269">
        <v>1</v>
      </c>
      <c r="I531" s="270"/>
      <c r="J531" s="271">
        <f>ROUND(I531*H531,2)</f>
        <v>0</v>
      </c>
      <c r="K531" s="267" t="s">
        <v>132</v>
      </c>
      <c r="L531" s="272"/>
      <c r="M531" s="273" t="s">
        <v>1</v>
      </c>
      <c r="N531" s="274" t="s">
        <v>45</v>
      </c>
      <c r="O531" s="92"/>
      <c r="P531" s="221">
        <f>O531*H531</f>
        <v>0</v>
      </c>
      <c r="Q531" s="221">
        <v>0.089999999999999997</v>
      </c>
      <c r="R531" s="221">
        <f>Q531*H531</f>
        <v>0.089999999999999997</v>
      </c>
      <c r="S531" s="221">
        <v>0</v>
      </c>
      <c r="T531" s="222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23" t="s">
        <v>181</v>
      </c>
      <c r="AT531" s="223" t="s">
        <v>281</v>
      </c>
      <c r="AU531" s="223" t="s">
        <v>86</v>
      </c>
      <c r="AY531" s="18" t="s">
        <v>126</v>
      </c>
      <c r="BE531" s="224">
        <f>IF(N531="základní",J531,0)</f>
        <v>0</v>
      </c>
      <c r="BF531" s="224">
        <f>IF(N531="snížená",J531,0)</f>
        <v>0</v>
      </c>
      <c r="BG531" s="224">
        <f>IF(N531="zákl. přenesená",J531,0)</f>
        <v>0</v>
      </c>
      <c r="BH531" s="224">
        <f>IF(N531="sníž. přenesená",J531,0)</f>
        <v>0</v>
      </c>
      <c r="BI531" s="224">
        <f>IF(N531="nulová",J531,0)</f>
        <v>0</v>
      </c>
      <c r="BJ531" s="18" t="s">
        <v>21</v>
      </c>
      <c r="BK531" s="224">
        <f>ROUND(I531*H531,2)</f>
        <v>0</v>
      </c>
      <c r="BL531" s="18" t="s">
        <v>125</v>
      </c>
      <c r="BM531" s="223" t="s">
        <v>775</v>
      </c>
    </row>
    <row r="532" s="2" customFormat="1">
      <c r="A532" s="39"/>
      <c r="B532" s="40"/>
      <c r="C532" s="41"/>
      <c r="D532" s="225" t="s">
        <v>134</v>
      </c>
      <c r="E532" s="41"/>
      <c r="F532" s="226" t="s">
        <v>774</v>
      </c>
      <c r="G532" s="41"/>
      <c r="H532" s="41"/>
      <c r="I532" s="227"/>
      <c r="J532" s="41"/>
      <c r="K532" s="41"/>
      <c r="L532" s="45"/>
      <c r="M532" s="228"/>
      <c r="N532" s="229"/>
      <c r="O532" s="92"/>
      <c r="P532" s="92"/>
      <c r="Q532" s="92"/>
      <c r="R532" s="92"/>
      <c r="S532" s="92"/>
      <c r="T532" s="93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134</v>
      </c>
      <c r="AU532" s="18" t="s">
        <v>86</v>
      </c>
    </row>
    <row r="533" s="2" customFormat="1" ht="24.15" customHeight="1">
      <c r="A533" s="39"/>
      <c r="B533" s="40"/>
      <c r="C533" s="212" t="s">
        <v>776</v>
      </c>
      <c r="D533" s="212" t="s">
        <v>128</v>
      </c>
      <c r="E533" s="213" t="s">
        <v>777</v>
      </c>
      <c r="F533" s="214" t="s">
        <v>778</v>
      </c>
      <c r="G533" s="215" t="s">
        <v>232</v>
      </c>
      <c r="H533" s="216">
        <v>1</v>
      </c>
      <c r="I533" s="217"/>
      <c r="J533" s="218">
        <f>ROUND(I533*H533,2)</f>
        <v>0</v>
      </c>
      <c r="K533" s="214" t="s">
        <v>132</v>
      </c>
      <c r="L533" s="45"/>
      <c r="M533" s="219" t="s">
        <v>1</v>
      </c>
      <c r="N533" s="220" t="s">
        <v>45</v>
      </c>
      <c r="O533" s="92"/>
      <c r="P533" s="221">
        <f>O533*H533</f>
        <v>0</v>
      </c>
      <c r="Q533" s="221">
        <v>0.030759999999999999</v>
      </c>
      <c r="R533" s="221">
        <f>Q533*H533</f>
        <v>0.030759999999999999</v>
      </c>
      <c r="S533" s="221">
        <v>0</v>
      </c>
      <c r="T533" s="222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23" t="s">
        <v>125</v>
      </c>
      <c r="AT533" s="223" t="s">
        <v>128</v>
      </c>
      <c r="AU533" s="223" t="s">
        <v>86</v>
      </c>
      <c r="AY533" s="18" t="s">
        <v>126</v>
      </c>
      <c r="BE533" s="224">
        <f>IF(N533="základní",J533,0)</f>
        <v>0</v>
      </c>
      <c r="BF533" s="224">
        <f>IF(N533="snížená",J533,0)</f>
        <v>0</v>
      </c>
      <c r="BG533" s="224">
        <f>IF(N533="zákl. přenesená",J533,0)</f>
        <v>0</v>
      </c>
      <c r="BH533" s="224">
        <f>IF(N533="sníž. přenesená",J533,0)</f>
        <v>0</v>
      </c>
      <c r="BI533" s="224">
        <f>IF(N533="nulová",J533,0)</f>
        <v>0</v>
      </c>
      <c r="BJ533" s="18" t="s">
        <v>21</v>
      </c>
      <c r="BK533" s="224">
        <f>ROUND(I533*H533,2)</f>
        <v>0</v>
      </c>
      <c r="BL533" s="18" t="s">
        <v>125</v>
      </c>
      <c r="BM533" s="223" t="s">
        <v>779</v>
      </c>
    </row>
    <row r="534" s="2" customFormat="1">
      <c r="A534" s="39"/>
      <c r="B534" s="40"/>
      <c r="C534" s="41"/>
      <c r="D534" s="225" t="s">
        <v>134</v>
      </c>
      <c r="E534" s="41"/>
      <c r="F534" s="226" t="s">
        <v>780</v>
      </c>
      <c r="G534" s="41"/>
      <c r="H534" s="41"/>
      <c r="I534" s="227"/>
      <c r="J534" s="41"/>
      <c r="K534" s="41"/>
      <c r="L534" s="45"/>
      <c r="M534" s="228"/>
      <c r="N534" s="229"/>
      <c r="O534" s="92"/>
      <c r="P534" s="92"/>
      <c r="Q534" s="92"/>
      <c r="R534" s="92"/>
      <c r="S534" s="92"/>
      <c r="T534" s="93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134</v>
      </c>
      <c r="AU534" s="18" t="s">
        <v>86</v>
      </c>
    </row>
    <row r="535" s="2" customFormat="1">
      <c r="A535" s="39"/>
      <c r="B535" s="40"/>
      <c r="C535" s="41"/>
      <c r="D535" s="230" t="s">
        <v>136</v>
      </c>
      <c r="E535" s="41"/>
      <c r="F535" s="231" t="s">
        <v>781</v>
      </c>
      <c r="G535" s="41"/>
      <c r="H535" s="41"/>
      <c r="I535" s="227"/>
      <c r="J535" s="41"/>
      <c r="K535" s="41"/>
      <c r="L535" s="45"/>
      <c r="M535" s="228"/>
      <c r="N535" s="229"/>
      <c r="O535" s="92"/>
      <c r="P535" s="92"/>
      <c r="Q535" s="92"/>
      <c r="R535" s="92"/>
      <c r="S535" s="92"/>
      <c r="T535" s="93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T535" s="18" t="s">
        <v>136</v>
      </c>
      <c r="AU535" s="18" t="s">
        <v>86</v>
      </c>
    </row>
    <row r="536" s="14" customFormat="1">
      <c r="A536" s="14"/>
      <c r="B536" s="242"/>
      <c r="C536" s="243"/>
      <c r="D536" s="225" t="s">
        <v>149</v>
      </c>
      <c r="E536" s="244" t="s">
        <v>1</v>
      </c>
      <c r="F536" s="245" t="s">
        <v>21</v>
      </c>
      <c r="G536" s="243"/>
      <c r="H536" s="246">
        <v>1</v>
      </c>
      <c r="I536" s="247"/>
      <c r="J536" s="243"/>
      <c r="K536" s="243"/>
      <c r="L536" s="248"/>
      <c r="M536" s="249"/>
      <c r="N536" s="250"/>
      <c r="O536" s="250"/>
      <c r="P536" s="250"/>
      <c r="Q536" s="250"/>
      <c r="R536" s="250"/>
      <c r="S536" s="250"/>
      <c r="T536" s="251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2" t="s">
        <v>149</v>
      </c>
      <c r="AU536" s="252" t="s">
        <v>86</v>
      </c>
      <c r="AV536" s="14" t="s">
        <v>86</v>
      </c>
      <c r="AW536" s="14" t="s">
        <v>38</v>
      </c>
      <c r="AX536" s="14" t="s">
        <v>21</v>
      </c>
      <c r="AY536" s="252" t="s">
        <v>126</v>
      </c>
    </row>
    <row r="537" s="2" customFormat="1" ht="24.15" customHeight="1">
      <c r="A537" s="39"/>
      <c r="B537" s="40"/>
      <c r="C537" s="265" t="s">
        <v>782</v>
      </c>
      <c r="D537" s="265" t="s">
        <v>281</v>
      </c>
      <c r="E537" s="266" t="s">
        <v>783</v>
      </c>
      <c r="F537" s="267" t="s">
        <v>784</v>
      </c>
      <c r="G537" s="268" t="s">
        <v>232</v>
      </c>
      <c r="H537" s="269">
        <v>1</v>
      </c>
      <c r="I537" s="270"/>
      <c r="J537" s="271">
        <f>ROUND(I537*H537,2)</f>
        <v>0</v>
      </c>
      <c r="K537" s="267" t="s">
        <v>132</v>
      </c>
      <c r="L537" s="272"/>
      <c r="M537" s="273" t="s">
        <v>1</v>
      </c>
      <c r="N537" s="274" t="s">
        <v>45</v>
      </c>
      <c r="O537" s="92"/>
      <c r="P537" s="221">
        <f>O537*H537</f>
        <v>0</v>
      </c>
      <c r="Q537" s="221">
        <v>0.070000000000000007</v>
      </c>
      <c r="R537" s="221">
        <f>Q537*H537</f>
        <v>0.070000000000000007</v>
      </c>
      <c r="S537" s="221">
        <v>0</v>
      </c>
      <c r="T537" s="222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23" t="s">
        <v>181</v>
      </c>
      <c r="AT537" s="223" t="s">
        <v>281</v>
      </c>
      <c r="AU537" s="223" t="s">
        <v>86</v>
      </c>
      <c r="AY537" s="18" t="s">
        <v>126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8" t="s">
        <v>21</v>
      </c>
      <c r="BK537" s="224">
        <f>ROUND(I537*H537,2)</f>
        <v>0</v>
      </c>
      <c r="BL537" s="18" t="s">
        <v>125</v>
      </c>
      <c r="BM537" s="223" t="s">
        <v>785</v>
      </c>
    </row>
    <row r="538" s="2" customFormat="1">
      <c r="A538" s="39"/>
      <c r="B538" s="40"/>
      <c r="C538" s="41"/>
      <c r="D538" s="225" t="s">
        <v>134</v>
      </c>
      <c r="E538" s="41"/>
      <c r="F538" s="226" t="s">
        <v>784</v>
      </c>
      <c r="G538" s="41"/>
      <c r="H538" s="41"/>
      <c r="I538" s="227"/>
      <c r="J538" s="41"/>
      <c r="K538" s="41"/>
      <c r="L538" s="45"/>
      <c r="M538" s="228"/>
      <c r="N538" s="229"/>
      <c r="O538" s="92"/>
      <c r="P538" s="92"/>
      <c r="Q538" s="92"/>
      <c r="R538" s="92"/>
      <c r="S538" s="92"/>
      <c r="T538" s="93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134</v>
      </c>
      <c r="AU538" s="18" t="s">
        <v>86</v>
      </c>
    </row>
    <row r="539" s="2" customFormat="1" ht="24.15" customHeight="1">
      <c r="A539" s="39"/>
      <c r="B539" s="40"/>
      <c r="C539" s="212" t="s">
        <v>786</v>
      </c>
      <c r="D539" s="212" t="s">
        <v>128</v>
      </c>
      <c r="E539" s="213" t="s">
        <v>787</v>
      </c>
      <c r="F539" s="214" t="s">
        <v>788</v>
      </c>
      <c r="G539" s="215" t="s">
        <v>232</v>
      </c>
      <c r="H539" s="216">
        <v>1</v>
      </c>
      <c r="I539" s="217"/>
      <c r="J539" s="218">
        <f>ROUND(I539*H539,2)</f>
        <v>0</v>
      </c>
      <c r="K539" s="214" t="s">
        <v>132</v>
      </c>
      <c r="L539" s="45"/>
      <c r="M539" s="219" t="s">
        <v>1</v>
      </c>
      <c r="N539" s="220" t="s">
        <v>45</v>
      </c>
      <c r="O539" s="92"/>
      <c r="P539" s="221">
        <f>O539*H539</f>
        <v>0</v>
      </c>
      <c r="Q539" s="221">
        <v>0.21734000000000001</v>
      </c>
      <c r="R539" s="221">
        <f>Q539*H539</f>
        <v>0.21734000000000001</v>
      </c>
      <c r="S539" s="221">
        <v>0</v>
      </c>
      <c r="T539" s="222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23" t="s">
        <v>125</v>
      </c>
      <c r="AT539" s="223" t="s">
        <v>128</v>
      </c>
      <c r="AU539" s="223" t="s">
        <v>86</v>
      </c>
      <c r="AY539" s="18" t="s">
        <v>126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8" t="s">
        <v>21</v>
      </c>
      <c r="BK539" s="224">
        <f>ROUND(I539*H539,2)</f>
        <v>0</v>
      </c>
      <c r="BL539" s="18" t="s">
        <v>125</v>
      </c>
      <c r="BM539" s="223" t="s">
        <v>789</v>
      </c>
    </row>
    <row r="540" s="2" customFormat="1">
      <c r="A540" s="39"/>
      <c r="B540" s="40"/>
      <c r="C540" s="41"/>
      <c r="D540" s="225" t="s">
        <v>134</v>
      </c>
      <c r="E540" s="41"/>
      <c r="F540" s="226" t="s">
        <v>788</v>
      </c>
      <c r="G540" s="41"/>
      <c r="H540" s="41"/>
      <c r="I540" s="227"/>
      <c r="J540" s="41"/>
      <c r="K540" s="41"/>
      <c r="L540" s="45"/>
      <c r="M540" s="228"/>
      <c r="N540" s="229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134</v>
      </c>
      <c r="AU540" s="18" t="s">
        <v>86</v>
      </c>
    </row>
    <row r="541" s="2" customFormat="1">
      <c r="A541" s="39"/>
      <c r="B541" s="40"/>
      <c r="C541" s="41"/>
      <c r="D541" s="230" t="s">
        <v>136</v>
      </c>
      <c r="E541" s="41"/>
      <c r="F541" s="231" t="s">
        <v>790</v>
      </c>
      <c r="G541" s="41"/>
      <c r="H541" s="41"/>
      <c r="I541" s="227"/>
      <c r="J541" s="41"/>
      <c r="K541" s="41"/>
      <c r="L541" s="45"/>
      <c r="M541" s="228"/>
      <c r="N541" s="229"/>
      <c r="O541" s="92"/>
      <c r="P541" s="92"/>
      <c r="Q541" s="92"/>
      <c r="R541" s="92"/>
      <c r="S541" s="92"/>
      <c r="T541" s="93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136</v>
      </c>
      <c r="AU541" s="18" t="s">
        <v>86</v>
      </c>
    </row>
    <row r="542" s="14" customFormat="1">
      <c r="A542" s="14"/>
      <c r="B542" s="242"/>
      <c r="C542" s="243"/>
      <c r="D542" s="225" t="s">
        <v>149</v>
      </c>
      <c r="E542" s="244" t="s">
        <v>1</v>
      </c>
      <c r="F542" s="245" t="s">
        <v>21</v>
      </c>
      <c r="G542" s="243"/>
      <c r="H542" s="246">
        <v>1</v>
      </c>
      <c r="I542" s="247"/>
      <c r="J542" s="243"/>
      <c r="K542" s="243"/>
      <c r="L542" s="248"/>
      <c r="M542" s="249"/>
      <c r="N542" s="250"/>
      <c r="O542" s="250"/>
      <c r="P542" s="250"/>
      <c r="Q542" s="250"/>
      <c r="R542" s="250"/>
      <c r="S542" s="250"/>
      <c r="T542" s="251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2" t="s">
        <v>149</v>
      </c>
      <c r="AU542" s="252" t="s">
        <v>86</v>
      </c>
      <c r="AV542" s="14" t="s">
        <v>86</v>
      </c>
      <c r="AW542" s="14" t="s">
        <v>38</v>
      </c>
      <c r="AX542" s="14" t="s">
        <v>21</v>
      </c>
      <c r="AY542" s="252" t="s">
        <v>126</v>
      </c>
    </row>
    <row r="543" s="2" customFormat="1" ht="16.5" customHeight="1">
      <c r="A543" s="39"/>
      <c r="B543" s="40"/>
      <c r="C543" s="265" t="s">
        <v>791</v>
      </c>
      <c r="D543" s="265" t="s">
        <v>281</v>
      </c>
      <c r="E543" s="266" t="s">
        <v>792</v>
      </c>
      <c r="F543" s="267" t="s">
        <v>793</v>
      </c>
      <c r="G543" s="268" t="s">
        <v>232</v>
      </c>
      <c r="H543" s="269">
        <v>1</v>
      </c>
      <c r="I543" s="270"/>
      <c r="J543" s="271">
        <f>ROUND(I543*H543,2)</f>
        <v>0</v>
      </c>
      <c r="K543" s="267" t="s">
        <v>132</v>
      </c>
      <c r="L543" s="272"/>
      <c r="M543" s="273" t="s">
        <v>1</v>
      </c>
      <c r="N543" s="274" t="s">
        <v>45</v>
      </c>
      <c r="O543" s="92"/>
      <c r="P543" s="221">
        <f>O543*H543</f>
        <v>0</v>
      </c>
      <c r="Q543" s="221">
        <v>0.052400000000000002</v>
      </c>
      <c r="R543" s="221">
        <f>Q543*H543</f>
        <v>0.052400000000000002</v>
      </c>
      <c r="S543" s="221">
        <v>0</v>
      </c>
      <c r="T543" s="222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23" t="s">
        <v>181</v>
      </c>
      <c r="AT543" s="223" t="s">
        <v>281</v>
      </c>
      <c r="AU543" s="223" t="s">
        <v>86</v>
      </c>
      <c r="AY543" s="18" t="s">
        <v>126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8" t="s">
        <v>21</v>
      </c>
      <c r="BK543" s="224">
        <f>ROUND(I543*H543,2)</f>
        <v>0</v>
      </c>
      <c r="BL543" s="18" t="s">
        <v>125</v>
      </c>
      <c r="BM543" s="223" t="s">
        <v>794</v>
      </c>
    </row>
    <row r="544" s="2" customFormat="1">
      <c r="A544" s="39"/>
      <c r="B544" s="40"/>
      <c r="C544" s="41"/>
      <c r="D544" s="225" t="s">
        <v>134</v>
      </c>
      <c r="E544" s="41"/>
      <c r="F544" s="226" t="s">
        <v>793</v>
      </c>
      <c r="G544" s="41"/>
      <c r="H544" s="41"/>
      <c r="I544" s="227"/>
      <c r="J544" s="41"/>
      <c r="K544" s="41"/>
      <c r="L544" s="45"/>
      <c r="M544" s="228"/>
      <c r="N544" s="229"/>
      <c r="O544" s="92"/>
      <c r="P544" s="92"/>
      <c r="Q544" s="92"/>
      <c r="R544" s="92"/>
      <c r="S544" s="92"/>
      <c r="T544" s="93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134</v>
      </c>
      <c r="AU544" s="18" t="s">
        <v>86</v>
      </c>
    </row>
    <row r="545" s="12" customFormat="1" ht="22.8" customHeight="1">
      <c r="A545" s="12"/>
      <c r="B545" s="196"/>
      <c r="C545" s="197"/>
      <c r="D545" s="198" t="s">
        <v>79</v>
      </c>
      <c r="E545" s="210" t="s">
        <v>189</v>
      </c>
      <c r="F545" s="210" t="s">
        <v>795</v>
      </c>
      <c r="G545" s="197"/>
      <c r="H545" s="197"/>
      <c r="I545" s="200"/>
      <c r="J545" s="211">
        <f>BK545</f>
        <v>0</v>
      </c>
      <c r="K545" s="197"/>
      <c r="L545" s="202"/>
      <c r="M545" s="203"/>
      <c r="N545" s="204"/>
      <c r="O545" s="204"/>
      <c r="P545" s="205">
        <f>SUM(P546:P648)</f>
        <v>0</v>
      </c>
      <c r="Q545" s="204"/>
      <c r="R545" s="205">
        <f>SUM(R546:R648)</f>
        <v>10.695489149999998</v>
      </c>
      <c r="S545" s="204"/>
      <c r="T545" s="206">
        <f>SUM(T546:T648)</f>
        <v>183.805644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07" t="s">
        <v>21</v>
      </c>
      <c r="AT545" s="208" t="s">
        <v>79</v>
      </c>
      <c r="AU545" s="208" t="s">
        <v>21</v>
      </c>
      <c r="AY545" s="207" t="s">
        <v>126</v>
      </c>
      <c r="BK545" s="209">
        <f>SUM(BK546:BK648)</f>
        <v>0</v>
      </c>
    </row>
    <row r="546" s="2" customFormat="1" ht="24.15" customHeight="1">
      <c r="A546" s="39"/>
      <c r="B546" s="40"/>
      <c r="C546" s="212" t="s">
        <v>796</v>
      </c>
      <c r="D546" s="212" t="s">
        <v>128</v>
      </c>
      <c r="E546" s="213" t="s">
        <v>797</v>
      </c>
      <c r="F546" s="214" t="s">
        <v>798</v>
      </c>
      <c r="G546" s="215" t="s">
        <v>168</v>
      </c>
      <c r="H546" s="216">
        <v>13.199999999999999</v>
      </c>
      <c r="I546" s="217"/>
      <c r="J546" s="218">
        <f>ROUND(I546*H546,2)</f>
        <v>0</v>
      </c>
      <c r="K546" s="214" t="s">
        <v>132</v>
      </c>
      <c r="L546" s="45"/>
      <c r="M546" s="219" t="s">
        <v>1</v>
      </c>
      <c r="N546" s="220" t="s">
        <v>45</v>
      </c>
      <c r="O546" s="92"/>
      <c r="P546" s="221">
        <f>O546*H546</f>
        <v>0</v>
      </c>
      <c r="Q546" s="221">
        <v>0.00029999999999999997</v>
      </c>
      <c r="R546" s="221">
        <f>Q546*H546</f>
        <v>0.0039599999999999991</v>
      </c>
      <c r="S546" s="221">
        <v>0</v>
      </c>
      <c r="T546" s="222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23" t="s">
        <v>125</v>
      </c>
      <c r="AT546" s="223" t="s">
        <v>128</v>
      </c>
      <c r="AU546" s="223" t="s">
        <v>86</v>
      </c>
      <c r="AY546" s="18" t="s">
        <v>126</v>
      </c>
      <c r="BE546" s="224">
        <f>IF(N546="základní",J546,0)</f>
        <v>0</v>
      </c>
      <c r="BF546" s="224">
        <f>IF(N546="snížená",J546,0)</f>
        <v>0</v>
      </c>
      <c r="BG546" s="224">
        <f>IF(N546="zákl. přenesená",J546,0)</f>
        <v>0</v>
      </c>
      <c r="BH546" s="224">
        <f>IF(N546="sníž. přenesená",J546,0)</f>
        <v>0</v>
      </c>
      <c r="BI546" s="224">
        <f>IF(N546="nulová",J546,0)</f>
        <v>0</v>
      </c>
      <c r="BJ546" s="18" t="s">
        <v>21</v>
      </c>
      <c r="BK546" s="224">
        <f>ROUND(I546*H546,2)</f>
        <v>0</v>
      </c>
      <c r="BL546" s="18" t="s">
        <v>125</v>
      </c>
      <c r="BM546" s="223" t="s">
        <v>799</v>
      </c>
    </row>
    <row r="547" s="2" customFormat="1">
      <c r="A547" s="39"/>
      <c r="B547" s="40"/>
      <c r="C547" s="41"/>
      <c r="D547" s="225" t="s">
        <v>134</v>
      </c>
      <c r="E547" s="41"/>
      <c r="F547" s="226" t="s">
        <v>798</v>
      </c>
      <c r="G547" s="41"/>
      <c r="H547" s="41"/>
      <c r="I547" s="227"/>
      <c r="J547" s="41"/>
      <c r="K547" s="41"/>
      <c r="L547" s="45"/>
      <c r="M547" s="228"/>
      <c r="N547" s="229"/>
      <c r="O547" s="92"/>
      <c r="P547" s="92"/>
      <c r="Q547" s="92"/>
      <c r="R547" s="92"/>
      <c r="S547" s="92"/>
      <c r="T547" s="93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134</v>
      </c>
      <c r="AU547" s="18" t="s">
        <v>86</v>
      </c>
    </row>
    <row r="548" s="2" customFormat="1">
      <c r="A548" s="39"/>
      <c r="B548" s="40"/>
      <c r="C548" s="41"/>
      <c r="D548" s="230" t="s">
        <v>136</v>
      </c>
      <c r="E548" s="41"/>
      <c r="F548" s="231" t="s">
        <v>800</v>
      </c>
      <c r="G548" s="41"/>
      <c r="H548" s="41"/>
      <c r="I548" s="227"/>
      <c r="J548" s="41"/>
      <c r="K548" s="41"/>
      <c r="L548" s="45"/>
      <c r="M548" s="228"/>
      <c r="N548" s="229"/>
      <c r="O548" s="92"/>
      <c r="P548" s="92"/>
      <c r="Q548" s="92"/>
      <c r="R548" s="92"/>
      <c r="S548" s="92"/>
      <c r="T548" s="93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18" t="s">
        <v>136</v>
      </c>
      <c r="AU548" s="18" t="s">
        <v>86</v>
      </c>
    </row>
    <row r="549" s="13" customFormat="1">
      <c r="A549" s="13"/>
      <c r="B549" s="232"/>
      <c r="C549" s="233"/>
      <c r="D549" s="225" t="s">
        <v>149</v>
      </c>
      <c r="E549" s="234" t="s">
        <v>1</v>
      </c>
      <c r="F549" s="235" t="s">
        <v>801</v>
      </c>
      <c r="G549" s="233"/>
      <c r="H549" s="234" t="s">
        <v>1</v>
      </c>
      <c r="I549" s="236"/>
      <c r="J549" s="233"/>
      <c r="K549" s="233"/>
      <c r="L549" s="237"/>
      <c r="M549" s="238"/>
      <c r="N549" s="239"/>
      <c r="O549" s="239"/>
      <c r="P549" s="239"/>
      <c r="Q549" s="239"/>
      <c r="R549" s="239"/>
      <c r="S549" s="239"/>
      <c r="T549" s="240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1" t="s">
        <v>149</v>
      </c>
      <c r="AU549" s="241" t="s">
        <v>86</v>
      </c>
      <c r="AV549" s="13" t="s">
        <v>21</v>
      </c>
      <c r="AW549" s="13" t="s">
        <v>38</v>
      </c>
      <c r="AX549" s="13" t="s">
        <v>80</v>
      </c>
      <c r="AY549" s="241" t="s">
        <v>126</v>
      </c>
    </row>
    <row r="550" s="14" customFormat="1">
      <c r="A550" s="14"/>
      <c r="B550" s="242"/>
      <c r="C550" s="243"/>
      <c r="D550" s="225" t="s">
        <v>149</v>
      </c>
      <c r="E550" s="244" t="s">
        <v>1</v>
      </c>
      <c r="F550" s="245" t="s">
        <v>802</v>
      </c>
      <c r="G550" s="243"/>
      <c r="H550" s="246">
        <v>13.199999999999999</v>
      </c>
      <c r="I550" s="247"/>
      <c r="J550" s="243"/>
      <c r="K550" s="243"/>
      <c r="L550" s="248"/>
      <c r="M550" s="249"/>
      <c r="N550" s="250"/>
      <c r="O550" s="250"/>
      <c r="P550" s="250"/>
      <c r="Q550" s="250"/>
      <c r="R550" s="250"/>
      <c r="S550" s="250"/>
      <c r="T550" s="251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2" t="s">
        <v>149</v>
      </c>
      <c r="AU550" s="252" t="s">
        <v>86</v>
      </c>
      <c r="AV550" s="14" t="s">
        <v>86</v>
      </c>
      <c r="AW550" s="14" t="s">
        <v>38</v>
      </c>
      <c r="AX550" s="14" t="s">
        <v>21</v>
      </c>
      <c r="AY550" s="252" t="s">
        <v>126</v>
      </c>
    </row>
    <row r="551" s="2" customFormat="1" ht="16.5" customHeight="1">
      <c r="A551" s="39"/>
      <c r="B551" s="40"/>
      <c r="C551" s="265" t="s">
        <v>803</v>
      </c>
      <c r="D551" s="265" t="s">
        <v>281</v>
      </c>
      <c r="E551" s="266" t="s">
        <v>804</v>
      </c>
      <c r="F551" s="267" t="s">
        <v>805</v>
      </c>
      <c r="G551" s="268" t="s">
        <v>168</v>
      </c>
      <c r="H551" s="269">
        <v>13.199999999999999</v>
      </c>
      <c r="I551" s="270"/>
      <c r="J551" s="271">
        <f>ROUND(I551*H551,2)</f>
        <v>0</v>
      </c>
      <c r="K551" s="267" t="s">
        <v>1</v>
      </c>
      <c r="L551" s="272"/>
      <c r="M551" s="273" t="s">
        <v>1</v>
      </c>
      <c r="N551" s="274" t="s">
        <v>45</v>
      </c>
      <c r="O551" s="92"/>
      <c r="P551" s="221">
        <f>O551*H551</f>
        <v>0</v>
      </c>
      <c r="Q551" s="221">
        <v>0.043999999999999997</v>
      </c>
      <c r="R551" s="221">
        <f>Q551*H551</f>
        <v>0.58079999999999998</v>
      </c>
      <c r="S551" s="221">
        <v>0</v>
      </c>
      <c r="T551" s="222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23" t="s">
        <v>181</v>
      </c>
      <c r="AT551" s="223" t="s">
        <v>281</v>
      </c>
      <c r="AU551" s="223" t="s">
        <v>86</v>
      </c>
      <c r="AY551" s="18" t="s">
        <v>126</v>
      </c>
      <c r="BE551" s="224">
        <f>IF(N551="základní",J551,0)</f>
        <v>0</v>
      </c>
      <c r="BF551" s="224">
        <f>IF(N551="snížená",J551,0)</f>
        <v>0</v>
      </c>
      <c r="BG551" s="224">
        <f>IF(N551="zákl. přenesená",J551,0)</f>
        <v>0</v>
      </c>
      <c r="BH551" s="224">
        <f>IF(N551="sníž. přenesená",J551,0)</f>
        <v>0</v>
      </c>
      <c r="BI551" s="224">
        <f>IF(N551="nulová",J551,0)</f>
        <v>0</v>
      </c>
      <c r="BJ551" s="18" t="s">
        <v>21</v>
      </c>
      <c r="BK551" s="224">
        <f>ROUND(I551*H551,2)</f>
        <v>0</v>
      </c>
      <c r="BL551" s="18" t="s">
        <v>125</v>
      </c>
      <c r="BM551" s="223" t="s">
        <v>806</v>
      </c>
    </row>
    <row r="552" s="2" customFormat="1">
      <c r="A552" s="39"/>
      <c r="B552" s="40"/>
      <c r="C552" s="41"/>
      <c r="D552" s="225" t="s">
        <v>134</v>
      </c>
      <c r="E552" s="41"/>
      <c r="F552" s="226" t="s">
        <v>807</v>
      </c>
      <c r="G552" s="41"/>
      <c r="H552" s="41"/>
      <c r="I552" s="227"/>
      <c r="J552" s="41"/>
      <c r="K552" s="41"/>
      <c r="L552" s="45"/>
      <c r="M552" s="228"/>
      <c r="N552" s="229"/>
      <c r="O552" s="92"/>
      <c r="P552" s="92"/>
      <c r="Q552" s="92"/>
      <c r="R552" s="92"/>
      <c r="S552" s="92"/>
      <c r="T552" s="93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134</v>
      </c>
      <c r="AU552" s="18" t="s">
        <v>86</v>
      </c>
    </row>
    <row r="553" s="2" customFormat="1" ht="24.15" customHeight="1">
      <c r="A553" s="39"/>
      <c r="B553" s="40"/>
      <c r="C553" s="212" t="s">
        <v>703</v>
      </c>
      <c r="D553" s="212" t="s">
        <v>128</v>
      </c>
      <c r="E553" s="213" t="s">
        <v>808</v>
      </c>
      <c r="F553" s="214" t="s">
        <v>809</v>
      </c>
      <c r="G553" s="215" t="s">
        <v>168</v>
      </c>
      <c r="H553" s="216">
        <v>5</v>
      </c>
      <c r="I553" s="217"/>
      <c r="J553" s="218">
        <f>ROUND(I553*H553,2)</f>
        <v>0</v>
      </c>
      <c r="K553" s="214" t="s">
        <v>132</v>
      </c>
      <c r="L553" s="45"/>
      <c r="M553" s="219" t="s">
        <v>1</v>
      </c>
      <c r="N553" s="220" t="s">
        <v>45</v>
      </c>
      <c r="O553" s="92"/>
      <c r="P553" s="221">
        <f>O553*H553</f>
        <v>0</v>
      </c>
      <c r="Q553" s="221">
        <v>0.15134</v>
      </c>
      <c r="R553" s="221">
        <f>Q553*H553</f>
        <v>0.75670000000000004</v>
      </c>
      <c r="S553" s="221">
        <v>0</v>
      </c>
      <c r="T553" s="222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23" t="s">
        <v>125</v>
      </c>
      <c r="AT553" s="223" t="s">
        <v>128</v>
      </c>
      <c r="AU553" s="223" t="s">
        <v>86</v>
      </c>
      <c r="AY553" s="18" t="s">
        <v>126</v>
      </c>
      <c r="BE553" s="224">
        <f>IF(N553="základní",J553,0)</f>
        <v>0</v>
      </c>
      <c r="BF553" s="224">
        <f>IF(N553="snížená",J553,0)</f>
        <v>0</v>
      </c>
      <c r="BG553" s="224">
        <f>IF(N553="zákl. přenesená",J553,0)</f>
        <v>0</v>
      </c>
      <c r="BH553" s="224">
        <f>IF(N553="sníž. přenesená",J553,0)</f>
        <v>0</v>
      </c>
      <c r="BI553" s="224">
        <f>IF(N553="nulová",J553,0)</f>
        <v>0</v>
      </c>
      <c r="BJ553" s="18" t="s">
        <v>21</v>
      </c>
      <c r="BK553" s="224">
        <f>ROUND(I553*H553,2)</f>
        <v>0</v>
      </c>
      <c r="BL553" s="18" t="s">
        <v>125</v>
      </c>
      <c r="BM553" s="223" t="s">
        <v>810</v>
      </c>
    </row>
    <row r="554" s="2" customFormat="1">
      <c r="A554" s="39"/>
      <c r="B554" s="40"/>
      <c r="C554" s="41"/>
      <c r="D554" s="225" t="s">
        <v>134</v>
      </c>
      <c r="E554" s="41"/>
      <c r="F554" s="226" t="s">
        <v>811</v>
      </c>
      <c r="G554" s="41"/>
      <c r="H554" s="41"/>
      <c r="I554" s="227"/>
      <c r="J554" s="41"/>
      <c r="K554" s="41"/>
      <c r="L554" s="45"/>
      <c r="M554" s="228"/>
      <c r="N554" s="229"/>
      <c r="O554" s="92"/>
      <c r="P554" s="92"/>
      <c r="Q554" s="92"/>
      <c r="R554" s="92"/>
      <c r="S554" s="92"/>
      <c r="T554" s="93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18" t="s">
        <v>134</v>
      </c>
      <c r="AU554" s="18" t="s">
        <v>86</v>
      </c>
    </row>
    <row r="555" s="2" customFormat="1">
      <c r="A555" s="39"/>
      <c r="B555" s="40"/>
      <c r="C555" s="41"/>
      <c r="D555" s="230" t="s">
        <v>136</v>
      </c>
      <c r="E555" s="41"/>
      <c r="F555" s="231" t="s">
        <v>812</v>
      </c>
      <c r="G555" s="41"/>
      <c r="H555" s="41"/>
      <c r="I555" s="227"/>
      <c r="J555" s="41"/>
      <c r="K555" s="41"/>
      <c r="L555" s="45"/>
      <c r="M555" s="228"/>
      <c r="N555" s="229"/>
      <c r="O555" s="92"/>
      <c r="P555" s="92"/>
      <c r="Q555" s="92"/>
      <c r="R555" s="92"/>
      <c r="S555" s="92"/>
      <c r="T555" s="93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136</v>
      </c>
      <c r="AU555" s="18" t="s">
        <v>86</v>
      </c>
    </row>
    <row r="556" s="13" customFormat="1">
      <c r="A556" s="13"/>
      <c r="B556" s="232"/>
      <c r="C556" s="233"/>
      <c r="D556" s="225" t="s">
        <v>149</v>
      </c>
      <c r="E556" s="234" t="s">
        <v>1</v>
      </c>
      <c r="F556" s="235" t="s">
        <v>813</v>
      </c>
      <c r="G556" s="233"/>
      <c r="H556" s="234" t="s">
        <v>1</v>
      </c>
      <c r="I556" s="236"/>
      <c r="J556" s="233"/>
      <c r="K556" s="233"/>
      <c r="L556" s="237"/>
      <c r="M556" s="238"/>
      <c r="N556" s="239"/>
      <c r="O556" s="239"/>
      <c r="P556" s="239"/>
      <c r="Q556" s="239"/>
      <c r="R556" s="239"/>
      <c r="S556" s="239"/>
      <c r="T556" s="240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1" t="s">
        <v>149</v>
      </c>
      <c r="AU556" s="241" t="s">
        <v>86</v>
      </c>
      <c r="AV556" s="13" t="s">
        <v>21</v>
      </c>
      <c r="AW556" s="13" t="s">
        <v>38</v>
      </c>
      <c r="AX556" s="13" t="s">
        <v>80</v>
      </c>
      <c r="AY556" s="241" t="s">
        <v>126</v>
      </c>
    </row>
    <row r="557" s="14" customFormat="1">
      <c r="A557" s="14"/>
      <c r="B557" s="242"/>
      <c r="C557" s="243"/>
      <c r="D557" s="225" t="s">
        <v>149</v>
      </c>
      <c r="E557" s="244" t="s">
        <v>1</v>
      </c>
      <c r="F557" s="245" t="s">
        <v>158</v>
      </c>
      <c r="G557" s="243"/>
      <c r="H557" s="246">
        <v>5</v>
      </c>
      <c r="I557" s="247"/>
      <c r="J557" s="243"/>
      <c r="K557" s="243"/>
      <c r="L557" s="248"/>
      <c r="M557" s="249"/>
      <c r="N557" s="250"/>
      <c r="O557" s="250"/>
      <c r="P557" s="250"/>
      <c r="Q557" s="250"/>
      <c r="R557" s="250"/>
      <c r="S557" s="250"/>
      <c r="T557" s="251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2" t="s">
        <v>149</v>
      </c>
      <c r="AU557" s="252" t="s">
        <v>86</v>
      </c>
      <c r="AV557" s="14" t="s">
        <v>86</v>
      </c>
      <c r="AW557" s="14" t="s">
        <v>38</v>
      </c>
      <c r="AX557" s="14" t="s">
        <v>21</v>
      </c>
      <c r="AY557" s="252" t="s">
        <v>126</v>
      </c>
    </row>
    <row r="558" s="2" customFormat="1" ht="24.15" customHeight="1">
      <c r="A558" s="39"/>
      <c r="B558" s="40"/>
      <c r="C558" s="212" t="s">
        <v>27</v>
      </c>
      <c r="D558" s="212" t="s">
        <v>128</v>
      </c>
      <c r="E558" s="213" t="s">
        <v>814</v>
      </c>
      <c r="F558" s="214" t="s">
        <v>815</v>
      </c>
      <c r="G558" s="215" t="s">
        <v>168</v>
      </c>
      <c r="H558" s="216">
        <v>26.199999999999999</v>
      </c>
      <c r="I558" s="217"/>
      <c r="J558" s="218">
        <f>ROUND(I558*H558,2)</f>
        <v>0</v>
      </c>
      <c r="K558" s="214" t="s">
        <v>132</v>
      </c>
      <c r="L558" s="45"/>
      <c r="M558" s="219" t="s">
        <v>1</v>
      </c>
      <c r="N558" s="220" t="s">
        <v>45</v>
      </c>
      <c r="O558" s="92"/>
      <c r="P558" s="221">
        <f>O558*H558</f>
        <v>0</v>
      </c>
      <c r="Q558" s="221">
        <v>0.00034000000000000002</v>
      </c>
      <c r="R558" s="221">
        <f>Q558*H558</f>
        <v>0.008908000000000001</v>
      </c>
      <c r="S558" s="221">
        <v>0</v>
      </c>
      <c r="T558" s="222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23" t="s">
        <v>125</v>
      </c>
      <c r="AT558" s="223" t="s">
        <v>128</v>
      </c>
      <c r="AU558" s="223" t="s">
        <v>86</v>
      </c>
      <c r="AY558" s="18" t="s">
        <v>126</v>
      </c>
      <c r="BE558" s="224">
        <f>IF(N558="základní",J558,0)</f>
        <v>0</v>
      </c>
      <c r="BF558" s="224">
        <f>IF(N558="snížená",J558,0)</f>
        <v>0</v>
      </c>
      <c r="BG558" s="224">
        <f>IF(N558="zákl. přenesená",J558,0)</f>
        <v>0</v>
      </c>
      <c r="BH558" s="224">
        <f>IF(N558="sníž. přenesená",J558,0)</f>
        <v>0</v>
      </c>
      <c r="BI558" s="224">
        <f>IF(N558="nulová",J558,0)</f>
        <v>0</v>
      </c>
      <c r="BJ558" s="18" t="s">
        <v>21</v>
      </c>
      <c r="BK558" s="224">
        <f>ROUND(I558*H558,2)</f>
        <v>0</v>
      </c>
      <c r="BL558" s="18" t="s">
        <v>125</v>
      </c>
      <c r="BM558" s="223" t="s">
        <v>816</v>
      </c>
    </row>
    <row r="559" s="2" customFormat="1">
      <c r="A559" s="39"/>
      <c r="B559" s="40"/>
      <c r="C559" s="41"/>
      <c r="D559" s="225" t="s">
        <v>134</v>
      </c>
      <c r="E559" s="41"/>
      <c r="F559" s="226" t="s">
        <v>817</v>
      </c>
      <c r="G559" s="41"/>
      <c r="H559" s="41"/>
      <c r="I559" s="227"/>
      <c r="J559" s="41"/>
      <c r="K559" s="41"/>
      <c r="L559" s="45"/>
      <c r="M559" s="228"/>
      <c r="N559" s="229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134</v>
      </c>
      <c r="AU559" s="18" t="s">
        <v>86</v>
      </c>
    </row>
    <row r="560" s="2" customFormat="1">
      <c r="A560" s="39"/>
      <c r="B560" s="40"/>
      <c r="C560" s="41"/>
      <c r="D560" s="230" t="s">
        <v>136</v>
      </c>
      <c r="E560" s="41"/>
      <c r="F560" s="231" t="s">
        <v>818</v>
      </c>
      <c r="G560" s="41"/>
      <c r="H560" s="41"/>
      <c r="I560" s="227"/>
      <c r="J560" s="41"/>
      <c r="K560" s="41"/>
      <c r="L560" s="45"/>
      <c r="M560" s="228"/>
      <c r="N560" s="229"/>
      <c r="O560" s="92"/>
      <c r="P560" s="92"/>
      <c r="Q560" s="92"/>
      <c r="R560" s="92"/>
      <c r="S560" s="92"/>
      <c r="T560" s="93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18" t="s">
        <v>136</v>
      </c>
      <c r="AU560" s="18" t="s">
        <v>86</v>
      </c>
    </row>
    <row r="561" s="13" customFormat="1">
      <c r="A561" s="13"/>
      <c r="B561" s="232"/>
      <c r="C561" s="233"/>
      <c r="D561" s="225" t="s">
        <v>149</v>
      </c>
      <c r="E561" s="234" t="s">
        <v>1</v>
      </c>
      <c r="F561" s="235" t="s">
        <v>819</v>
      </c>
      <c r="G561" s="233"/>
      <c r="H561" s="234" t="s">
        <v>1</v>
      </c>
      <c r="I561" s="236"/>
      <c r="J561" s="233"/>
      <c r="K561" s="233"/>
      <c r="L561" s="237"/>
      <c r="M561" s="238"/>
      <c r="N561" s="239"/>
      <c r="O561" s="239"/>
      <c r="P561" s="239"/>
      <c r="Q561" s="239"/>
      <c r="R561" s="239"/>
      <c r="S561" s="239"/>
      <c r="T561" s="240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1" t="s">
        <v>149</v>
      </c>
      <c r="AU561" s="241" t="s">
        <v>86</v>
      </c>
      <c r="AV561" s="13" t="s">
        <v>21</v>
      </c>
      <c r="AW561" s="13" t="s">
        <v>38</v>
      </c>
      <c r="AX561" s="13" t="s">
        <v>80</v>
      </c>
      <c r="AY561" s="241" t="s">
        <v>126</v>
      </c>
    </row>
    <row r="562" s="14" customFormat="1">
      <c r="A562" s="14"/>
      <c r="B562" s="242"/>
      <c r="C562" s="243"/>
      <c r="D562" s="225" t="s">
        <v>149</v>
      </c>
      <c r="E562" s="244" t="s">
        <v>1</v>
      </c>
      <c r="F562" s="245" t="s">
        <v>552</v>
      </c>
      <c r="G562" s="243"/>
      <c r="H562" s="246">
        <v>13.6</v>
      </c>
      <c r="I562" s="247"/>
      <c r="J562" s="243"/>
      <c r="K562" s="243"/>
      <c r="L562" s="248"/>
      <c r="M562" s="249"/>
      <c r="N562" s="250"/>
      <c r="O562" s="250"/>
      <c r="P562" s="250"/>
      <c r="Q562" s="250"/>
      <c r="R562" s="250"/>
      <c r="S562" s="250"/>
      <c r="T562" s="251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2" t="s">
        <v>149</v>
      </c>
      <c r="AU562" s="252" t="s">
        <v>86</v>
      </c>
      <c r="AV562" s="14" t="s">
        <v>86</v>
      </c>
      <c r="AW562" s="14" t="s">
        <v>38</v>
      </c>
      <c r="AX562" s="14" t="s">
        <v>80</v>
      </c>
      <c r="AY562" s="252" t="s">
        <v>126</v>
      </c>
    </row>
    <row r="563" s="14" customFormat="1">
      <c r="A563" s="14"/>
      <c r="B563" s="242"/>
      <c r="C563" s="243"/>
      <c r="D563" s="225" t="s">
        <v>149</v>
      </c>
      <c r="E563" s="244" t="s">
        <v>1</v>
      </c>
      <c r="F563" s="245" t="s">
        <v>820</v>
      </c>
      <c r="G563" s="243"/>
      <c r="H563" s="246">
        <v>12.6</v>
      </c>
      <c r="I563" s="247"/>
      <c r="J563" s="243"/>
      <c r="K563" s="243"/>
      <c r="L563" s="248"/>
      <c r="M563" s="249"/>
      <c r="N563" s="250"/>
      <c r="O563" s="250"/>
      <c r="P563" s="250"/>
      <c r="Q563" s="250"/>
      <c r="R563" s="250"/>
      <c r="S563" s="250"/>
      <c r="T563" s="251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2" t="s">
        <v>149</v>
      </c>
      <c r="AU563" s="252" t="s">
        <v>86</v>
      </c>
      <c r="AV563" s="14" t="s">
        <v>86</v>
      </c>
      <c r="AW563" s="14" t="s">
        <v>38</v>
      </c>
      <c r="AX563" s="14" t="s">
        <v>80</v>
      </c>
      <c r="AY563" s="252" t="s">
        <v>126</v>
      </c>
    </row>
    <row r="564" s="15" customFormat="1">
      <c r="A564" s="15"/>
      <c r="B564" s="253"/>
      <c r="C564" s="254"/>
      <c r="D564" s="225" t="s">
        <v>149</v>
      </c>
      <c r="E564" s="255" t="s">
        <v>1</v>
      </c>
      <c r="F564" s="256" t="s">
        <v>205</v>
      </c>
      <c r="G564" s="254"/>
      <c r="H564" s="257">
        <v>26.199999999999999</v>
      </c>
      <c r="I564" s="258"/>
      <c r="J564" s="254"/>
      <c r="K564" s="254"/>
      <c r="L564" s="259"/>
      <c r="M564" s="260"/>
      <c r="N564" s="261"/>
      <c r="O564" s="261"/>
      <c r="P564" s="261"/>
      <c r="Q564" s="261"/>
      <c r="R564" s="261"/>
      <c r="S564" s="261"/>
      <c r="T564" s="262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63" t="s">
        <v>149</v>
      </c>
      <c r="AU564" s="263" t="s">
        <v>86</v>
      </c>
      <c r="AV564" s="15" t="s">
        <v>125</v>
      </c>
      <c r="AW564" s="15" t="s">
        <v>38</v>
      </c>
      <c r="AX564" s="15" t="s">
        <v>21</v>
      </c>
      <c r="AY564" s="263" t="s">
        <v>126</v>
      </c>
    </row>
    <row r="565" s="2" customFormat="1" ht="16.5" customHeight="1">
      <c r="A565" s="39"/>
      <c r="B565" s="40"/>
      <c r="C565" s="212" t="s">
        <v>821</v>
      </c>
      <c r="D565" s="212" t="s">
        <v>128</v>
      </c>
      <c r="E565" s="213" t="s">
        <v>822</v>
      </c>
      <c r="F565" s="214" t="s">
        <v>823</v>
      </c>
      <c r="G565" s="215" t="s">
        <v>168</v>
      </c>
      <c r="H565" s="216">
        <v>26.199999999999999</v>
      </c>
      <c r="I565" s="217"/>
      <c r="J565" s="218">
        <f>ROUND(I565*H565,2)</f>
        <v>0</v>
      </c>
      <c r="K565" s="214" t="s">
        <v>132</v>
      </c>
      <c r="L565" s="45"/>
      <c r="M565" s="219" t="s">
        <v>1</v>
      </c>
      <c r="N565" s="220" t="s">
        <v>45</v>
      </c>
      <c r="O565" s="92"/>
      <c r="P565" s="221">
        <f>O565*H565</f>
        <v>0</v>
      </c>
      <c r="Q565" s="221">
        <v>0</v>
      </c>
      <c r="R565" s="221">
        <f>Q565*H565</f>
        <v>0</v>
      </c>
      <c r="S565" s="221">
        <v>0</v>
      </c>
      <c r="T565" s="222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23" t="s">
        <v>125</v>
      </c>
      <c r="AT565" s="223" t="s">
        <v>128</v>
      </c>
      <c r="AU565" s="223" t="s">
        <v>86</v>
      </c>
      <c r="AY565" s="18" t="s">
        <v>126</v>
      </c>
      <c r="BE565" s="224">
        <f>IF(N565="základní",J565,0)</f>
        <v>0</v>
      </c>
      <c r="BF565" s="224">
        <f>IF(N565="snížená",J565,0)</f>
        <v>0</v>
      </c>
      <c r="BG565" s="224">
        <f>IF(N565="zákl. přenesená",J565,0)</f>
        <v>0</v>
      </c>
      <c r="BH565" s="224">
        <f>IF(N565="sníž. přenesená",J565,0)</f>
        <v>0</v>
      </c>
      <c r="BI565" s="224">
        <f>IF(N565="nulová",J565,0)</f>
        <v>0</v>
      </c>
      <c r="BJ565" s="18" t="s">
        <v>21</v>
      </c>
      <c r="BK565" s="224">
        <f>ROUND(I565*H565,2)</f>
        <v>0</v>
      </c>
      <c r="BL565" s="18" t="s">
        <v>125</v>
      </c>
      <c r="BM565" s="223" t="s">
        <v>824</v>
      </c>
    </row>
    <row r="566" s="2" customFormat="1">
      <c r="A566" s="39"/>
      <c r="B566" s="40"/>
      <c r="C566" s="41"/>
      <c r="D566" s="225" t="s">
        <v>134</v>
      </c>
      <c r="E566" s="41"/>
      <c r="F566" s="226" t="s">
        <v>825</v>
      </c>
      <c r="G566" s="41"/>
      <c r="H566" s="41"/>
      <c r="I566" s="227"/>
      <c r="J566" s="41"/>
      <c r="K566" s="41"/>
      <c r="L566" s="45"/>
      <c r="M566" s="228"/>
      <c r="N566" s="229"/>
      <c r="O566" s="92"/>
      <c r="P566" s="92"/>
      <c r="Q566" s="92"/>
      <c r="R566" s="92"/>
      <c r="S566" s="92"/>
      <c r="T566" s="93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134</v>
      </c>
      <c r="AU566" s="18" t="s">
        <v>86</v>
      </c>
    </row>
    <row r="567" s="2" customFormat="1">
      <c r="A567" s="39"/>
      <c r="B567" s="40"/>
      <c r="C567" s="41"/>
      <c r="D567" s="230" t="s">
        <v>136</v>
      </c>
      <c r="E567" s="41"/>
      <c r="F567" s="231" t="s">
        <v>826</v>
      </c>
      <c r="G567" s="41"/>
      <c r="H567" s="41"/>
      <c r="I567" s="227"/>
      <c r="J567" s="41"/>
      <c r="K567" s="41"/>
      <c r="L567" s="45"/>
      <c r="M567" s="228"/>
      <c r="N567" s="229"/>
      <c r="O567" s="92"/>
      <c r="P567" s="92"/>
      <c r="Q567" s="92"/>
      <c r="R567" s="92"/>
      <c r="S567" s="92"/>
      <c r="T567" s="93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T567" s="18" t="s">
        <v>136</v>
      </c>
      <c r="AU567" s="18" t="s">
        <v>86</v>
      </c>
    </row>
    <row r="568" s="2" customFormat="1" ht="24.15" customHeight="1">
      <c r="A568" s="39"/>
      <c r="B568" s="40"/>
      <c r="C568" s="212" t="s">
        <v>827</v>
      </c>
      <c r="D568" s="212" t="s">
        <v>128</v>
      </c>
      <c r="E568" s="213" t="s">
        <v>828</v>
      </c>
      <c r="F568" s="214" t="s">
        <v>829</v>
      </c>
      <c r="G568" s="215" t="s">
        <v>168</v>
      </c>
      <c r="H568" s="216">
        <v>12</v>
      </c>
      <c r="I568" s="217"/>
      <c r="J568" s="218">
        <f>ROUND(I568*H568,2)</f>
        <v>0</v>
      </c>
      <c r="K568" s="214" t="s">
        <v>132</v>
      </c>
      <c r="L568" s="45"/>
      <c r="M568" s="219" t="s">
        <v>1</v>
      </c>
      <c r="N568" s="220" t="s">
        <v>45</v>
      </c>
      <c r="O568" s="92"/>
      <c r="P568" s="221">
        <f>O568*H568</f>
        <v>0</v>
      </c>
      <c r="Q568" s="221">
        <v>0</v>
      </c>
      <c r="R568" s="221">
        <f>Q568*H568</f>
        <v>0</v>
      </c>
      <c r="S568" s="221">
        <v>0</v>
      </c>
      <c r="T568" s="222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23" t="s">
        <v>125</v>
      </c>
      <c r="AT568" s="223" t="s">
        <v>128</v>
      </c>
      <c r="AU568" s="223" t="s">
        <v>86</v>
      </c>
      <c r="AY568" s="18" t="s">
        <v>126</v>
      </c>
      <c r="BE568" s="224">
        <f>IF(N568="základní",J568,0)</f>
        <v>0</v>
      </c>
      <c r="BF568" s="224">
        <f>IF(N568="snížená",J568,0)</f>
        <v>0</v>
      </c>
      <c r="BG568" s="224">
        <f>IF(N568="zákl. přenesená",J568,0)</f>
        <v>0</v>
      </c>
      <c r="BH568" s="224">
        <f>IF(N568="sníž. přenesená",J568,0)</f>
        <v>0</v>
      </c>
      <c r="BI568" s="224">
        <f>IF(N568="nulová",J568,0)</f>
        <v>0</v>
      </c>
      <c r="BJ568" s="18" t="s">
        <v>21</v>
      </c>
      <c r="BK568" s="224">
        <f>ROUND(I568*H568,2)</f>
        <v>0</v>
      </c>
      <c r="BL568" s="18" t="s">
        <v>125</v>
      </c>
      <c r="BM568" s="223" t="s">
        <v>830</v>
      </c>
    </row>
    <row r="569" s="2" customFormat="1">
      <c r="A569" s="39"/>
      <c r="B569" s="40"/>
      <c r="C569" s="41"/>
      <c r="D569" s="225" t="s">
        <v>134</v>
      </c>
      <c r="E569" s="41"/>
      <c r="F569" s="226" t="s">
        <v>831</v>
      </c>
      <c r="G569" s="41"/>
      <c r="H569" s="41"/>
      <c r="I569" s="227"/>
      <c r="J569" s="41"/>
      <c r="K569" s="41"/>
      <c r="L569" s="45"/>
      <c r="M569" s="228"/>
      <c r="N569" s="229"/>
      <c r="O569" s="92"/>
      <c r="P569" s="92"/>
      <c r="Q569" s="92"/>
      <c r="R569" s="92"/>
      <c r="S569" s="92"/>
      <c r="T569" s="93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18" t="s">
        <v>134</v>
      </c>
      <c r="AU569" s="18" t="s">
        <v>86</v>
      </c>
    </row>
    <row r="570" s="2" customFormat="1">
      <c r="A570" s="39"/>
      <c r="B570" s="40"/>
      <c r="C570" s="41"/>
      <c r="D570" s="230" t="s">
        <v>136</v>
      </c>
      <c r="E570" s="41"/>
      <c r="F570" s="231" t="s">
        <v>832</v>
      </c>
      <c r="G570" s="41"/>
      <c r="H570" s="41"/>
      <c r="I570" s="227"/>
      <c r="J570" s="41"/>
      <c r="K570" s="41"/>
      <c r="L570" s="45"/>
      <c r="M570" s="228"/>
      <c r="N570" s="229"/>
      <c r="O570" s="92"/>
      <c r="P570" s="92"/>
      <c r="Q570" s="92"/>
      <c r="R570" s="92"/>
      <c r="S570" s="92"/>
      <c r="T570" s="93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136</v>
      </c>
      <c r="AU570" s="18" t="s">
        <v>86</v>
      </c>
    </row>
    <row r="571" s="13" customFormat="1">
      <c r="A571" s="13"/>
      <c r="B571" s="232"/>
      <c r="C571" s="233"/>
      <c r="D571" s="225" t="s">
        <v>149</v>
      </c>
      <c r="E571" s="234" t="s">
        <v>1</v>
      </c>
      <c r="F571" s="235" t="s">
        <v>833</v>
      </c>
      <c r="G571" s="233"/>
      <c r="H571" s="234" t="s">
        <v>1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1" t="s">
        <v>149</v>
      </c>
      <c r="AU571" s="241" t="s">
        <v>86</v>
      </c>
      <c r="AV571" s="13" t="s">
        <v>21</v>
      </c>
      <c r="AW571" s="13" t="s">
        <v>38</v>
      </c>
      <c r="AX571" s="13" t="s">
        <v>80</v>
      </c>
      <c r="AY571" s="241" t="s">
        <v>126</v>
      </c>
    </row>
    <row r="572" s="14" customFormat="1">
      <c r="A572" s="14"/>
      <c r="B572" s="242"/>
      <c r="C572" s="243"/>
      <c r="D572" s="225" t="s">
        <v>149</v>
      </c>
      <c r="E572" s="244" t="s">
        <v>1</v>
      </c>
      <c r="F572" s="245" t="s">
        <v>834</v>
      </c>
      <c r="G572" s="243"/>
      <c r="H572" s="246">
        <v>12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2" t="s">
        <v>149</v>
      </c>
      <c r="AU572" s="252" t="s">
        <v>86</v>
      </c>
      <c r="AV572" s="14" t="s">
        <v>86</v>
      </c>
      <c r="AW572" s="14" t="s">
        <v>38</v>
      </c>
      <c r="AX572" s="14" t="s">
        <v>21</v>
      </c>
      <c r="AY572" s="252" t="s">
        <v>126</v>
      </c>
    </row>
    <row r="573" s="2" customFormat="1" ht="24.15" customHeight="1">
      <c r="A573" s="39"/>
      <c r="B573" s="40"/>
      <c r="C573" s="212" t="s">
        <v>835</v>
      </c>
      <c r="D573" s="212" t="s">
        <v>128</v>
      </c>
      <c r="E573" s="213" t="s">
        <v>836</v>
      </c>
      <c r="F573" s="214" t="s">
        <v>837</v>
      </c>
      <c r="G573" s="215" t="s">
        <v>131</v>
      </c>
      <c r="H573" s="216">
        <v>13.25</v>
      </c>
      <c r="I573" s="217"/>
      <c r="J573" s="218">
        <f>ROUND(I573*H573,2)</f>
        <v>0</v>
      </c>
      <c r="K573" s="214" t="s">
        <v>132</v>
      </c>
      <c r="L573" s="45"/>
      <c r="M573" s="219" t="s">
        <v>1</v>
      </c>
      <c r="N573" s="220" t="s">
        <v>45</v>
      </c>
      <c r="O573" s="92"/>
      <c r="P573" s="221">
        <f>O573*H573</f>
        <v>0</v>
      </c>
      <c r="Q573" s="221">
        <v>0.00063000000000000003</v>
      </c>
      <c r="R573" s="221">
        <f>Q573*H573</f>
        <v>0.0083475000000000008</v>
      </c>
      <c r="S573" s="221">
        <v>0</v>
      </c>
      <c r="T573" s="222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23" t="s">
        <v>125</v>
      </c>
      <c r="AT573" s="223" t="s">
        <v>128</v>
      </c>
      <c r="AU573" s="223" t="s">
        <v>86</v>
      </c>
      <c r="AY573" s="18" t="s">
        <v>126</v>
      </c>
      <c r="BE573" s="224">
        <f>IF(N573="základní",J573,0)</f>
        <v>0</v>
      </c>
      <c r="BF573" s="224">
        <f>IF(N573="snížená",J573,0)</f>
        <v>0</v>
      </c>
      <c r="BG573" s="224">
        <f>IF(N573="zákl. přenesená",J573,0)</f>
        <v>0</v>
      </c>
      <c r="BH573" s="224">
        <f>IF(N573="sníž. přenesená",J573,0)</f>
        <v>0</v>
      </c>
      <c r="BI573" s="224">
        <f>IF(N573="nulová",J573,0)</f>
        <v>0</v>
      </c>
      <c r="BJ573" s="18" t="s">
        <v>21</v>
      </c>
      <c r="BK573" s="224">
        <f>ROUND(I573*H573,2)</f>
        <v>0</v>
      </c>
      <c r="BL573" s="18" t="s">
        <v>125</v>
      </c>
      <c r="BM573" s="223" t="s">
        <v>838</v>
      </c>
    </row>
    <row r="574" s="2" customFormat="1">
      <c r="A574" s="39"/>
      <c r="B574" s="40"/>
      <c r="C574" s="41"/>
      <c r="D574" s="225" t="s">
        <v>134</v>
      </c>
      <c r="E574" s="41"/>
      <c r="F574" s="226" t="s">
        <v>839</v>
      </c>
      <c r="G574" s="41"/>
      <c r="H574" s="41"/>
      <c r="I574" s="227"/>
      <c r="J574" s="41"/>
      <c r="K574" s="41"/>
      <c r="L574" s="45"/>
      <c r="M574" s="228"/>
      <c r="N574" s="229"/>
      <c r="O574" s="92"/>
      <c r="P574" s="92"/>
      <c r="Q574" s="92"/>
      <c r="R574" s="92"/>
      <c r="S574" s="92"/>
      <c r="T574" s="93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T574" s="18" t="s">
        <v>134</v>
      </c>
      <c r="AU574" s="18" t="s">
        <v>86</v>
      </c>
    </row>
    <row r="575" s="2" customFormat="1">
      <c r="A575" s="39"/>
      <c r="B575" s="40"/>
      <c r="C575" s="41"/>
      <c r="D575" s="230" t="s">
        <v>136</v>
      </c>
      <c r="E575" s="41"/>
      <c r="F575" s="231" t="s">
        <v>840</v>
      </c>
      <c r="G575" s="41"/>
      <c r="H575" s="41"/>
      <c r="I575" s="227"/>
      <c r="J575" s="41"/>
      <c r="K575" s="41"/>
      <c r="L575" s="45"/>
      <c r="M575" s="228"/>
      <c r="N575" s="229"/>
      <c r="O575" s="92"/>
      <c r="P575" s="92"/>
      <c r="Q575" s="92"/>
      <c r="R575" s="92"/>
      <c r="S575" s="92"/>
      <c r="T575" s="93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18" t="s">
        <v>136</v>
      </c>
      <c r="AU575" s="18" t="s">
        <v>86</v>
      </c>
    </row>
    <row r="576" s="13" customFormat="1">
      <c r="A576" s="13"/>
      <c r="B576" s="232"/>
      <c r="C576" s="233"/>
      <c r="D576" s="225" t="s">
        <v>149</v>
      </c>
      <c r="E576" s="234" t="s">
        <v>1</v>
      </c>
      <c r="F576" s="235" t="s">
        <v>841</v>
      </c>
      <c r="G576" s="233"/>
      <c r="H576" s="234" t="s">
        <v>1</v>
      </c>
      <c r="I576" s="236"/>
      <c r="J576" s="233"/>
      <c r="K576" s="233"/>
      <c r="L576" s="237"/>
      <c r="M576" s="238"/>
      <c r="N576" s="239"/>
      <c r="O576" s="239"/>
      <c r="P576" s="239"/>
      <c r="Q576" s="239"/>
      <c r="R576" s="239"/>
      <c r="S576" s="239"/>
      <c r="T576" s="240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1" t="s">
        <v>149</v>
      </c>
      <c r="AU576" s="241" t="s">
        <v>86</v>
      </c>
      <c r="AV576" s="13" t="s">
        <v>21</v>
      </c>
      <c r="AW576" s="13" t="s">
        <v>38</v>
      </c>
      <c r="AX576" s="13" t="s">
        <v>80</v>
      </c>
      <c r="AY576" s="241" t="s">
        <v>126</v>
      </c>
    </row>
    <row r="577" s="14" customFormat="1">
      <c r="A577" s="14"/>
      <c r="B577" s="242"/>
      <c r="C577" s="243"/>
      <c r="D577" s="225" t="s">
        <v>149</v>
      </c>
      <c r="E577" s="244" t="s">
        <v>1</v>
      </c>
      <c r="F577" s="245" t="s">
        <v>842</v>
      </c>
      <c r="G577" s="243"/>
      <c r="H577" s="246">
        <v>5.25</v>
      </c>
      <c r="I577" s="247"/>
      <c r="J577" s="243"/>
      <c r="K577" s="243"/>
      <c r="L577" s="248"/>
      <c r="M577" s="249"/>
      <c r="N577" s="250"/>
      <c r="O577" s="250"/>
      <c r="P577" s="250"/>
      <c r="Q577" s="250"/>
      <c r="R577" s="250"/>
      <c r="S577" s="250"/>
      <c r="T577" s="251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2" t="s">
        <v>149</v>
      </c>
      <c r="AU577" s="252" t="s">
        <v>86</v>
      </c>
      <c r="AV577" s="14" t="s">
        <v>86</v>
      </c>
      <c r="AW577" s="14" t="s">
        <v>38</v>
      </c>
      <c r="AX577" s="14" t="s">
        <v>80</v>
      </c>
      <c r="AY577" s="252" t="s">
        <v>126</v>
      </c>
    </row>
    <row r="578" s="13" customFormat="1">
      <c r="A578" s="13"/>
      <c r="B578" s="232"/>
      <c r="C578" s="233"/>
      <c r="D578" s="225" t="s">
        <v>149</v>
      </c>
      <c r="E578" s="234" t="s">
        <v>1</v>
      </c>
      <c r="F578" s="235" t="s">
        <v>843</v>
      </c>
      <c r="G578" s="233"/>
      <c r="H578" s="234" t="s">
        <v>1</v>
      </c>
      <c r="I578" s="236"/>
      <c r="J578" s="233"/>
      <c r="K578" s="233"/>
      <c r="L578" s="237"/>
      <c r="M578" s="238"/>
      <c r="N578" s="239"/>
      <c r="O578" s="239"/>
      <c r="P578" s="239"/>
      <c r="Q578" s="239"/>
      <c r="R578" s="239"/>
      <c r="S578" s="239"/>
      <c r="T578" s="240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1" t="s">
        <v>149</v>
      </c>
      <c r="AU578" s="241" t="s">
        <v>86</v>
      </c>
      <c r="AV578" s="13" t="s">
        <v>21</v>
      </c>
      <c r="AW578" s="13" t="s">
        <v>38</v>
      </c>
      <c r="AX578" s="13" t="s">
        <v>80</v>
      </c>
      <c r="AY578" s="241" t="s">
        <v>126</v>
      </c>
    </row>
    <row r="579" s="14" customFormat="1">
      <c r="A579" s="14"/>
      <c r="B579" s="242"/>
      <c r="C579" s="243"/>
      <c r="D579" s="225" t="s">
        <v>149</v>
      </c>
      <c r="E579" s="244" t="s">
        <v>1</v>
      </c>
      <c r="F579" s="245" t="s">
        <v>844</v>
      </c>
      <c r="G579" s="243"/>
      <c r="H579" s="246">
        <v>4.1600000000000001</v>
      </c>
      <c r="I579" s="247"/>
      <c r="J579" s="243"/>
      <c r="K579" s="243"/>
      <c r="L579" s="248"/>
      <c r="M579" s="249"/>
      <c r="N579" s="250"/>
      <c r="O579" s="250"/>
      <c r="P579" s="250"/>
      <c r="Q579" s="250"/>
      <c r="R579" s="250"/>
      <c r="S579" s="250"/>
      <c r="T579" s="251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2" t="s">
        <v>149</v>
      </c>
      <c r="AU579" s="252" t="s">
        <v>86</v>
      </c>
      <c r="AV579" s="14" t="s">
        <v>86</v>
      </c>
      <c r="AW579" s="14" t="s">
        <v>38</v>
      </c>
      <c r="AX579" s="14" t="s">
        <v>80</v>
      </c>
      <c r="AY579" s="252" t="s">
        <v>126</v>
      </c>
    </row>
    <row r="580" s="14" customFormat="1">
      <c r="A580" s="14"/>
      <c r="B580" s="242"/>
      <c r="C580" s="243"/>
      <c r="D580" s="225" t="s">
        <v>149</v>
      </c>
      <c r="E580" s="244" t="s">
        <v>1</v>
      </c>
      <c r="F580" s="245" t="s">
        <v>845</v>
      </c>
      <c r="G580" s="243"/>
      <c r="H580" s="246">
        <v>3.8399999999999999</v>
      </c>
      <c r="I580" s="247"/>
      <c r="J580" s="243"/>
      <c r="K580" s="243"/>
      <c r="L580" s="248"/>
      <c r="M580" s="249"/>
      <c r="N580" s="250"/>
      <c r="O580" s="250"/>
      <c r="P580" s="250"/>
      <c r="Q580" s="250"/>
      <c r="R580" s="250"/>
      <c r="S580" s="250"/>
      <c r="T580" s="251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2" t="s">
        <v>149</v>
      </c>
      <c r="AU580" s="252" t="s">
        <v>86</v>
      </c>
      <c r="AV580" s="14" t="s">
        <v>86</v>
      </c>
      <c r="AW580" s="14" t="s">
        <v>38</v>
      </c>
      <c r="AX580" s="14" t="s">
        <v>80</v>
      </c>
      <c r="AY580" s="252" t="s">
        <v>126</v>
      </c>
    </row>
    <row r="581" s="15" customFormat="1">
      <c r="A581" s="15"/>
      <c r="B581" s="253"/>
      <c r="C581" s="254"/>
      <c r="D581" s="225" t="s">
        <v>149</v>
      </c>
      <c r="E581" s="255" t="s">
        <v>1</v>
      </c>
      <c r="F581" s="256" t="s">
        <v>205</v>
      </c>
      <c r="G581" s="254"/>
      <c r="H581" s="257">
        <v>13.25</v>
      </c>
      <c r="I581" s="258"/>
      <c r="J581" s="254"/>
      <c r="K581" s="254"/>
      <c r="L581" s="259"/>
      <c r="M581" s="260"/>
      <c r="N581" s="261"/>
      <c r="O581" s="261"/>
      <c r="P581" s="261"/>
      <c r="Q581" s="261"/>
      <c r="R581" s="261"/>
      <c r="S581" s="261"/>
      <c r="T581" s="262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3" t="s">
        <v>149</v>
      </c>
      <c r="AU581" s="263" t="s">
        <v>86</v>
      </c>
      <c r="AV581" s="15" t="s">
        <v>125</v>
      </c>
      <c r="AW581" s="15" t="s">
        <v>38</v>
      </c>
      <c r="AX581" s="15" t="s">
        <v>21</v>
      </c>
      <c r="AY581" s="263" t="s">
        <v>126</v>
      </c>
    </row>
    <row r="582" s="2" customFormat="1" ht="24.15" customHeight="1">
      <c r="A582" s="39"/>
      <c r="B582" s="40"/>
      <c r="C582" s="212" t="s">
        <v>846</v>
      </c>
      <c r="D582" s="212" t="s">
        <v>128</v>
      </c>
      <c r="E582" s="213" t="s">
        <v>847</v>
      </c>
      <c r="F582" s="214" t="s">
        <v>848</v>
      </c>
      <c r="G582" s="215" t="s">
        <v>168</v>
      </c>
      <c r="H582" s="216">
        <v>10</v>
      </c>
      <c r="I582" s="217"/>
      <c r="J582" s="218">
        <f>ROUND(I582*H582,2)</f>
        <v>0</v>
      </c>
      <c r="K582" s="214" t="s">
        <v>132</v>
      </c>
      <c r="L582" s="45"/>
      <c r="M582" s="219" t="s">
        <v>1</v>
      </c>
      <c r="N582" s="220" t="s">
        <v>45</v>
      </c>
      <c r="O582" s="92"/>
      <c r="P582" s="221">
        <f>O582*H582</f>
        <v>0</v>
      </c>
      <c r="Q582" s="221">
        <v>0.00017000000000000001</v>
      </c>
      <c r="R582" s="221">
        <f>Q582*H582</f>
        <v>0.0017000000000000001</v>
      </c>
      <c r="S582" s="221">
        <v>0</v>
      </c>
      <c r="T582" s="222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23" t="s">
        <v>125</v>
      </c>
      <c r="AT582" s="223" t="s">
        <v>128</v>
      </c>
      <c r="AU582" s="223" t="s">
        <v>86</v>
      </c>
      <c r="AY582" s="18" t="s">
        <v>126</v>
      </c>
      <c r="BE582" s="224">
        <f>IF(N582="základní",J582,0)</f>
        <v>0</v>
      </c>
      <c r="BF582" s="224">
        <f>IF(N582="snížená",J582,0)</f>
        <v>0</v>
      </c>
      <c r="BG582" s="224">
        <f>IF(N582="zákl. přenesená",J582,0)</f>
        <v>0</v>
      </c>
      <c r="BH582" s="224">
        <f>IF(N582="sníž. přenesená",J582,0)</f>
        <v>0</v>
      </c>
      <c r="BI582" s="224">
        <f>IF(N582="nulová",J582,0)</f>
        <v>0</v>
      </c>
      <c r="BJ582" s="18" t="s">
        <v>21</v>
      </c>
      <c r="BK582" s="224">
        <f>ROUND(I582*H582,2)</f>
        <v>0</v>
      </c>
      <c r="BL582" s="18" t="s">
        <v>125</v>
      </c>
      <c r="BM582" s="223" t="s">
        <v>849</v>
      </c>
    </row>
    <row r="583" s="2" customFormat="1">
      <c r="A583" s="39"/>
      <c r="B583" s="40"/>
      <c r="C583" s="41"/>
      <c r="D583" s="225" t="s">
        <v>134</v>
      </c>
      <c r="E583" s="41"/>
      <c r="F583" s="226" t="s">
        <v>850</v>
      </c>
      <c r="G583" s="41"/>
      <c r="H583" s="41"/>
      <c r="I583" s="227"/>
      <c r="J583" s="41"/>
      <c r="K583" s="41"/>
      <c r="L583" s="45"/>
      <c r="M583" s="228"/>
      <c r="N583" s="229"/>
      <c r="O583" s="92"/>
      <c r="P583" s="92"/>
      <c r="Q583" s="92"/>
      <c r="R583" s="92"/>
      <c r="S583" s="92"/>
      <c r="T583" s="93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134</v>
      </c>
      <c r="AU583" s="18" t="s">
        <v>86</v>
      </c>
    </row>
    <row r="584" s="2" customFormat="1">
      <c r="A584" s="39"/>
      <c r="B584" s="40"/>
      <c r="C584" s="41"/>
      <c r="D584" s="230" t="s">
        <v>136</v>
      </c>
      <c r="E584" s="41"/>
      <c r="F584" s="231" t="s">
        <v>851</v>
      </c>
      <c r="G584" s="41"/>
      <c r="H584" s="41"/>
      <c r="I584" s="227"/>
      <c r="J584" s="41"/>
      <c r="K584" s="41"/>
      <c r="L584" s="45"/>
      <c r="M584" s="228"/>
      <c r="N584" s="229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136</v>
      </c>
      <c r="AU584" s="18" t="s">
        <v>86</v>
      </c>
    </row>
    <row r="585" s="13" customFormat="1">
      <c r="A585" s="13"/>
      <c r="B585" s="232"/>
      <c r="C585" s="233"/>
      <c r="D585" s="225" t="s">
        <v>149</v>
      </c>
      <c r="E585" s="234" t="s">
        <v>1</v>
      </c>
      <c r="F585" s="235" t="s">
        <v>843</v>
      </c>
      <c r="G585" s="233"/>
      <c r="H585" s="234" t="s">
        <v>1</v>
      </c>
      <c r="I585" s="236"/>
      <c r="J585" s="233"/>
      <c r="K585" s="233"/>
      <c r="L585" s="237"/>
      <c r="M585" s="238"/>
      <c r="N585" s="239"/>
      <c r="O585" s="239"/>
      <c r="P585" s="239"/>
      <c r="Q585" s="239"/>
      <c r="R585" s="239"/>
      <c r="S585" s="239"/>
      <c r="T585" s="240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1" t="s">
        <v>149</v>
      </c>
      <c r="AU585" s="241" t="s">
        <v>86</v>
      </c>
      <c r="AV585" s="13" t="s">
        <v>21</v>
      </c>
      <c r="AW585" s="13" t="s">
        <v>38</v>
      </c>
      <c r="AX585" s="13" t="s">
        <v>80</v>
      </c>
      <c r="AY585" s="241" t="s">
        <v>126</v>
      </c>
    </row>
    <row r="586" s="14" customFormat="1">
      <c r="A586" s="14"/>
      <c r="B586" s="242"/>
      <c r="C586" s="243"/>
      <c r="D586" s="225" t="s">
        <v>149</v>
      </c>
      <c r="E586" s="244" t="s">
        <v>1</v>
      </c>
      <c r="F586" s="245" t="s">
        <v>852</v>
      </c>
      <c r="G586" s="243"/>
      <c r="H586" s="246">
        <v>5.2000000000000002</v>
      </c>
      <c r="I586" s="247"/>
      <c r="J586" s="243"/>
      <c r="K586" s="243"/>
      <c r="L586" s="248"/>
      <c r="M586" s="249"/>
      <c r="N586" s="250"/>
      <c r="O586" s="250"/>
      <c r="P586" s="250"/>
      <c r="Q586" s="250"/>
      <c r="R586" s="250"/>
      <c r="S586" s="250"/>
      <c r="T586" s="251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2" t="s">
        <v>149</v>
      </c>
      <c r="AU586" s="252" t="s">
        <v>86</v>
      </c>
      <c r="AV586" s="14" t="s">
        <v>86</v>
      </c>
      <c r="AW586" s="14" t="s">
        <v>38</v>
      </c>
      <c r="AX586" s="14" t="s">
        <v>80</v>
      </c>
      <c r="AY586" s="252" t="s">
        <v>126</v>
      </c>
    </row>
    <row r="587" s="14" customFormat="1">
      <c r="A587" s="14"/>
      <c r="B587" s="242"/>
      <c r="C587" s="243"/>
      <c r="D587" s="225" t="s">
        <v>149</v>
      </c>
      <c r="E587" s="244" t="s">
        <v>1</v>
      </c>
      <c r="F587" s="245" t="s">
        <v>853</v>
      </c>
      <c r="G587" s="243"/>
      <c r="H587" s="246">
        <v>4.7999999999999998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2" t="s">
        <v>149</v>
      </c>
      <c r="AU587" s="252" t="s">
        <v>86</v>
      </c>
      <c r="AV587" s="14" t="s">
        <v>86</v>
      </c>
      <c r="AW587" s="14" t="s">
        <v>38</v>
      </c>
      <c r="AX587" s="14" t="s">
        <v>80</v>
      </c>
      <c r="AY587" s="252" t="s">
        <v>126</v>
      </c>
    </row>
    <row r="588" s="15" customFormat="1">
      <c r="A588" s="15"/>
      <c r="B588" s="253"/>
      <c r="C588" s="254"/>
      <c r="D588" s="225" t="s">
        <v>149</v>
      </c>
      <c r="E588" s="255" t="s">
        <v>1</v>
      </c>
      <c r="F588" s="256" t="s">
        <v>205</v>
      </c>
      <c r="G588" s="254"/>
      <c r="H588" s="257">
        <v>10</v>
      </c>
      <c r="I588" s="258"/>
      <c r="J588" s="254"/>
      <c r="K588" s="254"/>
      <c r="L588" s="259"/>
      <c r="M588" s="260"/>
      <c r="N588" s="261"/>
      <c r="O588" s="261"/>
      <c r="P588" s="261"/>
      <c r="Q588" s="261"/>
      <c r="R588" s="261"/>
      <c r="S588" s="261"/>
      <c r="T588" s="262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3" t="s">
        <v>149</v>
      </c>
      <c r="AU588" s="263" t="s">
        <v>86</v>
      </c>
      <c r="AV588" s="15" t="s">
        <v>125</v>
      </c>
      <c r="AW588" s="15" t="s">
        <v>38</v>
      </c>
      <c r="AX588" s="15" t="s">
        <v>21</v>
      </c>
      <c r="AY588" s="263" t="s">
        <v>126</v>
      </c>
    </row>
    <row r="589" s="2" customFormat="1" ht="37.8" customHeight="1">
      <c r="A589" s="39"/>
      <c r="B589" s="40"/>
      <c r="C589" s="212" t="s">
        <v>854</v>
      </c>
      <c r="D589" s="212" t="s">
        <v>128</v>
      </c>
      <c r="E589" s="213" t="s">
        <v>855</v>
      </c>
      <c r="F589" s="214" t="s">
        <v>856</v>
      </c>
      <c r="G589" s="215" t="s">
        <v>131</v>
      </c>
      <c r="H589" s="216">
        <v>44</v>
      </c>
      <c r="I589" s="217"/>
      <c r="J589" s="218">
        <f>ROUND(I589*H589,2)</f>
        <v>0</v>
      </c>
      <c r="K589" s="214" t="s">
        <v>132</v>
      </c>
      <c r="L589" s="45"/>
      <c r="M589" s="219" t="s">
        <v>1</v>
      </c>
      <c r="N589" s="220" t="s">
        <v>45</v>
      </c>
      <c r="O589" s="92"/>
      <c r="P589" s="221">
        <f>O589*H589</f>
        <v>0</v>
      </c>
      <c r="Q589" s="221">
        <v>0</v>
      </c>
      <c r="R589" s="221">
        <f>Q589*H589</f>
        <v>0</v>
      </c>
      <c r="S589" s="221">
        <v>0</v>
      </c>
      <c r="T589" s="222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23" t="s">
        <v>125</v>
      </c>
      <c r="AT589" s="223" t="s">
        <v>128</v>
      </c>
      <c r="AU589" s="223" t="s">
        <v>86</v>
      </c>
      <c r="AY589" s="18" t="s">
        <v>126</v>
      </c>
      <c r="BE589" s="224">
        <f>IF(N589="základní",J589,0)</f>
        <v>0</v>
      </c>
      <c r="BF589" s="224">
        <f>IF(N589="snížená",J589,0)</f>
        <v>0</v>
      </c>
      <c r="BG589" s="224">
        <f>IF(N589="zákl. přenesená",J589,0)</f>
        <v>0</v>
      </c>
      <c r="BH589" s="224">
        <f>IF(N589="sníž. přenesená",J589,0)</f>
        <v>0</v>
      </c>
      <c r="BI589" s="224">
        <f>IF(N589="nulová",J589,0)</f>
        <v>0</v>
      </c>
      <c r="BJ589" s="18" t="s">
        <v>21</v>
      </c>
      <c r="BK589" s="224">
        <f>ROUND(I589*H589,2)</f>
        <v>0</v>
      </c>
      <c r="BL589" s="18" t="s">
        <v>125</v>
      </c>
      <c r="BM589" s="223" t="s">
        <v>857</v>
      </c>
    </row>
    <row r="590" s="2" customFormat="1">
      <c r="A590" s="39"/>
      <c r="B590" s="40"/>
      <c r="C590" s="41"/>
      <c r="D590" s="225" t="s">
        <v>134</v>
      </c>
      <c r="E590" s="41"/>
      <c r="F590" s="226" t="s">
        <v>858</v>
      </c>
      <c r="G590" s="41"/>
      <c r="H590" s="41"/>
      <c r="I590" s="227"/>
      <c r="J590" s="41"/>
      <c r="K590" s="41"/>
      <c r="L590" s="45"/>
      <c r="M590" s="228"/>
      <c r="N590" s="229"/>
      <c r="O590" s="92"/>
      <c r="P590" s="92"/>
      <c r="Q590" s="92"/>
      <c r="R590" s="92"/>
      <c r="S590" s="92"/>
      <c r="T590" s="93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134</v>
      </c>
      <c r="AU590" s="18" t="s">
        <v>86</v>
      </c>
    </row>
    <row r="591" s="2" customFormat="1">
      <c r="A591" s="39"/>
      <c r="B591" s="40"/>
      <c r="C591" s="41"/>
      <c r="D591" s="230" t="s">
        <v>136</v>
      </c>
      <c r="E591" s="41"/>
      <c r="F591" s="231" t="s">
        <v>859</v>
      </c>
      <c r="G591" s="41"/>
      <c r="H591" s="41"/>
      <c r="I591" s="227"/>
      <c r="J591" s="41"/>
      <c r="K591" s="41"/>
      <c r="L591" s="45"/>
      <c r="M591" s="228"/>
      <c r="N591" s="229"/>
      <c r="O591" s="92"/>
      <c r="P591" s="92"/>
      <c r="Q591" s="92"/>
      <c r="R591" s="92"/>
      <c r="S591" s="92"/>
      <c r="T591" s="93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136</v>
      </c>
      <c r="AU591" s="18" t="s">
        <v>86</v>
      </c>
    </row>
    <row r="592" s="14" customFormat="1">
      <c r="A592" s="14"/>
      <c r="B592" s="242"/>
      <c r="C592" s="243"/>
      <c r="D592" s="225" t="s">
        <v>149</v>
      </c>
      <c r="E592" s="244" t="s">
        <v>1</v>
      </c>
      <c r="F592" s="245" t="s">
        <v>860</v>
      </c>
      <c r="G592" s="243"/>
      <c r="H592" s="246">
        <v>44</v>
      </c>
      <c r="I592" s="247"/>
      <c r="J592" s="243"/>
      <c r="K592" s="243"/>
      <c r="L592" s="248"/>
      <c r="M592" s="249"/>
      <c r="N592" s="250"/>
      <c r="O592" s="250"/>
      <c r="P592" s="250"/>
      <c r="Q592" s="250"/>
      <c r="R592" s="250"/>
      <c r="S592" s="250"/>
      <c r="T592" s="251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2" t="s">
        <v>149</v>
      </c>
      <c r="AU592" s="252" t="s">
        <v>86</v>
      </c>
      <c r="AV592" s="14" t="s">
        <v>86</v>
      </c>
      <c r="AW592" s="14" t="s">
        <v>38</v>
      </c>
      <c r="AX592" s="14" t="s">
        <v>21</v>
      </c>
      <c r="AY592" s="252" t="s">
        <v>126</v>
      </c>
    </row>
    <row r="593" s="2" customFormat="1" ht="37.8" customHeight="1">
      <c r="A593" s="39"/>
      <c r="B593" s="40"/>
      <c r="C593" s="212" t="s">
        <v>861</v>
      </c>
      <c r="D593" s="212" t="s">
        <v>128</v>
      </c>
      <c r="E593" s="213" t="s">
        <v>862</v>
      </c>
      <c r="F593" s="214" t="s">
        <v>863</v>
      </c>
      <c r="G593" s="215" t="s">
        <v>131</v>
      </c>
      <c r="H593" s="216">
        <v>1320</v>
      </c>
      <c r="I593" s="217"/>
      <c r="J593" s="218">
        <f>ROUND(I593*H593,2)</f>
        <v>0</v>
      </c>
      <c r="K593" s="214" t="s">
        <v>132</v>
      </c>
      <c r="L593" s="45"/>
      <c r="M593" s="219" t="s">
        <v>1</v>
      </c>
      <c r="N593" s="220" t="s">
        <v>45</v>
      </c>
      <c r="O593" s="92"/>
      <c r="P593" s="221">
        <f>O593*H593</f>
        <v>0</v>
      </c>
      <c r="Q593" s="221">
        <v>0</v>
      </c>
      <c r="R593" s="221">
        <f>Q593*H593</f>
        <v>0</v>
      </c>
      <c r="S593" s="221">
        <v>0</v>
      </c>
      <c r="T593" s="222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23" t="s">
        <v>125</v>
      </c>
      <c r="AT593" s="223" t="s">
        <v>128</v>
      </c>
      <c r="AU593" s="223" t="s">
        <v>86</v>
      </c>
      <c r="AY593" s="18" t="s">
        <v>126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8" t="s">
        <v>21</v>
      </c>
      <c r="BK593" s="224">
        <f>ROUND(I593*H593,2)</f>
        <v>0</v>
      </c>
      <c r="BL593" s="18" t="s">
        <v>125</v>
      </c>
      <c r="BM593" s="223" t="s">
        <v>864</v>
      </c>
    </row>
    <row r="594" s="2" customFormat="1">
      <c r="A594" s="39"/>
      <c r="B594" s="40"/>
      <c r="C594" s="41"/>
      <c r="D594" s="225" t="s">
        <v>134</v>
      </c>
      <c r="E594" s="41"/>
      <c r="F594" s="226" t="s">
        <v>865</v>
      </c>
      <c r="G594" s="41"/>
      <c r="H594" s="41"/>
      <c r="I594" s="227"/>
      <c r="J594" s="41"/>
      <c r="K594" s="41"/>
      <c r="L594" s="45"/>
      <c r="M594" s="228"/>
      <c r="N594" s="229"/>
      <c r="O594" s="92"/>
      <c r="P594" s="92"/>
      <c r="Q594" s="92"/>
      <c r="R594" s="92"/>
      <c r="S594" s="92"/>
      <c r="T594" s="93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134</v>
      </c>
      <c r="AU594" s="18" t="s">
        <v>86</v>
      </c>
    </row>
    <row r="595" s="2" customFormat="1">
      <c r="A595" s="39"/>
      <c r="B595" s="40"/>
      <c r="C595" s="41"/>
      <c r="D595" s="230" t="s">
        <v>136</v>
      </c>
      <c r="E595" s="41"/>
      <c r="F595" s="231" t="s">
        <v>866</v>
      </c>
      <c r="G595" s="41"/>
      <c r="H595" s="41"/>
      <c r="I595" s="227"/>
      <c r="J595" s="41"/>
      <c r="K595" s="41"/>
      <c r="L595" s="45"/>
      <c r="M595" s="228"/>
      <c r="N595" s="229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136</v>
      </c>
      <c r="AU595" s="18" t="s">
        <v>86</v>
      </c>
    </row>
    <row r="596" s="14" customFormat="1">
      <c r="A596" s="14"/>
      <c r="B596" s="242"/>
      <c r="C596" s="243"/>
      <c r="D596" s="225" t="s">
        <v>149</v>
      </c>
      <c r="E596" s="244" t="s">
        <v>1</v>
      </c>
      <c r="F596" s="245" t="s">
        <v>867</v>
      </c>
      <c r="G596" s="243"/>
      <c r="H596" s="246">
        <v>1320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2" t="s">
        <v>149</v>
      </c>
      <c r="AU596" s="252" t="s">
        <v>86</v>
      </c>
      <c r="AV596" s="14" t="s">
        <v>86</v>
      </c>
      <c r="AW596" s="14" t="s">
        <v>38</v>
      </c>
      <c r="AX596" s="14" t="s">
        <v>21</v>
      </c>
      <c r="AY596" s="252" t="s">
        <v>126</v>
      </c>
    </row>
    <row r="597" s="2" customFormat="1" ht="37.8" customHeight="1">
      <c r="A597" s="39"/>
      <c r="B597" s="40"/>
      <c r="C597" s="212" t="s">
        <v>868</v>
      </c>
      <c r="D597" s="212" t="s">
        <v>128</v>
      </c>
      <c r="E597" s="213" t="s">
        <v>869</v>
      </c>
      <c r="F597" s="214" t="s">
        <v>870</v>
      </c>
      <c r="G597" s="215" t="s">
        <v>131</v>
      </c>
      <c r="H597" s="216">
        <v>44</v>
      </c>
      <c r="I597" s="217"/>
      <c r="J597" s="218">
        <f>ROUND(I597*H597,2)</f>
        <v>0</v>
      </c>
      <c r="K597" s="214" t="s">
        <v>132</v>
      </c>
      <c r="L597" s="45"/>
      <c r="M597" s="219" t="s">
        <v>1</v>
      </c>
      <c r="N597" s="220" t="s">
        <v>45</v>
      </c>
      <c r="O597" s="92"/>
      <c r="P597" s="221">
        <f>O597*H597</f>
        <v>0</v>
      </c>
      <c r="Q597" s="221">
        <v>0</v>
      </c>
      <c r="R597" s="221">
        <f>Q597*H597</f>
        <v>0</v>
      </c>
      <c r="S597" s="221">
        <v>0</v>
      </c>
      <c r="T597" s="222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23" t="s">
        <v>125</v>
      </c>
      <c r="AT597" s="223" t="s">
        <v>128</v>
      </c>
      <c r="AU597" s="223" t="s">
        <v>86</v>
      </c>
      <c r="AY597" s="18" t="s">
        <v>126</v>
      </c>
      <c r="BE597" s="224">
        <f>IF(N597="základní",J597,0)</f>
        <v>0</v>
      </c>
      <c r="BF597" s="224">
        <f>IF(N597="snížená",J597,0)</f>
        <v>0</v>
      </c>
      <c r="BG597" s="224">
        <f>IF(N597="zákl. přenesená",J597,0)</f>
        <v>0</v>
      </c>
      <c r="BH597" s="224">
        <f>IF(N597="sníž. přenesená",J597,0)</f>
        <v>0</v>
      </c>
      <c r="BI597" s="224">
        <f>IF(N597="nulová",J597,0)</f>
        <v>0</v>
      </c>
      <c r="BJ597" s="18" t="s">
        <v>21</v>
      </c>
      <c r="BK597" s="224">
        <f>ROUND(I597*H597,2)</f>
        <v>0</v>
      </c>
      <c r="BL597" s="18" t="s">
        <v>125</v>
      </c>
      <c r="BM597" s="223" t="s">
        <v>871</v>
      </c>
    </row>
    <row r="598" s="2" customFormat="1">
      <c r="A598" s="39"/>
      <c r="B598" s="40"/>
      <c r="C598" s="41"/>
      <c r="D598" s="225" t="s">
        <v>134</v>
      </c>
      <c r="E598" s="41"/>
      <c r="F598" s="226" t="s">
        <v>872</v>
      </c>
      <c r="G598" s="41"/>
      <c r="H598" s="41"/>
      <c r="I598" s="227"/>
      <c r="J598" s="41"/>
      <c r="K598" s="41"/>
      <c r="L598" s="45"/>
      <c r="M598" s="228"/>
      <c r="N598" s="229"/>
      <c r="O598" s="92"/>
      <c r="P598" s="92"/>
      <c r="Q598" s="92"/>
      <c r="R598" s="92"/>
      <c r="S598" s="92"/>
      <c r="T598" s="93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134</v>
      </c>
      <c r="AU598" s="18" t="s">
        <v>86</v>
      </c>
    </row>
    <row r="599" s="2" customFormat="1">
      <c r="A599" s="39"/>
      <c r="B599" s="40"/>
      <c r="C599" s="41"/>
      <c r="D599" s="230" t="s">
        <v>136</v>
      </c>
      <c r="E599" s="41"/>
      <c r="F599" s="231" t="s">
        <v>873</v>
      </c>
      <c r="G599" s="41"/>
      <c r="H599" s="41"/>
      <c r="I599" s="227"/>
      <c r="J599" s="41"/>
      <c r="K599" s="41"/>
      <c r="L599" s="45"/>
      <c r="M599" s="228"/>
      <c r="N599" s="229"/>
      <c r="O599" s="92"/>
      <c r="P599" s="92"/>
      <c r="Q599" s="92"/>
      <c r="R599" s="92"/>
      <c r="S599" s="92"/>
      <c r="T599" s="93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T599" s="18" t="s">
        <v>136</v>
      </c>
      <c r="AU599" s="18" t="s">
        <v>86</v>
      </c>
    </row>
    <row r="600" s="2" customFormat="1" ht="16.5" customHeight="1">
      <c r="A600" s="39"/>
      <c r="B600" s="40"/>
      <c r="C600" s="212" t="s">
        <v>874</v>
      </c>
      <c r="D600" s="212" t="s">
        <v>128</v>
      </c>
      <c r="E600" s="213" t="s">
        <v>875</v>
      </c>
      <c r="F600" s="214" t="s">
        <v>876</v>
      </c>
      <c r="G600" s="215" t="s">
        <v>198</v>
      </c>
      <c r="H600" s="216">
        <v>5.5439999999999996</v>
      </c>
      <c r="I600" s="217"/>
      <c r="J600" s="218">
        <f>ROUND(I600*H600,2)</f>
        <v>0</v>
      </c>
      <c r="K600" s="214" t="s">
        <v>132</v>
      </c>
      <c r="L600" s="45"/>
      <c r="M600" s="219" t="s">
        <v>1</v>
      </c>
      <c r="N600" s="220" t="s">
        <v>45</v>
      </c>
      <c r="O600" s="92"/>
      <c r="P600" s="221">
        <f>O600*H600</f>
        <v>0</v>
      </c>
      <c r="Q600" s="221">
        <v>0.12</v>
      </c>
      <c r="R600" s="221">
        <f>Q600*H600</f>
        <v>0.66527999999999987</v>
      </c>
      <c r="S600" s="221">
        <v>2.4900000000000002</v>
      </c>
      <c r="T600" s="222">
        <f>S600*H600</f>
        <v>13.80456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23" t="s">
        <v>125</v>
      </c>
      <c r="AT600" s="223" t="s">
        <v>128</v>
      </c>
      <c r="AU600" s="223" t="s">
        <v>86</v>
      </c>
      <c r="AY600" s="18" t="s">
        <v>126</v>
      </c>
      <c r="BE600" s="224">
        <f>IF(N600="základní",J600,0)</f>
        <v>0</v>
      </c>
      <c r="BF600" s="224">
        <f>IF(N600="snížená",J600,0)</f>
        <v>0</v>
      </c>
      <c r="BG600" s="224">
        <f>IF(N600="zákl. přenesená",J600,0)</f>
        <v>0</v>
      </c>
      <c r="BH600" s="224">
        <f>IF(N600="sníž. přenesená",J600,0)</f>
        <v>0</v>
      </c>
      <c r="BI600" s="224">
        <f>IF(N600="nulová",J600,0)</f>
        <v>0</v>
      </c>
      <c r="BJ600" s="18" t="s">
        <v>21</v>
      </c>
      <c r="BK600" s="224">
        <f>ROUND(I600*H600,2)</f>
        <v>0</v>
      </c>
      <c r="BL600" s="18" t="s">
        <v>125</v>
      </c>
      <c r="BM600" s="223" t="s">
        <v>877</v>
      </c>
    </row>
    <row r="601" s="2" customFormat="1">
      <c r="A601" s="39"/>
      <c r="B601" s="40"/>
      <c r="C601" s="41"/>
      <c r="D601" s="225" t="s">
        <v>134</v>
      </c>
      <c r="E601" s="41"/>
      <c r="F601" s="226" t="s">
        <v>878</v>
      </c>
      <c r="G601" s="41"/>
      <c r="H601" s="41"/>
      <c r="I601" s="227"/>
      <c r="J601" s="41"/>
      <c r="K601" s="41"/>
      <c r="L601" s="45"/>
      <c r="M601" s="228"/>
      <c r="N601" s="229"/>
      <c r="O601" s="92"/>
      <c r="P601" s="92"/>
      <c r="Q601" s="92"/>
      <c r="R601" s="92"/>
      <c r="S601" s="92"/>
      <c r="T601" s="93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134</v>
      </c>
      <c r="AU601" s="18" t="s">
        <v>86</v>
      </c>
    </row>
    <row r="602" s="2" customFormat="1">
      <c r="A602" s="39"/>
      <c r="B602" s="40"/>
      <c r="C602" s="41"/>
      <c r="D602" s="230" t="s">
        <v>136</v>
      </c>
      <c r="E602" s="41"/>
      <c r="F602" s="231" t="s">
        <v>879</v>
      </c>
      <c r="G602" s="41"/>
      <c r="H602" s="41"/>
      <c r="I602" s="227"/>
      <c r="J602" s="41"/>
      <c r="K602" s="41"/>
      <c r="L602" s="45"/>
      <c r="M602" s="228"/>
      <c r="N602" s="229"/>
      <c r="O602" s="92"/>
      <c r="P602" s="92"/>
      <c r="Q602" s="92"/>
      <c r="R602" s="92"/>
      <c r="S602" s="92"/>
      <c r="T602" s="93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T602" s="18" t="s">
        <v>136</v>
      </c>
      <c r="AU602" s="18" t="s">
        <v>86</v>
      </c>
    </row>
    <row r="603" s="13" customFormat="1">
      <c r="A603" s="13"/>
      <c r="B603" s="232"/>
      <c r="C603" s="233"/>
      <c r="D603" s="225" t="s">
        <v>149</v>
      </c>
      <c r="E603" s="234" t="s">
        <v>1</v>
      </c>
      <c r="F603" s="235" t="s">
        <v>880</v>
      </c>
      <c r="G603" s="233"/>
      <c r="H603" s="234" t="s">
        <v>1</v>
      </c>
      <c r="I603" s="236"/>
      <c r="J603" s="233"/>
      <c r="K603" s="233"/>
      <c r="L603" s="237"/>
      <c r="M603" s="238"/>
      <c r="N603" s="239"/>
      <c r="O603" s="239"/>
      <c r="P603" s="239"/>
      <c r="Q603" s="239"/>
      <c r="R603" s="239"/>
      <c r="S603" s="239"/>
      <c r="T603" s="240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1" t="s">
        <v>149</v>
      </c>
      <c r="AU603" s="241" t="s">
        <v>86</v>
      </c>
      <c r="AV603" s="13" t="s">
        <v>21</v>
      </c>
      <c r="AW603" s="13" t="s">
        <v>38</v>
      </c>
      <c r="AX603" s="13" t="s">
        <v>80</v>
      </c>
      <c r="AY603" s="241" t="s">
        <v>126</v>
      </c>
    </row>
    <row r="604" s="14" customFormat="1">
      <c r="A604" s="14"/>
      <c r="B604" s="242"/>
      <c r="C604" s="243"/>
      <c r="D604" s="225" t="s">
        <v>149</v>
      </c>
      <c r="E604" s="244" t="s">
        <v>1</v>
      </c>
      <c r="F604" s="245" t="s">
        <v>881</v>
      </c>
      <c r="G604" s="243"/>
      <c r="H604" s="246">
        <v>2.871</v>
      </c>
      <c r="I604" s="247"/>
      <c r="J604" s="243"/>
      <c r="K604" s="243"/>
      <c r="L604" s="248"/>
      <c r="M604" s="249"/>
      <c r="N604" s="250"/>
      <c r="O604" s="250"/>
      <c r="P604" s="250"/>
      <c r="Q604" s="250"/>
      <c r="R604" s="250"/>
      <c r="S604" s="250"/>
      <c r="T604" s="251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2" t="s">
        <v>149</v>
      </c>
      <c r="AU604" s="252" t="s">
        <v>86</v>
      </c>
      <c r="AV604" s="14" t="s">
        <v>86</v>
      </c>
      <c r="AW604" s="14" t="s">
        <v>38</v>
      </c>
      <c r="AX604" s="14" t="s">
        <v>80</v>
      </c>
      <c r="AY604" s="252" t="s">
        <v>126</v>
      </c>
    </row>
    <row r="605" s="14" customFormat="1">
      <c r="A605" s="14"/>
      <c r="B605" s="242"/>
      <c r="C605" s="243"/>
      <c r="D605" s="225" t="s">
        <v>149</v>
      </c>
      <c r="E605" s="244" t="s">
        <v>1</v>
      </c>
      <c r="F605" s="245" t="s">
        <v>882</v>
      </c>
      <c r="G605" s="243"/>
      <c r="H605" s="246">
        <v>2.673</v>
      </c>
      <c r="I605" s="247"/>
      <c r="J605" s="243"/>
      <c r="K605" s="243"/>
      <c r="L605" s="248"/>
      <c r="M605" s="249"/>
      <c r="N605" s="250"/>
      <c r="O605" s="250"/>
      <c r="P605" s="250"/>
      <c r="Q605" s="250"/>
      <c r="R605" s="250"/>
      <c r="S605" s="250"/>
      <c r="T605" s="251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2" t="s">
        <v>149</v>
      </c>
      <c r="AU605" s="252" t="s">
        <v>86</v>
      </c>
      <c r="AV605" s="14" t="s">
        <v>86</v>
      </c>
      <c r="AW605" s="14" t="s">
        <v>38</v>
      </c>
      <c r="AX605" s="14" t="s">
        <v>80</v>
      </c>
      <c r="AY605" s="252" t="s">
        <v>126</v>
      </c>
    </row>
    <row r="606" s="15" customFormat="1">
      <c r="A606" s="15"/>
      <c r="B606" s="253"/>
      <c r="C606" s="254"/>
      <c r="D606" s="225" t="s">
        <v>149</v>
      </c>
      <c r="E606" s="255" t="s">
        <v>1</v>
      </c>
      <c r="F606" s="256" t="s">
        <v>205</v>
      </c>
      <c r="G606" s="254"/>
      <c r="H606" s="257">
        <v>5.5439999999999996</v>
      </c>
      <c r="I606" s="258"/>
      <c r="J606" s="254"/>
      <c r="K606" s="254"/>
      <c r="L606" s="259"/>
      <c r="M606" s="260"/>
      <c r="N606" s="261"/>
      <c r="O606" s="261"/>
      <c r="P606" s="261"/>
      <c r="Q606" s="261"/>
      <c r="R606" s="261"/>
      <c r="S606" s="261"/>
      <c r="T606" s="262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63" t="s">
        <v>149</v>
      </c>
      <c r="AU606" s="263" t="s">
        <v>86</v>
      </c>
      <c r="AV606" s="15" t="s">
        <v>125</v>
      </c>
      <c r="AW606" s="15" t="s">
        <v>38</v>
      </c>
      <c r="AX606" s="15" t="s">
        <v>21</v>
      </c>
      <c r="AY606" s="263" t="s">
        <v>126</v>
      </c>
    </row>
    <row r="607" s="2" customFormat="1" ht="21.75" customHeight="1">
      <c r="A607" s="39"/>
      <c r="B607" s="40"/>
      <c r="C607" s="212" t="s">
        <v>883</v>
      </c>
      <c r="D607" s="212" t="s">
        <v>128</v>
      </c>
      <c r="E607" s="213" t="s">
        <v>884</v>
      </c>
      <c r="F607" s="214" t="s">
        <v>885</v>
      </c>
      <c r="G607" s="215" t="s">
        <v>198</v>
      </c>
      <c r="H607" s="216">
        <v>42.075000000000003</v>
      </c>
      <c r="I607" s="217"/>
      <c r="J607" s="218">
        <f>ROUND(I607*H607,2)</f>
        <v>0</v>
      </c>
      <c r="K607" s="214" t="s">
        <v>132</v>
      </c>
      <c r="L607" s="45"/>
      <c r="M607" s="219" t="s">
        <v>1</v>
      </c>
      <c r="N607" s="220" t="s">
        <v>45</v>
      </c>
      <c r="O607" s="92"/>
      <c r="P607" s="221">
        <f>O607*H607</f>
        <v>0</v>
      </c>
      <c r="Q607" s="221">
        <v>0.12</v>
      </c>
      <c r="R607" s="221">
        <f>Q607*H607</f>
        <v>5.0490000000000004</v>
      </c>
      <c r="S607" s="221">
        <v>2.2000000000000002</v>
      </c>
      <c r="T607" s="222">
        <f>S607*H607</f>
        <v>92.565000000000012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23" t="s">
        <v>125</v>
      </c>
      <c r="AT607" s="223" t="s">
        <v>128</v>
      </c>
      <c r="AU607" s="223" t="s">
        <v>86</v>
      </c>
      <c r="AY607" s="18" t="s">
        <v>126</v>
      </c>
      <c r="BE607" s="224">
        <f>IF(N607="základní",J607,0)</f>
        <v>0</v>
      </c>
      <c r="BF607" s="224">
        <f>IF(N607="snížená",J607,0)</f>
        <v>0</v>
      </c>
      <c r="BG607" s="224">
        <f>IF(N607="zákl. přenesená",J607,0)</f>
        <v>0</v>
      </c>
      <c r="BH607" s="224">
        <f>IF(N607="sníž. přenesená",J607,0)</f>
        <v>0</v>
      </c>
      <c r="BI607" s="224">
        <f>IF(N607="nulová",J607,0)</f>
        <v>0</v>
      </c>
      <c r="BJ607" s="18" t="s">
        <v>21</v>
      </c>
      <c r="BK607" s="224">
        <f>ROUND(I607*H607,2)</f>
        <v>0</v>
      </c>
      <c r="BL607" s="18" t="s">
        <v>125</v>
      </c>
      <c r="BM607" s="223" t="s">
        <v>886</v>
      </c>
    </row>
    <row r="608" s="2" customFormat="1">
      <c r="A608" s="39"/>
      <c r="B608" s="40"/>
      <c r="C608" s="41"/>
      <c r="D608" s="225" t="s">
        <v>134</v>
      </c>
      <c r="E608" s="41"/>
      <c r="F608" s="226" t="s">
        <v>887</v>
      </c>
      <c r="G608" s="41"/>
      <c r="H608" s="41"/>
      <c r="I608" s="227"/>
      <c r="J608" s="41"/>
      <c r="K608" s="41"/>
      <c r="L608" s="45"/>
      <c r="M608" s="228"/>
      <c r="N608" s="229"/>
      <c r="O608" s="92"/>
      <c r="P608" s="92"/>
      <c r="Q608" s="92"/>
      <c r="R608" s="92"/>
      <c r="S608" s="92"/>
      <c r="T608" s="93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T608" s="18" t="s">
        <v>134</v>
      </c>
      <c r="AU608" s="18" t="s">
        <v>86</v>
      </c>
    </row>
    <row r="609" s="2" customFormat="1">
      <c r="A609" s="39"/>
      <c r="B609" s="40"/>
      <c r="C609" s="41"/>
      <c r="D609" s="230" t="s">
        <v>136</v>
      </c>
      <c r="E609" s="41"/>
      <c r="F609" s="231" t="s">
        <v>888</v>
      </c>
      <c r="G609" s="41"/>
      <c r="H609" s="41"/>
      <c r="I609" s="227"/>
      <c r="J609" s="41"/>
      <c r="K609" s="41"/>
      <c r="L609" s="45"/>
      <c r="M609" s="228"/>
      <c r="N609" s="229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136</v>
      </c>
      <c r="AU609" s="18" t="s">
        <v>86</v>
      </c>
    </row>
    <row r="610" s="13" customFormat="1">
      <c r="A610" s="13"/>
      <c r="B610" s="232"/>
      <c r="C610" s="233"/>
      <c r="D610" s="225" t="s">
        <v>149</v>
      </c>
      <c r="E610" s="234" t="s">
        <v>1</v>
      </c>
      <c r="F610" s="235" t="s">
        <v>889</v>
      </c>
      <c r="G610" s="233"/>
      <c r="H610" s="234" t="s">
        <v>1</v>
      </c>
      <c r="I610" s="236"/>
      <c r="J610" s="233"/>
      <c r="K610" s="233"/>
      <c r="L610" s="237"/>
      <c r="M610" s="238"/>
      <c r="N610" s="239"/>
      <c r="O610" s="239"/>
      <c r="P610" s="239"/>
      <c r="Q610" s="239"/>
      <c r="R610" s="239"/>
      <c r="S610" s="239"/>
      <c r="T610" s="240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1" t="s">
        <v>149</v>
      </c>
      <c r="AU610" s="241" t="s">
        <v>86</v>
      </c>
      <c r="AV610" s="13" t="s">
        <v>21</v>
      </c>
      <c r="AW610" s="13" t="s">
        <v>38</v>
      </c>
      <c r="AX610" s="13" t="s">
        <v>80</v>
      </c>
      <c r="AY610" s="241" t="s">
        <v>126</v>
      </c>
    </row>
    <row r="611" s="14" customFormat="1">
      <c r="A611" s="14"/>
      <c r="B611" s="242"/>
      <c r="C611" s="243"/>
      <c r="D611" s="225" t="s">
        <v>149</v>
      </c>
      <c r="E611" s="244" t="s">
        <v>1</v>
      </c>
      <c r="F611" s="245" t="s">
        <v>890</v>
      </c>
      <c r="G611" s="243"/>
      <c r="H611" s="246">
        <v>42.075000000000003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2" t="s">
        <v>149</v>
      </c>
      <c r="AU611" s="252" t="s">
        <v>86</v>
      </c>
      <c r="AV611" s="14" t="s">
        <v>86</v>
      </c>
      <c r="AW611" s="14" t="s">
        <v>38</v>
      </c>
      <c r="AX611" s="14" t="s">
        <v>21</v>
      </c>
      <c r="AY611" s="252" t="s">
        <v>126</v>
      </c>
    </row>
    <row r="612" s="2" customFormat="1" ht="16.5" customHeight="1">
      <c r="A612" s="39"/>
      <c r="B612" s="40"/>
      <c r="C612" s="212" t="s">
        <v>891</v>
      </c>
      <c r="D612" s="212" t="s">
        <v>128</v>
      </c>
      <c r="E612" s="213" t="s">
        <v>892</v>
      </c>
      <c r="F612" s="214" t="s">
        <v>893</v>
      </c>
      <c r="G612" s="215" t="s">
        <v>198</v>
      </c>
      <c r="H612" s="216">
        <v>27.315000000000001</v>
      </c>
      <c r="I612" s="217"/>
      <c r="J612" s="218">
        <f>ROUND(I612*H612,2)</f>
        <v>0</v>
      </c>
      <c r="K612" s="214" t="s">
        <v>132</v>
      </c>
      <c r="L612" s="45"/>
      <c r="M612" s="219" t="s">
        <v>1</v>
      </c>
      <c r="N612" s="220" t="s">
        <v>45</v>
      </c>
      <c r="O612" s="92"/>
      <c r="P612" s="221">
        <f>O612*H612</f>
        <v>0</v>
      </c>
      <c r="Q612" s="221">
        <v>0.12171</v>
      </c>
      <c r="R612" s="221">
        <f>Q612*H612</f>
        <v>3.3245086500000003</v>
      </c>
      <c r="S612" s="221">
        <v>2.3999999999999999</v>
      </c>
      <c r="T612" s="222">
        <f>S612*H612</f>
        <v>65.555999999999997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23" t="s">
        <v>125</v>
      </c>
      <c r="AT612" s="223" t="s">
        <v>128</v>
      </c>
      <c r="AU612" s="223" t="s">
        <v>86</v>
      </c>
      <c r="AY612" s="18" t="s">
        <v>126</v>
      </c>
      <c r="BE612" s="224">
        <f>IF(N612="základní",J612,0)</f>
        <v>0</v>
      </c>
      <c r="BF612" s="224">
        <f>IF(N612="snížená",J612,0)</f>
        <v>0</v>
      </c>
      <c r="BG612" s="224">
        <f>IF(N612="zákl. přenesená",J612,0)</f>
        <v>0</v>
      </c>
      <c r="BH612" s="224">
        <f>IF(N612="sníž. přenesená",J612,0)</f>
        <v>0</v>
      </c>
      <c r="BI612" s="224">
        <f>IF(N612="nulová",J612,0)</f>
        <v>0</v>
      </c>
      <c r="BJ612" s="18" t="s">
        <v>21</v>
      </c>
      <c r="BK612" s="224">
        <f>ROUND(I612*H612,2)</f>
        <v>0</v>
      </c>
      <c r="BL612" s="18" t="s">
        <v>125</v>
      </c>
      <c r="BM612" s="223" t="s">
        <v>894</v>
      </c>
    </row>
    <row r="613" s="2" customFormat="1">
      <c r="A613" s="39"/>
      <c r="B613" s="40"/>
      <c r="C613" s="41"/>
      <c r="D613" s="225" t="s">
        <v>134</v>
      </c>
      <c r="E613" s="41"/>
      <c r="F613" s="226" t="s">
        <v>895</v>
      </c>
      <c r="G613" s="41"/>
      <c r="H613" s="41"/>
      <c r="I613" s="227"/>
      <c r="J613" s="41"/>
      <c r="K613" s="41"/>
      <c r="L613" s="45"/>
      <c r="M613" s="228"/>
      <c r="N613" s="229"/>
      <c r="O613" s="92"/>
      <c r="P613" s="92"/>
      <c r="Q613" s="92"/>
      <c r="R613" s="92"/>
      <c r="S613" s="92"/>
      <c r="T613" s="93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18" t="s">
        <v>134</v>
      </c>
      <c r="AU613" s="18" t="s">
        <v>86</v>
      </c>
    </row>
    <row r="614" s="2" customFormat="1">
      <c r="A614" s="39"/>
      <c r="B614" s="40"/>
      <c r="C614" s="41"/>
      <c r="D614" s="230" t="s">
        <v>136</v>
      </c>
      <c r="E614" s="41"/>
      <c r="F614" s="231" t="s">
        <v>896</v>
      </c>
      <c r="G614" s="41"/>
      <c r="H614" s="41"/>
      <c r="I614" s="227"/>
      <c r="J614" s="41"/>
      <c r="K614" s="41"/>
      <c r="L614" s="45"/>
      <c r="M614" s="228"/>
      <c r="N614" s="229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136</v>
      </c>
      <c r="AU614" s="18" t="s">
        <v>86</v>
      </c>
    </row>
    <row r="615" s="13" customFormat="1">
      <c r="A615" s="13"/>
      <c r="B615" s="232"/>
      <c r="C615" s="233"/>
      <c r="D615" s="225" t="s">
        <v>149</v>
      </c>
      <c r="E615" s="234" t="s">
        <v>1</v>
      </c>
      <c r="F615" s="235" t="s">
        <v>897</v>
      </c>
      <c r="G615" s="233"/>
      <c r="H615" s="234" t="s">
        <v>1</v>
      </c>
      <c r="I615" s="236"/>
      <c r="J615" s="233"/>
      <c r="K615" s="233"/>
      <c r="L615" s="237"/>
      <c r="M615" s="238"/>
      <c r="N615" s="239"/>
      <c r="O615" s="239"/>
      <c r="P615" s="239"/>
      <c r="Q615" s="239"/>
      <c r="R615" s="239"/>
      <c r="S615" s="239"/>
      <c r="T615" s="240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1" t="s">
        <v>149</v>
      </c>
      <c r="AU615" s="241" t="s">
        <v>86</v>
      </c>
      <c r="AV615" s="13" t="s">
        <v>21</v>
      </c>
      <c r="AW615" s="13" t="s">
        <v>38</v>
      </c>
      <c r="AX615" s="13" t="s">
        <v>80</v>
      </c>
      <c r="AY615" s="241" t="s">
        <v>126</v>
      </c>
    </row>
    <row r="616" s="14" customFormat="1">
      <c r="A616" s="14"/>
      <c r="B616" s="242"/>
      <c r="C616" s="243"/>
      <c r="D616" s="225" t="s">
        <v>149</v>
      </c>
      <c r="E616" s="244" t="s">
        <v>1</v>
      </c>
      <c r="F616" s="245" t="s">
        <v>898</v>
      </c>
      <c r="G616" s="243"/>
      <c r="H616" s="246">
        <v>9.7812000000000001</v>
      </c>
      <c r="I616" s="247"/>
      <c r="J616" s="243"/>
      <c r="K616" s="243"/>
      <c r="L616" s="248"/>
      <c r="M616" s="249"/>
      <c r="N616" s="250"/>
      <c r="O616" s="250"/>
      <c r="P616" s="250"/>
      <c r="Q616" s="250"/>
      <c r="R616" s="250"/>
      <c r="S616" s="250"/>
      <c r="T616" s="251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2" t="s">
        <v>149</v>
      </c>
      <c r="AU616" s="252" t="s">
        <v>86</v>
      </c>
      <c r="AV616" s="14" t="s">
        <v>86</v>
      </c>
      <c r="AW616" s="14" t="s">
        <v>38</v>
      </c>
      <c r="AX616" s="14" t="s">
        <v>80</v>
      </c>
      <c r="AY616" s="252" t="s">
        <v>126</v>
      </c>
    </row>
    <row r="617" s="13" customFormat="1">
      <c r="A617" s="13"/>
      <c r="B617" s="232"/>
      <c r="C617" s="233"/>
      <c r="D617" s="225" t="s">
        <v>149</v>
      </c>
      <c r="E617" s="234" t="s">
        <v>1</v>
      </c>
      <c r="F617" s="235" t="s">
        <v>899</v>
      </c>
      <c r="G617" s="233"/>
      <c r="H617" s="234" t="s">
        <v>1</v>
      </c>
      <c r="I617" s="236"/>
      <c r="J617" s="233"/>
      <c r="K617" s="233"/>
      <c r="L617" s="237"/>
      <c r="M617" s="238"/>
      <c r="N617" s="239"/>
      <c r="O617" s="239"/>
      <c r="P617" s="239"/>
      <c r="Q617" s="239"/>
      <c r="R617" s="239"/>
      <c r="S617" s="239"/>
      <c r="T617" s="240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1" t="s">
        <v>149</v>
      </c>
      <c r="AU617" s="241" t="s">
        <v>86</v>
      </c>
      <c r="AV617" s="13" t="s">
        <v>21</v>
      </c>
      <c r="AW617" s="13" t="s">
        <v>38</v>
      </c>
      <c r="AX617" s="13" t="s">
        <v>80</v>
      </c>
      <c r="AY617" s="241" t="s">
        <v>126</v>
      </c>
    </row>
    <row r="618" s="14" customFormat="1">
      <c r="A618" s="14"/>
      <c r="B618" s="242"/>
      <c r="C618" s="243"/>
      <c r="D618" s="225" t="s">
        <v>149</v>
      </c>
      <c r="E618" s="244" t="s">
        <v>1</v>
      </c>
      <c r="F618" s="245" t="s">
        <v>900</v>
      </c>
      <c r="G618" s="243"/>
      <c r="H618" s="246">
        <v>1.25</v>
      </c>
      <c r="I618" s="247"/>
      <c r="J618" s="243"/>
      <c r="K618" s="243"/>
      <c r="L618" s="248"/>
      <c r="M618" s="249"/>
      <c r="N618" s="250"/>
      <c r="O618" s="250"/>
      <c r="P618" s="250"/>
      <c r="Q618" s="250"/>
      <c r="R618" s="250"/>
      <c r="S618" s="250"/>
      <c r="T618" s="251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2" t="s">
        <v>149</v>
      </c>
      <c r="AU618" s="252" t="s">
        <v>86</v>
      </c>
      <c r="AV618" s="14" t="s">
        <v>86</v>
      </c>
      <c r="AW618" s="14" t="s">
        <v>38</v>
      </c>
      <c r="AX618" s="14" t="s">
        <v>80</v>
      </c>
      <c r="AY618" s="252" t="s">
        <v>126</v>
      </c>
    </row>
    <row r="619" s="13" customFormat="1">
      <c r="A619" s="13"/>
      <c r="B619" s="232"/>
      <c r="C619" s="233"/>
      <c r="D619" s="225" t="s">
        <v>149</v>
      </c>
      <c r="E619" s="234" t="s">
        <v>1</v>
      </c>
      <c r="F619" s="235" t="s">
        <v>571</v>
      </c>
      <c r="G619" s="233"/>
      <c r="H619" s="234" t="s">
        <v>1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1" t="s">
        <v>149</v>
      </c>
      <c r="AU619" s="241" t="s">
        <v>86</v>
      </c>
      <c r="AV619" s="13" t="s">
        <v>21</v>
      </c>
      <c r="AW619" s="13" t="s">
        <v>38</v>
      </c>
      <c r="AX619" s="13" t="s">
        <v>80</v>
      </c>
      <c r="AY619" s="241" t="s">
        <v>126</v>
      </c>
    </row>
    <row r="620" s="14" customFormat="1">
      <c r="A620" s="14"/>
      <c r="B620" s="242"/>
      <c r="C620" s="243"/>
      <c r="D620" s="225" t="s">
        <v>149</v>
      </c>
      <c r="E620" s="244" t="s">
        <v>1</v>
      </c>
      <c r="F620" s="245" t="s">
        <v>901</v>
      </c>
      <c r="G620" s="243"/>
      <c r="H620" s="246">
        <v>16.283999999999999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2" t="s">
        <v>149</v>
      </c>
      <c r="AU620" s="252" t="s">
        <v>86</v>
      </c>
      <c r="AV620" s="14" t="s">
        <v>86</v>
      </c>
      <c r="AW620" s="14" t="s">
        <v>38</v>
      </c>
      <c r="AX620" s="14" t="s">
        <v>80</v>
      </c>
      <c r="AY620" s="252" t="s">
        <v>126</v>
      </c>
    </row>
    <row r="621" s="15" customFormat="1">
      <c r="A621" s="15"/>
      <c r="B621" s="253"/>
      <c r="C621" s="254"/>
      <c r="D621" s="225" t="s">
        <v>149</v>
      </c>
      <c r="E621" s="255" t="s">
        <v>1</v>
      </c>
      <c r="F621" s="256" t="s">
        <v>205</v>
      </c>
      <c r="G621" s="254"/>
      <c r="H621" s="257">
        <v>27.315200000000001</v>
      </c>
      <c r="I621" s="258"/>
      <c r="J621" s="254"/>
      <c r="K621" s="254"/>
      <c r="L621" s="259"/>
      <c r="M621" s="260"/>
      <c r="N621" s="261"/>
      <c r="O621" s="261"/>
      <c r="P621" s="261"/>
      <c r="Q621" s="261"/>
      <c r="R621" s="261"/>
      <c r="S621" s="261"/>
      <c r="T621" s="262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3" t="s">
        <v>149</v>
      </c>
      <c r="AU621" s="263" t="s">
        <v>86</v>
      </c>
      <c r="AV621" s="15" t="s">
        <v>125</v>
      </c>
      <c r="AW621" s="15" t="s">
        <v>38</v>
      </c>
      <c r="AX621" s="15" t="s">
        <v>21</v>
      </c>
      <c r="AY621" s="263" t="s">
        <v>126</v>
      </c>
    </row>
    <row r="622" s="2" customFormat="1" ht="24.15" customHeight="1">
      <c r="A622" s="39"/>
      <c r="B622" s="40"/>
      <c r="C622" s="212" t="s">
        <v>902</v>
      </c>
      <c r="D622" s="212" t="s">
        <v>128</v>
      </c>
      <c r="E622" s="213" t="s">
        <v>903</v>
      </c>
      <c r="F622" s="214" t="s">
        <v>904</v>
      </c>
      <c r="G622" s="215" t="s">
        <v>131</v>
      </c>
      <c r="H622" s="216">
        <v>44.780999999999999</v>
      </c>
      <c r="I622" s="217"/>
      <c r="J622" s="218">
        <f>ROUND(I622*H622,2)</f>
        <v>0</v>
      </c>
      <c r="K622" s="214" t="s">
        <v>132</v>
      </c>
      <c r="L622" s="45"/>
      <c r="M622" s="219" t="s">
        <v>1</v>
      </c>
      <c r="N622" s="220" t="s">
        <v>45</v>
      </c>
      <c r="O622" s="92"/>
      <c r="P622" s="221">
        <f>O622*H622</f>
        <v>0</v>
      </c>
      <c r="Q622" s="221">
        <v>0</v>
      </c>
      <c r="R622" s="221">
        <f>Q622*H622</f>
        <v>0</v>
      </c>
      <c r="S622" s="221">
        <v>0.26400000000000001</v>
      </c>
      <c r="T622" s="222">
        <f>S622*H622</f>
        <v>11.822184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23" t="s">
        <v>125</v>
      </c>
      <c r="AT622" s="223" t="s">
        <v>128</v>
      </c>
      <c r="AU622" s="223" t="s">
        <v>86</v>
      </c>
      <c r="AY622" s="18" t="s">
        <v>126</v>
      </c>
      <c r="BE622" s="224">
        <f>IF(N622="základní",J622,0)</f>
        <v>0</v>
      </c>
      <c r="BF622" s="224">
        <f>IF(N622="snížená",J622,0)</f>
        <v>0</v>
      </c>
      <c r="BG622" s="224">
        <f>IF(N622="zákl. přenesená",J622,0)</f>
        <v>0</v>
      </c>
      <c r="BH622" s="224">
        <f>IF(N622="sníž. přenesená",J622,0)</f>
        <v>0</v>
      </c>
      <c r="BI622" s="224">
        <f>IF(N622="nulová",J622,0)</f>
        <v>0</v>
      </c>
      <c r="BJ622" s="18" t="s">
        <v>21</v>
      </c>
      <c r="BK622" s="224">
        <f>ROUND(I622*H622,2)</f>
        <v>0</v>
      </c>
      <c r="BL622" s="18" t="s">
        <v>125</v>
      </c>
      <c r="BM622" s="223" t="s">
        <v>905</v>
      </c>
    </row>
    <row r="623" s="2" customFormat="1">
      <c r="A623" s="39"/>
      <c r="B623" s="40"/>
      <c r="C623" s="41"/>
      <c r="D623" s="225" t="s">
        <v>134</v>
      </c>
      <c r="E623" s="41"/>
      <c r="F623" s="226" t="s">
        <v>906</v>
      </c>
      <c r="G623" s="41"/>
      <c r="H623" s="41"/>
      <c r="I623" s="227"/>
      <c r="J623" s="41"/>
      <c r="K623" s="41"/>
      <c r="L623" s="45"/>
      <c r="M623" s="228"/>
      <c r="N623" s="229"/>
      <c r="O623" s="92"/>
      <c r="P623" s="92"/>
      <c r="Q623" s="92"/>
      <c r="R623" s="92"/>
      <c r="S623" s="92"/>
      <c r="T623" s="93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T623" s="18" t="s">
        <v>134</v>
      </c>
      <c r="AU623" s="18" t="s">
        <v>86</v>
      </c>
    </row>
    <row r="624" s="2" customFormat="1">
      <c r="A624" s="39"/>
      <c r="B624" s="40"/>
      <c r="C624" s="41"/>
      <c r="D624" s="230" t="s">
        <v>136</v>
      </c>
      <c r="E624" s="41"/>
      <c r="F624" s="231" t="s">
        <v>907</v>
      </c>
      <c r="G624" s="41"/>
      <c r="H624" s="41"/>
      <c r="I624" s="227"/>
      <c r="J624" s="41"/>
      <c r="K624" s="41"/>
      <c r="L624" s="45"/>
      <c r="M624" s="228"/>
      <c r="N624" s="229"/>
      <c r="O624" s="92"/>
      <c r="P624" s="92"/>
      <c r="Q624" s="92"/>
      <c r="R624" s="92"/>
      <c r="S624" s="92"/>
      <c r="T624" s="93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136</v>
      </c>
      <c r="AU624" s="18" t="s">
        <v>86</v>
      </c>
    </row>
    <row r="625" s="13" customFormat="1">
      <c r="A625" s="13"/>
      <c r="B625" s="232"/>
      <c r="C625" s="233"/>
      <c r="D625" s="225" t="s">
        <v>149</v>
      </c>
      <c r="E625" s="234" t="s">
        <v>1</v>
      </c>
      <c r="F625" s="235" t="s">
        <v>908</v>
      </c>
      <c r="G625" s="233"/>
      <c r="H625" s="234" t="s">
        <v>1</v>
      </c>
      <c r="I625" s="236"/>
      <c r="J625" s="233"/>
      <c r="K625" s="233"/>
      <c r="L625" s="237"/>
      <c r="M625" s="238"/>
      <c r="N625" s="239"/>
      <c r="O625" s="239"/>
      <c r="P625" s="239"/>
      <c r="Q625" s="239"/>
      <c r="R625" s="239"/>
      <c r="S625" s="239"/>
      <c r="T625" s="240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1" t="s">
        <v>149</v>
      </c>
      <c r="AU625" s="241" t="s">
        <v>86</v>
      </c>
      <c r="AV625" s="13" t="s">
        <v>21</v>
      </c>
      <c r="AW625" s="13" t="s">
        <v>38</v>
      </c>
      <c r="AX625" s="13" t="s">
        <v>80</v>
      </c>
      <c r="AY625" s="241" t="s">
        <v>126</v>
      </c>
    </row>
    <row r="626" s="14" customFormat="1">
      <c r="A626" s="14"/>
      <c r="B626" s="242"/>
      <c r="C626" s="243"/>
      <c r="D626" s="225" t="s">
        <v>149</v>
      </c>
      <c r="E626" s="244" t="s">
        <v>1</v>
      </c>
      <c r="F626" s="245" t="s">
        <v>909</v>
      </c>
      <c r="G626" s="243"/>
      <c r="H626" s="246">
        <v>44.780999999999999</v>
      </c>
      <c r="I626" s="247"/>
      <c r="J626" s="243"/>
      <c r="K626" s="243"/>
      <c r="L626" s="248"/>
      <c r="M626" s="249"/>
      <c r="N626" s="250"/>
      <c r="O626" s="250"/>
      <c r="P626" s="250"/>
      <c r="Q626" s="250"/>
      <c r="R626" s="250"/>
      <c r="S626" s="250"/>
      <c r="T626" s="251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2" t="s">
        <v>149</v>
      </c>
      <c r="AU626" s="252" t="s">
        <v>86</v>
      </c>
      <c r="AV626" s="14" t="s">
        <v>86</v>
      </c>
      <c r="AW626" s="14" t="s">
        <v>38</v>
      </c>
      <c r="AX626" s="14" t="s">
        <v>21</v>
      </c>
      <c r="AY626" s="252" t="s">
        <v>126</v>
      </c>
    </row>
    <row r="627" s="2" customFormat="1" ht="24.15" customHeight="1">
      <c r="A627" s="39"/>
      <c r="B627" s="40"/>
      <c r="C627" s="212" t="s">
        <v>910</v>
      </c>
      <c r="D627" s="212" t="s">
        <v>128</v>
      </c>
      <c r="E627" s="213" t="s">
        <v>911</v>
      </c>
      <c r="F627" s="214" t="s">
        <v>912</v>
      </c>
      <c r="G627" s="215" t="s">
        <v>168</v>
      </c>
      <c r="H627" s="216">
        <v>50.399999999999999</v>
      </c>
      <c r="I627" s="217"/>
      <c r="J627" s="218">
        <f>ROUND(I627*H627,2)</f>
        <v>0</v>
      </c>
      <c r="K627" s="214" t="s">
        <v>132</v>
      </c>
      <c r="L627" s="45"/>
      <c r="M627" s="219" t="s">
        <v>1</v>
      </c>
      <c r="N627" s="220" t="s">
        <v>45</v>
      </c>
      <c r="O627" s="92"/>
      <c r="P627" s="221">
        <f>O627*H627</f>
        <v>0</v>
      </c>
      <c r="Q627" s="221">
        <v>0.00064999999999999997</v>
      </c>
      <c r="R627" s="221">
        <f>Q627*H627</f>
        <v>0.032759999999999997</v>
      </c>
      <c r="S627" s="221">
        <v>0.001</v>
      </c>
      <c r="T627" s="222">
        <f>S627*H627</f>
        <v>0.0504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23" t="s">
        <v>125</v>
      </c>
      <c r="AT627" s="223" t="s">
        <v>128</v>
      </c>
      <c r="AU627" s="223" t="s">
        <v>86</v>
      </c>
      <c r="AY627" s="18" t="s">
        <v>126</v>
      </c>
      <c r="BE627" s="224">
        <f>IF(N627="základní",J627,0)</f>
        <v>0</v>
      </c>
      <c r="BF627" s="224">
        <f>IF(N627="snížená",J627,0)</f>
        <v>0</v>
      </c>
      <c r="BG627" s="224">
        <f>IF(N627="zákl. přenesená",J627,0)</f>
        <v>0</v>
      </c>
      <c r="BH627" s="224">
        <f>IF(N627="sníž. přenesená",J627,0)</f>
        <v>0</v>
      </c>
      <c r="BI627" s="224">
        <f>IF(N627="nulová",J627,0)</f>
        <v>0</v>
      </c>
      <c r="BJ627" s="18" t="s">
        <v>21</v>
      </c>
      <c r="BK627" s="224">
        <f>ROUND(I627*H627,2)</f>
        <v>0</v>
      </c>
      <c r="BL627" s="18" t="s">
        <v>125</v>
      </c>
      <c r="BM627" s="223" t="s">
        <v>913</v>
      </c>
    </row>
    <row r="628" s="2" customFormat="1">
      <c r="A628" s="39"/>
      <c r="B628" s="40"/>
      <c r="C628" s="41"/>
      <c r="D628" s="225" t="s">
        <v>134</v>
      </c>
      <c r="E628" s="41"/>
      <c r="F628" s="226" t="s">
        <v>914</v>
      </c>
      <c r="G628" s="41"/>
      <c r="H628" s="41"/>
      <c r="I628" s="227"/>
      <c r="J628" s="41"/>
      <c r="K628" s="41"/>
      <c r="L628" s="45"/>
      <c r="M628" s="228"/>
      <c r="N628" s="229"/>
      <c r="O628" s="92"/>
      <c r="P628" s="92"/>
      <c r="Q628" s="92"/>
      <c r="R628" s="92"/>
      <c r="S628" s="92"/>
      <c r="T628" s="93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18" t="s">
        <v>134</v>
      </c>
      <c r="AU628" s="18" t="s">
        <v>86</v>
      </c>
    </row>
    <row r="629" s="2" customFormat="1">
      <c r="A629" s="39"/>
      <c r="B629" s="40"/>
      <c r="C629" s="41"/>
      <c r="D629" s="230" t="s">
        <v>136</v>
      </c>
      <c r="E629" s="41"/>
      <c r="F629" s="231" t="s">
        <v>915</v>
      </c>
      <c r="G629" s="41"/>
      <c r="H629" s="41"/>
      <c r="I629" s="227"/>
      <c r="J629" s="41"/>
      <c r="K629" s="41"/>
      <c r="L629" s="45"/>
      <c r="M629" s="228"/>
      <c r="N629" s="229"/>
      <c r="O629" s="92"/>
      <c r="P629" s="92"/>
      <c r="Q629" s="92"/>
      <c r="R629" s="92"/>
      <c r="S629" s="92"/>
      <c r="T629" s="93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136</v>
      </c>
      <c r="AU629" s="18" t="s">
        <v>86</v>
      </c>
    </row>
    <row r="630" s="2" customFormat="1">
      <c r="A630" s="39"/>
      <c r="B630" s="40"/>
      <c r="C630" s="41"/>
      <c r="D630" s="225" t="s">
        <v>345</v>
      </c>
      <c r="E630" s="41"/>
      <c r="F630" s="264" t="s">
        <v>916</v>
      </c>
      <c r="G630" s="41"/>
      <c r="H630" s="41"/>
      <c r="I630" s="227"/>
      <c r="J630" s="41"/>
      <c r="K630" s="41"/>
      <c r="L630" s="45"/>
      <c r="M630" s="228"/>
      <c r="N630" s="229"/>
      <c r="O630" s="92"/>
      <c r="P630" s="92"/>
      <c r="Q630" s="92"/>
      <c r="R630" s="92"/>
      <c r="S630" s="92"/>
      <c r="T630" s="93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345</v>
      </c>
      <c r="AU630" s="18" t="s">
        <v>86</v>
      </c>
    </row>
    <row r="631" s="13" customFormat="1">
      <c r="A631" s="13"/>
      <c r="B631" s="232"/>
      <c r="C631" s="233"/>
      <c r="D631" s="225" t="s">
        <v>149</v>
      </c>
      <c r="E631" s="234" t="s">
        <v>1</v>
      </c>
      <c r="F631" s="235" t="s">
        <v>917</v>
      </c>
      <c r="G631" s="233"/>
      <c r="H631" s="234" t="s">
        <v>1</v>
      </c>
      <c r="I631" s="236"/>
      <c r="J631" s="233"/>
      <c r="K631" s="233"/>
      <c r="L631" s="237"/>
      <c r="M631" s="238"/>
      <c r="N631" s="239"/>
      <c r="O631" s="239"/>
      <c r="P631" s="239"/>
      <c r="Q631" s="239"/>
      <c r="R631" s="239"/>
      <c r="S631" s="239"/>
      <c r="T631" s="240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1" t="s">
        <v>149</v>
      </c>
      <c r="AU631" s="241" t="s">
        <v>86</v>
      </c>
      <c r="AV631" s="13" t="s">
        <v>21</v>
      </c>
      <c r="AW631" s="13" t="s">
        <v>38</v>
      </c>
      <c r="AX631" s="13" t="s">
        <v>80</v>
      </c>
      <c r="AY631" s="241" t="s">
        <v>126</v>
      </c>
    </row>
    <row r="632" s="14" customFormat="1">
      <c r="A632" s="14"/>
      <c r="B632" s="242"/>
      <c r="C632" s="243"/>
      <c r="D632" s="225" t="s">
        <v>149</v>
      </c>
      <c r="E632" s="244" t="s">
        <v>1</v>
      </c>
      <c r="F632" s="245" t="s">
        <v>918</v>
      </c>
      <c r="G632" s="243"/>
      <c r="H632" s="246">
        <v>50.399999999999999</v>
      </c>
      <c r="I632" s="247"/>
      <c r="J632" s="243"/>
      <c r="K632" s="243"/>
      <c r="L632" s="248"/>
      <c r="M632" s="249"/>
      <c r="N632" s="250"/>
      <c r="O632" s="250"/>
      <c r="P632" s="250"/>
      <c r="Q632" s="250"/>
      <c r="R632" s="250"/>
      <c r="S632" s="250"/>
      <c r="T632" s="251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2" t="s">
        <v>149</v>
      </c>
      <c r="AU632" s="252" t="s">
        <v>86</v>
      </c>
      <c r="AV632" s="14" t="s">
        <v>86</v>
      </c>
      <c r="AW632" s="14" t="s">
        <v>38</v>
      </c>
      <c r="AX632" s="14" t="s">
        <v>21</v>
      </c>
      <c r="AY632" s="252" t="s">
        <v>126</v>
      </c>
    </row>
    <row r="633" s="2" customFormat="1" ht="24.15" customHeight="1">
      <c r="A633" s="39"/>
      <c r="B633" s="40"/>
      <c r="C633" s="265" t="s">
        <v>919</v>
      </c>
      <c r="D633" s="265" t="s">
        <v>281</v>
      </c>
      <c r="E633" s="266" t="s">
        <v>920</v>
      </c>
      <c r="F633" s="267" t="s">
        <v>921</v>
      </c>
      <c r="G633" s="268" t="s">
        <v>267</v>
      </c>
      <c r="H633" s="269">
        <v>0.20499999999999999</v>
      </c>
      <c r="I633" s="270"/>
      <c r="J633" s="271">
        <f>ROUND(I633*H633,2)</f>
        <v>0</v>
      </c>
      <c r="K633" s="267" t="s">
        <v>132</v>
      </c>
      <c r="L633" s="272"/>
      <c r="M633" s="273" t="s">
        <v>1</v>
      </c>
      <c r="N633" s="274" t="s">
        <v>45</v>
      </c>
      <c r="O633" s="92"/>
      <c r="P633" s="221">
        <f>O633*H633</f>
        <v>0</v>
      </c>
      <c r="Q633" s="221">
        <v>1</v>
      </c>
      <c r="R633" s="221">
        <f>Q633*H633</f>
        <v>0.20499999999999999</v>
      </c>
      <c r="S633" s="221">
        <v>0</v>
      </c>
      <c r="T633" s="222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23" t="s">
        <v>181</v>
      </c>
      <c r="AT633" s="223" t="s">
        <v>281</v>
      </c>
      <c r="AU633" s="223" t="s">
        <v>86</v>
      </c>
      <c r="AY633" s="18" t="s">
        <v>126</v>
      </c>
      <c r="BE633" s="224">
        <f>IF(N633="základní",J633,0)</f>
        <v>0</v>
      </c>
      <c r="BF633" s="224">
        <f>IF(N633="snížená",J633,0)</f>
        <v>0</v>
      </c>
      <c r="BG633" s="224">
        <f>IF(N633="zákl. přenesená",J633,0)</f>
        <v>0</v>
      </c>
      <c r="BH633" s="224">
        <f>IF(N633="sníž. přenesená",J633,0)</f>
        <v>0</v>
      </c>
      <c r="BI633" s="224">
        <f>IF(N633="nulová",J633,0)</f>
        <v>0</v>
      </c>
      <c r="BJ633" s="18" t="s">
        <v>21</v>
      </c>
      <c r="BK633" s="224">
        <f>ROUND(I633*H633,2)</f>
        <v>0</v>
      </c>
      <c r="BL633" s="18" t="s">
        <v>125</v>
      </c>
      <c r="BM633" s="223" t="s">
        <v>922</v>
      </c>
    </row>
    <row r="634" s="2" customFormat="1">
      <c r="A634" s="39"/>
      <c r="B634" s="40"/>
      <c r="C634" s="41"/>
      <c r="D634" s="225" t="s">
        <v>134</v>
      </c>
      <c r="E634" s="41"/>
      <c r="F634" s="226" t="s">
        <v>921</v>
      </c>
      <c r="G634" s="41"/>
      <c r="H634" s="41"/>
      <c r="I634" s="227"/>
      <c r="J634" s="41"/>
      <c r="K634" s="41"/>
      <c r="L634" s="45"/>
      <c r="M634" s="228"/>
      <c r="N634" s="229"/>
      <c r="O634" s="92"/>
      <c r="P634" s="92"/>
      <c r="Q634" s="92"/>
      <c r="R634" s="92"/>
      <c r="S634" s="92"/>
      <c r="T634" s="93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134</v>
      </c>
      <c r="AU634" s="18" t="s">
        <v>86</v>
      </c>
    </row>
    <row r="635" s="13" customFormat="1">
      <c r="A635" s="13"/>
      <c r="B635" s="232"/>
      <c r="C635" s="233"/>
      <c r="D635" s="225" t="s">
        <v>149</v>
      </c>
      <c r="E635" s="234" t="s">
        <v>1</v>
      </c>
      <c r="F635" s="235" t="s">
        <v>917</v>
      </c>
      <c r="G635" s="233"/>
      <c r="H635" s="234" t="s">
        <v>1</v>
      </c>
      <c r="I635" s="236"/>
      <c r="J635" s="233"/>
      <c r="K635" s="233"/>
      <c r="L635" s="237"/>
      <c r="M635" s="238"/>
      <c r="N635" s="239"/>
      <c r="O635" s="239"/>
      <c r="P635" s="239"/>
      <c r="Q635" s="239"/>
      <c r="R635" s="239"/>
      <c r="S635" s="239"/>
      <c r="T635" s="240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1" t="s">
        <v>149</v>
      </c>
      <c r="AU635" s="241" t="s">
        <v>86</v>
      </c>
      <c r="AV635" s="13" t="s">
        <v>21</v>
      </c>
      <c r="AW635" s="13" t="s">
        <v>38</v>
      </c>
      <c r="AX635" s="13" t="s">
        <v>80</v>
      </c>
      <c r="AY635" s="241" t="s">
        <v>126</v>
      </c>
    </row>
    <row r="636" s="14" customFormat="1">
      <c r="A636" s="14"/>
      <c r="B636" s="242"/>
      <c r="C636" s="243"/>
      <c r="D636" s="225" t="s">
        <v>149</v>
      </c>
      <c r="E636" s="244" t="s">
        <v>1</v>
      </c>
      <c r="F636" s="245" t="s">
        <v>923</v>
      </c>
      <c r="G636" s="243"/>
      <c r="H636" s="246">
        <v>126</v>
      </c>
      <c r="I636" s="247"/>
      <c r="J636" s="243"/>
      <c r="K636" s="243"/>
      <c r="L636" s="248"/>
      <c r="M636" s="249"/>
      <c r="N636" s="250"/>
      <c r="O636" s="250"/>
      <c r="P636" s="250"/>
      <c r="Q636" s="250"/>
      <c r="R636" s="250"/>
      <c r="S636" s="250"/>
      <c r="T636" s="251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2" t="s">
        <v>149</v>
      </c>
      <c r="AU636" s="252" t="s">
        <v>86</v>
      </c>
      <c r="AV636" s="14" t="s">
        <v>86</v>
      </c>
      <c r="AW636" s="14" t="s">
        <v>38</v>
      </c>
      <c r="AX636" s="14" t="s">
        <v>21</v>
      </c>
      <c r="AY636" s="252" t="s">
        <v>126</v>
      </c>
    </row>
    <row r="637" s="14" customFormat="1">
      <c r="A637" s="14"/>
      <c r="B637" s="242"/>
      <c r="C637" s="243"/>
      <c r="D637" s="225" t="s">
        <v>149</v>
      </c>
      <c r="E637" s="243"/>
      <c r="F637" s="245" t="s">
        <v>924</v>
      </c>
      <c r="G637" s="243"/>
      <c r="H637" s="246">
        <v>0.20499999999999999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2" t="s">
        <v>149</v>
      </c>
      <c r="AU637" s="252" t="s">
        <v>86</v>
      </c>
      <c r="AV637" s="14" t="s">
        <v>86</v>
      </c>
      <c r="AW637" s="14" t="s">
        <v>4</v>
      </c>
      <c r="AX637" s="14" t="s">
        <v>21</v>
      </c>
      <c r="AY637" s="252" t="s">
        <v>126</v>
      </c>
    </row>
    <row r="638" s="2" customFormat="1" ht="24.15" customHeight="1">
      <c r="A638" s="39"/>
      <c r="B638" s="40"/>
      <c r="C638" s="212" t="s">
        <v>925</v>
      </c>
      <c r="D638" s="212" t="s">
        <v>128</v>
      </c>
      <c r="E638" s="213" t="s">
        <v>926</v>
      </c>
      <c r="F638" s="214" t="s">
        <v>927</v>
      </c>
      <c r="G638" s="215" t="s">
        <v>168</v>
      </c>
      <c r="H638" s="216">
        <v>3.75</v>
      </c>
      <c r="I638" s="217"/>
      <c r="J638" s="218">
        <f>ROUND(I638*H638,2)</f>
        <v>0</v>
      </c>
      <c r="K638" s="214" t="s">
        <v>132</v>
      </c>
      <c r="L638" s="45"/>
      <c r="M638" s="219" t="s">
        <v>1</v>
      </c>
      <c r="N638" s="220" t="s">
        <v>45</v>
      </c>
      <c r="O638" s="92"/>
      <c r="P638" s="221">
        <f>O638*H638</f>
        <v>0</v>
      </c>
      <c r="Q638" s="221">
        <v>0.0025400000000000002</v>
      </c>
      <c r="R638" s="221">
        <f>Q638*H638</f>
        <v>0.0095250000000000005</v>
      </c>
      <c r="S638" s="221">
        <v>0.002</v>
      </c>
      <c r="T638" s="222">
        <f>S638*H638</f>
        <v>0.0074999999999999997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23" t="s">
        <v>125</v>
      </c>
      <c r="AT638" s="223" t="s">
        <v>128</v>
      </c>
      <c r="AU638" s="223" t="s">
        <v>86</v>
      </c>
      <c r="AY638" s="18" t="s">
        <v>126</v>
      </c>
      <c r="BE638" s="224">
        <f>IF(N638="základní",J638,0)</f>
        <v>0</v>
      </c>
      <c r="BF638" s="224">
        <f>IF(N638="snížená",J638,0)</f>
        <v>0</v>
      </c>
      <c r="BG638" s="224">
        <f>IF(N638="zákl. přenesená",J638,0)</f>
        <v>0</v>
      </c>
      <c r="BH638" s="224">
        <f>IF(N638="sníž. přenesená",J638,0)</f>
        <v>0</v>
      </c>
      <c r="BI638" s="224">
        <f>IF(N638="nulová",J638,0)</f>
        <v>0</v>
      </c>
      <c r="BJ638" s="18" t="s">
        <v>21</v>
      </c>
      <c r="BK638" s="224">
        <f>ROUND(I638*H638,2)</f>
        <v>0</v>
      </c>
      <c r="BL638" s="18" t="s">
        <v>125</v>
      </c>
      <c r="BM638" s="223" t="s">
        <v>928</v>
      </c>
    </row>
    <row r="639" s="2" customFormat="1">
      <c r="A639" s="39"/>
      <c r="B639" s="40"/>
      <c r="C639" s="41"/>
      <c r="D639" s="225" t="s">
        <v>134</v>
      </c>
      <c r="E639" s="41"/>
      <c r="F639" s="226" t="s">
        <v>929</v>
      </c>
      <c r="G639" s="41"/>
      <c r="H639" s="41"/>
      <c r="I639" s="227"/>
      <c r="J639" s="41"/>
      <c r="K639" s="41"/>
      <c r="L639" s="45"/>
      <c r="M639" s="228"/>
      <c r="N639" s="229"/>
      <c r="O639" s="92"/>
      <c r="P639" s="92"/>
      <c r="Q639" s="92"/>
      <c r="R639" s="92"/>
      <c r="S639" s="92"/>
      <c r="T639" s="93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T639" s="18" t="s">
        <v>134</v>
      </c>
      <c r="AU639" s="18" t="s">
        <v>86</v>
      </c>
    </row>
    <row r="640" s="2" customFormat="1">
      <c r="A640" s="39"/>
      <c r="B640" s="40"/>
      <c r="C640" s="41"/>
      <c r="D640" s="230" t="s">
        <v>136</v>
      </c>
      <c r="E640" s="41"/>
      <c r="F640" s="231" t="s">
        <v>930</v>
      </c>
      <c r="G640" s="41"/>
      <c r="H640" s="41"/>
      <c r="I640" s="227"/>
      <c r="J640" s="41"/>
      <c r="K640" s="41"/>
      <c r="L640" s="45"/>
      <c r="M640" s="228"/>
      <c r="N640" s="229"/>
      <c r="O640" s="92"/>
      <c r="P640" s="92"/>
      <c r="Q640" s="92"/>
      <c r="R640" s="92"/>
      <c r="S640" s="92"/>
      <c r="T640" s="93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18" t="s">
        <v>136</v>
      </c>
      <c r="AU640" s="18" t="s">
        <v>86</v>
      </c>
    </row>
    <row r="641" s="2" customFormat="1">
      <c r="A641" s="39"/>
      <c r="B641" s="40"/>
      <c r="C641" s="41"/>
      <c r="D641" s="225" t="s">
        <v>345</v>
      </c>
      <c r="E641" s="41"/>
      <c r="F641" s="264" t="s">
        <v>916</v>
      </c>
      <c r="G641" s="41"/>
      <c r="H641" s="41"/>
      <c r="I641" s="227"/>
      <c r="J641" s="41"/>
      <c r="K641" s="41"/>
      <c r="L641" s="45"/>
      <c r="M641" s="228"/>
      <c r="N641" s="229"/>
      <c r="O641" s="92"/>
      <c r="P641" s="92"/>
      <c r="Q641" s="92"/>
      <c r="R641" s="92"/>
      <c r="S641" s="92"/>
      <c r="T641" s="93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345</v>
      </c>
      <c r="AU641" s="18" t="s">
        <v>86</v>
      </c>
    </row>
    <row r="642" s="13" customFormat="1">
      <c r="A642" s="13"/>
      <c r="B642" s="232"/>
      <c r="C642" s="233"/>
      <c r="D642" s="225" t="s">
        <v>149</v>
      </c>
      <c r="E642" s="234" t="s">
        <v>1</v>
      </c>
      <c r="F642" s="235" t="s">
        <v>931</v>
      </c>
      <c r="G642" s="233"/>
      <c r="H642" s="234" t="s">
        <v>1</v>
      </c>
      <c r="I642" s="236"/>
      <c r="J642" s="233"/>
      <c r="K642" s="233"/>
      <c r="L642" s="237"/>
      <c r="M642" s="238"/>
      <c r="N642" s="239"/>
      <c r="O642" s="239"/>
      <c r="P642" s="239"/>
      <c r="Q642" s="239"/>
      <c r="R642" s="239"/>
      <c r="S642" s="239"/>
      <c r="T642" s="240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1" t="s">
        <v>149</v>
      </c>
      <c r="AU642" s="241" t="s">
        <v>86</v>
      </c>
      <c r="AV642" s="13" t="s">
        <v>21</v>
      </c>
      <c r="AW642" s="13" t="s">
        <v>38</v>
      </c>
      <c r="AX642" s="13" t="s">
        <v>80</v>
      </c>
      <c r="AY642" s="241" t="s">
        <v>126</v>
      </c>
    </row>
    <row r="643" s="14" customFormat="1">
      <c r="A643" s="14"/>
      <c r="B643" s="242"/>
      <c r="C643" s="243"/>
      <c r="D643" s="225" t="s">
        <v>149</v>
      </c>
      <c r="E643" s="244" t="s">
        <v>1</v>
      </c>
      <c r="F643" s="245" t="s">
        <v>932</v>
      </c>
      <c r="G643" s="243"/>
      <c r="H643" s="246">
        <v>3.75</v>
      </c>
      <c r="I643" s="247"/>
      <c r="J643" s="243"/>
      <c r="K643" s="243"/>
      <c r="L643" s="248"/>
      <c r="M643" s="249"/>
      <c r="N643" s="250"/>
      <c r="O643" s="250"/>
      <c r="P643" s="250"/>
      <c r="Q643" s="250"/>
      <c r="R643" s="250"/>
      <c r="S643" s="250"/>
      <c r="T643" s="251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2" t="s">
        <v>149</v>
      </c>
      <c r="AU643" s="252" t="s">
        <v>86</v>
      </c>
      <c r="AV643" s="14" t="s">
        <v>86</v>
      </c>
      <c r="AW643" s="14" t="s">
        <v>38</v>
      </c>
      <c r="AX643" s="14" t="s">
        <v>21</v>
      </c>
      <c r="AY643" s="252" t="s">
        <v>126</v>
      </c>
    </row>
    <row r="644" s="2" customFormat="1" ht="24.15" customHeight="1">
      <c r="A644" s="39"/>
      <c r="B644" s="40"/>
      <c r="C644" s="265" t="s">
        <v>933</v>
      </c>
      <c r="D644" s="265" t="s">
        <v>281</v>
      </c>
      <c r="E644" s="266" t="s">
        <v>934</v>
      </c>
      <c r="F644" s="267" t="s">
        <v>935</v>
      </c>
      <c r="G644" s="268" t="s">
        <v>267</v>
      </c>
      <c r="H644" s="269">
        <v>0.049000000000000002</v>
      </c>
      <c r="I644" s="270"/>
      <c r="J644" s="271">
        <f>ROUND(I644*H644,2)</f>
        <v>0</v>
      </c>
      <c r="K644" s="267" t="s">
        <v>132</v>
      </c>
      <c r="L644" s="272"/>
      <c r="M644" s="273" t="s">
        <v>1</v>
      </c>
      <c r="N644" s="274" t="s">
        <v>45</v>
      </c>
      <c r="O644" s="92"/>
      <c r="P644" s="221">
        <f>O644*H644</f>
        <v>0</v>
      </c>
      <c r="Q644" s="221">
        <v>1</v>
      </c>
      <c r="R644" s="221">
        <f>Q644*H644</f>
        <v>0.049000000000000002</v>
      </c>
      <c r="S644" s="221">
        <v>0</v>
      </c>
      <c r="T644" s="222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23" t="s">
        <v>181</v>
      </c>
      <c r="AT644" s="223" t="s">
        <v>281</v>
      </c>
      <c r="AU644" s="223" t="s">
        <v>86</v>
      </c>
      <c r="AY644" s="18" t="s">
        <v>126</v>
      </c>
      <c r="BE644" s="224">
        <f>IF(N644="základní",J644,0)</f>
        <v>0</v>
      </c>
      <c r="BF644" s="224">
        <f>IF(N644="snížená",J644,0)</f>
        <v>0</v>
      </c>
      <c r="BG644" s="224">
        <f>IF(N644="zákl. přenesená",J644,0)</f>
        <v>0</v>
      </c>
      <c r="BH644" s="224">
        <f>IF(N644="sníž. přenesená",J644,0)</f>
        <v>0</v>
      </c>
      <c r="BI644" s="224">
        <f>IF(N644="nulová",J644,0)</f>
        <v>0</v>
      </c>
      <c r="BJ644" s="18" t="s">
        <v>21</v>
      </c>
      <c r="BK644" s="224">
        <f>ROUND(I644*H644,2)</f>
        <v>0</v>
      </c>
      <c r="BL644" s="18" t="s">
        <v>125</v>
      </c>
      <c r="BM644" s="223" t="s">
        <v>936</v>
      </c>
    </row>
    <row r="645" s="2" customFormat="1">
      <c r="A645" s="39"/>
      <c r="B645" s="40"/>
      <c r="C645" s="41"/>
      <c r="D645" s="225" t="s">
        <v>134</v>
      </c>
      <c r="E645" s="41"/>
      <c r="F645" s="226" t="s">
        <v>935</v>
      </c>
      <c r="G645" s="41"/>
      <c r="H645" s="41"/>
      <c r="I645" s="227"/>
      <c r="J645" s="41"/>
      <c r="K645" s="41"/>
      <c r="L645" s="45"/>
      <c r="M645" s="228"/>
      <c r="N645" s="229"/>
      <c r="O645" s="92"/>
      <c r="P645" s="92"/>
      <c r="Q645" s="92"/>
      <c r="R645" s="92"/>
      <c r="S645" s="92"/>
      <c r="T645" s="93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134</v>
      </c>
      <c r="AU645" s="18" t="s">
        <v>86</v>
      </c>
    </row>
    <row r="646" s="13" customFormat="1">
      <c r="A646" s="13"/>
      <c r="B646" s="232"/>
      <c r="C646" s="233"/>
      <c r="D646" s="225" t="s">
        <v>149</v>
      </c>
      <c r="E646" s="234" t="s">
        <v>1</v>
      </c>
      <c r="F646" s="235" t="s">
        <v>931</v>
      </c>
      <c r="G646" s="233"/>
      <c r="H646" s="234" t="s">
        <v>1</v>
      </c>
      <c r="I646" s="236"/>
      <c r="J646" s="233"/>
      <c r="K646" s="233"/>
      <c r="L646" s="237"/>
      <c r="M646" s="238"/>
      <c r="N646" s="239"/>
      <c r="O646" s="239"/>
      <c r="P646" s="239"/>
      <c r="Q646" s="239"/>
      <c r="R646" s="239"/>
      <c r="S646" s="239"/>
      <c r="T646" s="240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1" t="s">
        <v>149</v>
      </c>
      <c r="AU646" s="241" t="s">
        <v>86</v>
      </c>
      <c r="AV646" s="13" t="s">
        <v>21</v>
      </c>
      <c r="AW646" s="13" t="s">
        <v>38</v>
      </c>
      <c r="AX646" s="13" t="s">
        <v>80</v>
      </c>
      <c r="AY646" s="241" t="s">
        <v>126</v>
      </c>
    </row>
    <row r="647" s="14" customFormat="1">
      <c r="A647" s="14"/>
      <c r="B647" s="242"/>
      <c r="C647" s="243"/>
      <c r="D647" s="225" t="s">
        <v>149</v>
      </c>
      <c r="E647" s="244" t="s">
        <v>1</v>
      </c>
      <c r="F647" s="245" t="s">
        <v>937</v>
      </c>
      <c r="G647" s="243"/>
      <c r="H647" s="246">
        <v>7.5</v>
      </c>
      <c r="I647" s="247"/>
      <c r="J647" s="243"/>
      <c r="K647" s="243"/>
      <c r="L647" s="248"/>
      <c r="M647" s="249"/>
      <c r="N647" s="250"/>
      <c r="O647" s="250"/>
      <c r="P647" s="250"/>
      <c r="Q647" s="250"/>
      <c r="R647" s="250"/>
      <c r="S647" s="250"/>
      <c r="T647" s="251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2" t="s">
        <v>149</v>
      </c>
      <c r="AU647" s="252" t="s">
        <v>86</v>
      </c>
      <c r="AV647" s="14" t="s">
        <v>86</v>
      </c>
      <c r="AW647" s="14" t="s">
        <v>38</v>
      </c>
      <c r="AX647" s="14" t="s">
        <v>21</v>
      </c>
      <c r="AY647" s="252" t="s">
        <v>126</v>
      </c>
    </row>
    <row r="648" s="14" customFormat="1">
      <c r="A648" s="14"/>
      <c r="B648" s="242"/>
      <c r="C648" s="243"/>
      <c r="D648" s="225" t="s">
        <v>149</v>
      </c>
      <c r="E648" s="243"/>
      <c r="F648" s="245" t="s">
        <v>938</v>
      </c>
      <c r="G648" s="243"/>
      <c r="H648" s="246">
        <v>0.049000000000000002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2" t="s">
        <v>149</v>
      </c>
      <c r="AU648" s="252" t="s">
        <v>86</v>
      </c>
      <c r="AV648" s="14" t="s">
        <v>86</v>
      </c>
      <c r="AW648" s="14" t="s">
        <v>4</v>
      </c>
      <c r="AX648" s="14" t="s">
        <v>21</v>
      </c>
      <c r="AY648" s="252" t="s">
        <v>126</v>
      </c>
    </row>
    <row r="649" s="12" customFormat="1" ht="22.8" customHeight="1">
      <c r="A649" s="12"/>
      <c r="B649" s="196"/>
      <c r="C649" s="197"/>
      <c r="D649" s="198" t="s">
        <v>79</v>
      </c>
      <c r="E649" s="210" t="s">
        <v>939</v>
      </c>
      <c r="F649" s="210" t="s">
        <v>940</v>
      </c>
      <c r="G649" s="197"/>
      <c r="H649" s="197"/>
      <c r="I649" s="200"/>
      <c r="J649" s="211">
        <f>BK649</f>
        <v>0</v>
      </c>
      <c r="K649" s="197"/>
      <c r="L649" s="202"/>
      <c r="M649" s="203"/>
      <c r="N649" s="204"/>
      <c r="O649" s="204"/>
      <c r="P649" s="205">
        <f>SUM(P650:P676)</f>
        <v>0</v>
      </c>
      <c r="Q649" s="204"/>
      <c r="R649" s="205">
        <f>SUM(R650:R676)</f>
        <v>0</v>
      </c>
      <c r="S649" s="204"/>
      <c r="T649" s="206">
        <f>SUM(T650:T676)</f>
        <v>0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207" t="s">
        <v>21</v>
      </c>
      <c r="AT649" s="208" t="s">
        <v>79</v>
      </c>
      <c r="AU649" s="208" t="s">
        <v>21</v>
      </c>
      <c r="AY649" s="207" t="s">
        <v>126</v>
      </c>
      <c r="BK649" s="209">
        <f>SUM(BK650:BK676)</f>
        <v>0</v>
      </c>
    </row>
    <row r="650" s="2" customFormat="1" ht="24.15" customHeight="1">
      <c r="A650" s="39"/>
      <c r="B650" s="40"/>
      <c r="C650" s="212" t="s">
        <v>941</v>
      </c>
      <c r="D650" s="212" t="s">
        <v>128</v>
      </c>
      <c r="E650" s="213" t="s">
        <v>942</v>
      </c>
      <c r="F650" s="214" t="s">
        <v>943</v>
      </c>
      <c r="G650" s="215" t="s">
        <v>267</v>
      </c>
      <c r="H650" s="216">
        <v>237.46199999999999</v>
      </c>
      <c r="I650" s="217"/>
      <c r="J650" s="218">
        <f>ROUND(I650*H650,2)</f>
        <v>0</v>
      </c>
      <c r="K650" s="214" t="s">
        <v>132</v>
      </c>
      <c r="L650" s="45"/>
      <c r="M650" s="219" t="s">
        <v>1</v>
      </c>
      <c r="N650" s="220" t="s">
        <v>45</v>
      </c>
      <c r="O650" s="92"/>
      <c r="P650" s="221">
        <f>O650*H650</f>
        <v>0</v>
      </c>
      <c r="Q650" s="221">
        <v>0</v>
      </c>
      <c r="R650" s="221">
        <f>Q650*H650</f>
        <v>0</v>
      </c>
      <c r="S650" s="221">
        <v>0</v>
      </c>
      <c r="T650" s="222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23" t="s">
        <v>125</v>
      </c>
      <c r="AT650" s="223" t="s">
        <v>128</v>
      </c>
      <c r="AU650" s="223" t="s">
        <v>86</v>
      </c>
      <c r="AY650" s="18" t="s">
        <v>126</v>
      </c>
      <c r="BE650" s="224">
        <f>IF(N650="základní",J650,0)</f>
        <v>0</v>
      </c>
      <c r="BF650" s="224">
        <f>IF(N650="snížená",J650,0)</f>
        <v>0</v>
      </c>
      <c r="BG650" s="224">
        <f>IF(N650="zákl. přenesená",J650,0)</f>
        <v>0</v>
      </c>
      <c r="BH650" s="224">
        <f>IF(N650="sníž. přenesená",J650,0)</f>
        <v>0</v>
      </c>
      <c r="BI650" s="224">
        <f>IF(N650="nulová",J650,0)</f>
        <v>0</v>
      </c>
      <c r="BJ650" s="18" t="s">
        <v>21</v>
      </c>
      <c r="BK650" s="224">
        <f>ROUND(I650*H650,2)</f>
        <v>0</v>
      </c>
      <c r="BL650" s="18" t="s">
        <v>125</v>
      </c>
      <c r="BM650" s="223" t="s">
        <v>944</v>
      </c>
    </row>
    <row r="651" s="2" customFormat="1">
      <c r="A651" s="39"/>
      <c r="B651" s="40"/>
      <c r="C651" s="41"/>
      <c r="D651" s="225" t="s">
        <v>134</v>
      </c>
      <c r="E651" s="41"/>
      <c r="F651" s="226" t="s">
        <v>945</v>
      </c>
      <c r="G651" s="41"/>
      <c r="H651" s="41"/>
      <c r="I651" s="227"/>
      <c r="J651" s="41"/>
      <c r="K651" s="41"/>
      <c r="L651" s="45"/>
      <c r="M651" s="228"/>
      <c r="N651" s="229"/>
      <c r="O651" s="92"/>
      <c r="P651" s="92"/>
      <c r="Q651" s="92"/>
      <c r="R651" s="92"/>
      <c r="S651" s="92"/>
      <c r="T651" s="93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18" t="s">
        <v>134</v>
      </c>
      <c r="AU651" s="18" t="s">
        <v>86</v>
      </c>
    </row>
    <row r="652" s="2" customFormat="1">
      <c r="A652" s="39"/>
      <c r="B652" s="40"/>
      <c r="C652" s="41"/>
      <c r="D652" s="230" t="s">
        <v>136</v>
      </c>
      <c r="E652" s="41"/>
      <c r="F652" s="231" t="s">
        <v>946</v>
      </c>
      <c r="G652" s="41"/>
      <c r="H652" s="41"/>
      <c r="I652" s="227"/>
      <c r="J652" s="41"/>
      <c r="K652" s="41"/>
      <c r="L652" s="45"/>
      <c r="M652" s="228"/>
      <c r="N652" s="229"/>
      <c r="O652" s="92"/>
      <c r="P652" s="92"/>
      <c r="Q652" s="92"/>
      <c r="R652" s="92"/>
      <c r="S652" s="92"/>
      <c r="T652" s="93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T652" s="18" t="s">
        <v>136</v>
      </c>
      <c r="AU652" s="18" t="s">
        <v>86</v>
      </c>
    </row>
    <row r="653" s="2" customFormat="1" ht="16.5" customHeight="1">
      <c r="A653" s="39"/>
      <c r="B653" s="40"/>
      <c r="C653" s="212" t="s">
        <v>947</v>
      </c>
      <c r="D653" s="212" t="s">
        <v>128</v>
      </c>
      <c r="E653" s="213" t="s">
        <v>948</v>
      </c>
      <c r="F653" s="214" t="s">
        <v>949</v>
      </c>
      <c r="G653" s="215" t="s">
        <v>267</v>
      </c>
      <c r="H653" s="216">
        <v>6126.9120000000003</v>
      </c>
      <c r="I653" s="217"/>
      <c r="J653" s="218">
        <f>ROUND(I653*H653,2)</f>
        <v>0</v>
      </c>
      <c r="K653" s="214" t="s">
        <v>132</v>
      </c>
      <c r="L653" s="45"/>
      <c r="M653" s="219" t="s">
        <v>1</v>
      </c>
      <c r="N653" s="220" t="s">
        <v>45</v>
      </c>
      <c r="O653" s="92"/>
      <c r="P653" s="221">
        <f>O653*H653</f>
        <v>0</v>
      </c>
      <c r="Q653" s="221">
        <v>0</v>
      </c>
      <c r="R653" s="221">
        <f>Q653*H653</f>
        <v>0</v>
      </c>
      <c r="S653" s="221">
        <v>0</v>
      </c>
      <c r="T653" s="222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23" t="s">
        <v>125</v>
      </c>
      <c r="AT653" s="223" t="s">
        <v>128</v>
      </c>
      <c r="AU653" s="223" t="s">
        <v>86</v>
      </c>
      <c r="AY653" s="18" t="s">
        <v>126</v>
      </c>
      <c r="BE653" s="224">
        <f>IF(N653="základní",J653,0)</f>
        <v>0</v>
      </c>
      <c r="BF653" s="224">
        <f>IF(N653="snížená",J653,0)</f>
        <v>0</v>
      </c>
      <c r="BG653" s="224">
        <f>IF(N653="zákl. přenesená",J653,0)</f>
        <v>0</v>
      </c>
      <c r="BH653" s="224">
        <f>IF(N653="sníž. přenesená",J653,0)</f>
        <v>0</v>
      </c>
      <c r="BI653" s="224">
        <f>IF(N653="nulová",J653,0)</f>
        <v>0</v>
      </c>
      <c r="BJ653" s="18" t="s">
        <v>21</v>
      </c>
      <c r="BK653" s="224">
        <f>ROUND(I653*H653,2)</f>
        <v>0</v>
      </c>
      <c r="BL653" s="18" t="s">
        <v>125</v>
      </c>
      <c r="BM653" s="223" t="s">
        <v>950</v>
      </c>
    </row>
    <row r="654" s="2" customFormat="1">
      <c r="A654" s="39"/>
      <c r="B654" s="40"/>
      <c r="C654" s="41"/>
      <c r="D654" s="225" t="s">
        <v>134</v>
      </c>
      <c r="E654" s="41"/>
      <c r="F654" s="226" t="s">
        <v>951</v>
      </c>
      <c r="G654" s="41"/>
      <c r="H654" s="41"/>
      <c r="I654" s="227"/>
      <c r="J654" s="41"/>
      <c r="K654" s="41"/>
      <c r="L654" s="45"/>
      <c r="M654" s="228"/>
      <c r="N654" s="229"/>
      <c r="O654" s="92"/>
      <c r="P654" s="92"/>
      <c r="Q654" s="92"/>
      <c r="R654" s="92"/>
      <c r="S654" s="92"/>
      <c r="T654" s="93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134</v>
      </c>
      <c r="AU654" s="18" t="s">
        <v>86</v>
      </c>
    </row>
    <row r="655" s="2" customFormat="1">
      <c r="A655" s="39"/>
      <c r="B655" s="40"/>
      <c r="C655" s="41"/>
      <c r="D655" s="230" t="s">
        <v>136</v>
      </c>
      <c r="E655" s="41"/>
      <c r="F655" s="231" t="s">
        <v>952</v>
      </c>
      <c r="G655" s="41"/>
      <c r="H655" s="41"/>
      <c r="I655" s="227"/>
      <c r="J655" s="41"/>
      <c r="K655" s="41"/>
      <c r="L655" s="45"/>
      <c r="M655" s="228"/>
      <c r="N655" s="229"/>
      <c r="O655" s="92"/>
      <c r="P655" s="92"/>
      <c r="Q655" s="92"/>
      <c r="R655" s="92"/>
      <c r="S655" s="92"/>
      <c r="T655" s="93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T655" s="18" t="s">
        <v>136</v>
      </c>
      <c r="AU655" s="18" t="s">
        <v>86</v>
      </c>
    </row>
    <row r="656" s="2" customFormat="1">
      <c r="A656" s="39"/>
      <c r="B656" s="40"/>
      <c r="C656" s="41"/>
      <c r="D656" s="225" t="s">
        <v>271</v>
      </c>
      <c r="E656" s="41"/>
      <c r="F656" s="264" t="s">
        <v>953</v>
      </c>
      <c r="G656" s="41"/>
      <c r="H656" s="41"/>
      <c r="I656" s="227"/>
      <c r="J656" s="41"/>
      <c r="K656" s="41"/>
      <c r="L656" s="45"/>
      <c r="M656" s="228"/>
      <c r="N656" s="229"/>
      <c r="O656" s="92"/>
      <c r="P656" s="92"/>
      <c r="Q656" s="92"/>
      <c r="R656" s="92"/>
      <c r="S656" s="92"/>
      <c r="T656" s="93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18" t="s">
        <v>271</v>
      </c>
      <c r="AU656" s="18" t="s">
        <v>86</v>
      </c>
    </row>
    <row r="657" s="14" customFormat="1">
      <c r="A657" s="14"/>
      <c r="B657" s="242"/>
      <c r="C657" s="243"/>
      <c r="D657" s="225" t="s">
        <v>149</v>
      </c>
      <c r="E657" s="244" t="s">
        <v>1</v>
      </c>
      <c r="F657" s="245" t="s">
        <v>954</v>
      </c>
      <c r="G657" s="243"/>
      <c r="H657" s="246">
        <v>6126.9120000000003</v>
      </c>
      <c r="I657" s="247"/>
      <c r="J657" s="243"/>
      <c r="K657" s="243"/>
      <c r="L657" s="248"/>
      <c r="M657" s="249"/>
      <c r="N657" s="250"/>
      <c r="O657" s="250"/>
      <c r="P657" s="250"/>
      <c r="Q657" s="250"/>
      <c r="R657" s="250"/>
      <c r="S657" s="250"/>
      <c r="T657" s="251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2" t="s">
        <v>149</v>
      </c>
      <c r="AU657" s="252" t="s">
        <v>86</v>
      </c>
      <c r="AV657" s="14" t="s">
        <v>86</v>
      </c>
      <c r="AW657" s="14" t="s">
        <v>38</v>
      </c>
      <c r="AX657" s="14" t="s">
        <v>21</v>
      </c>
      <c r="AY657" s="252" t="s">
        <v>126</v>
      </c>
    </row>
    <row r="658" s="2" customFormat="1" ht="24.15" customHeight="1">
      <c r="A658" s="39"/>
      <c r="B658" s="40"/>
      <c r="C658" s="212" t="s">
        <v>955</v>
      </c>
      <c r="D658" s="212" t="s">
        <v>128</v>
      </c>
      <c r="E658" s="213" t="s">
        <v>956</v>
      </c>
      <c r="F658" s="214" t="s">
        <v>957</v>
      </c>
      <c r="G658" s="215" t="s">
        <v>267</v>
      </c>
      <c r="H658" s="216">
        <v>237.46199999999999</v>
      </c>
      <c r="I658" s="217"/>
      <c r="J658" s="218">
        <f>ROUND(I658*H658,2)</f>
        <v>0</v>
      </c>
      <c r="K658" s="214" t="s">
        <v>132</v>
      </c>
      <c r="L658" s="45"/>
      <c r="M658" s="219" t="s">
        <v>1</v>
      </c>
      <c r="N658" s="220" t="s">
        <v>45</v>
      </c>
      <c r="O658" s="92"/>
      <c r="P658" s="221">
        <f>O658*H658</f>
        <v>0</v>
      </c>
      <c r="Q658" s="221">
        <v>0</v>
      </c>
      <c r="R658" s="221">
        <f>Q658*H658</f>
        <v>0</v>
      </c>
      <c r="S658" s="221">
        <v>0</v>
      </c>
      <c r="T658" s="222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23" t="s">
        <v>125</v>
      </c>
      <c r="AT658" s="223" t="s">
        <v>128</v>
      </c>
      <c r="AU658" s="223" t="s">
        <v>86</v>
      </c>
      <c r="AY658" s="18" t="s">
        <v>126</v>
      </c>
      <c r="BE658" s="224">
        <f>IF(N658="základní",J658,0)</f>
        <v>0</v>
      </c>
      <c r="BF658" s="224">
        <f>IF(N658="snížená",J658,0)</f>
        <v>0</v>
      </c>
      <c r="BG658" s="224">
        <f>IF(N658="zákl. přenesená",J658,0)</f>
        <v>0</v>
      </c>
      <c r="BH658" s="224">
        <f>IF(N658="sníž. přenesená",J658,0)</f>
        <v>0</v>
      </c>
      <c r="BI658" s="224">
        <f>IF(N658="nulová",J658,0)</f>
        <v>0</v>
      </c>
      <c r="BJ658" s="18" t="s">
        <v>21</v>
      </c>
      <c r="BK658" s="224">
        <f>ROUND(I658*H658,2)</f>
        <v>0</v>
      </c>
      <c r="BL658" s="18" t="s">
        <v>125</v>
      </c>
      <c r="BM658" s="223" t="s">
        <v>958</v>
      </c>
    </row>
    <row r="659" s="2" customFormat="1">
      <c r="A659" s="39"/>
      <c r="B659" s="40"/>
      <c r="C659" s="41"/>
      <c r="D659" s="225" t="s">
        <v>134</v>
      </c>
      <c r="E659" s="41"/>
      <c r="F659" s="226" t="s">
        <v>959</v>
      </c>
      <c r="G659" s="41"/>
      <c r="H659" s="41"/>
      <c r="I659" s="227"/>
      <c r="J659" s="41"/>
      <c r="K659" s="41"/>
      <c r="L659" s="45"/>
      <c r="M659" s="228"/>
      <c r="N659" s="229"/>
      <c r="O659" s="92"/>
      <c r="P659" s="92"/>
      <c r="Q659" s="92"/>
      <c r="R659" s="92"/>
      <c r="S659" s="92"/>
      <c r="T659" s="93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134</v>
      </c>
      <c r="AU659" s="18" t="s">
        <v>86</v>
      </c>
    </row>
    <row r="660" s="2" customFormat="1">
      <c r="A660" s="39"/>
      <c r="B660" s="40"/>
      <c r="C660" s="41"/>
      <c r="D660" s="230" t="s">
        <v>136</v>
      </c>
      <c r="E660" s="41"/>
      <c r="F660" s="231" t="s">
        <v>960</v>
      </c>
      <c r="G660" s="41"/>
      <c r="H660" s="41"/>
      <c r="I660" s="227"/>
      <c r="J660" s="41"/>
      <c r="K660" s="41"/>
      <c r="L660" s="45"/>
      <c r="M660" s="228"/>
      <c r="N660" s="229"/>
      <c r="O660" s="92"/>
      <c r="P660" s="92"/>
      <c r="Q660" s="92"/>
      <c r="R660" s="92"/>
      <c r="S660" s="92"/>
      <c r="T660" s="93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136</v>
      </c>
      <c r="AU660" s="18" t="s">
        <v>86</v>
      </c>
    </row>
    <row r="661" s="2" customFormat="1" ht="37.8" customHeight="1">
      <c r="A661" s="39"/>
      <c r="B661" s="40"/>
      <c r="C661" s="212" t="s">
        <v>961</v>
      </c>
      <c r="D661" s="212" t="s">
        <v>128</v>
      </c>
      <c r="E661" s="213" t="s">
        <v>962</v>
      </c>
      <c r="F661" s="214" t="s">
        <v>963</v>
      </c>
      <c r="G661" s="215" t="s">
        <v>267</v>
      </c>
      <c r="H661" s="216">
        <v>104.387</v>
      </c>
      <c r="I661" s="217"/>
      <c r="J661" s="218">
        <f>ROUND(I661*H661,2)</f>
        <v>0</v>
      </c>
      <c r="K661" s="214" t="s">
        <v>132</v>
      </c>
      <c r="L661" s="45"/>
      <c r="M661" s="219" t="s">
        <v>1</v>
      </c>
      <c r="N661" s="220" t="s">
        <v>45</v>
      </c>
      <c r="O661" s="92"/>
      <c r="P661" s="221">
        <f>O661*H661</f>
        <v>0</v>
      </c>
      <c r="Q661" s="221">
        <v>0</v>
      </c>
      <c r="R661" s="221">
        <f>Q661*H661</f>
        <v>0</v>
      </c>
      <c r="S661" s="221">
        <v>0</v>
      </c>
      <c r="T661" s="222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23" t="s">
        <v>125</v>
      </c>
      <c r="AT661" s="223" t="s">
        <v>128</v>
      </c>
      <c r="AU661" s="223" t="s">
        <v>86</v>
      </c>
      <c r="AY661" s="18" t="s">
        <v>126</v>
      </c>
      <c r="BE661" s="224">
        <f>IF(N661="základní",J661,0)</f>
        <v>0</v>
      </c>
      <c r="BF661" s="224">
        <f>IF(N661="snížená",J661,0)</f>
        <v>0</v>
      </c>
      <c r="BG661" s="224">
        <f>IF(N661="zákl. přenesená",J661,0)</f>
        <v>0</v>
      </c>
      <c r="BH661" s="224">
        <f>IF(N661="sníž. přenesená",J661,0)</f>
        <v>0</v>
      </c>
      <c r="BI661" s="224">
        <f>IF(N661="nulová",J661,0)</f>
        <v>0</v>
      </c>
      <c r="BJ661" s="18" t="s">
        <v>21</v>
      </c>
      <c r="BK661" s="224">
        <f>ROUND(I661*H661,2)</f>
        <v>0</v>
      </c>
      <c r="BL661" s="18" t="s">
        <v>125</v>
      </c>
      <c r="BM661" s="223" t="s">
        <v>964</v>
      </c>
    </row>
    <row r="662" s="2" customFormat="1">
      <c r="A662" s="39"/>
      <c r="B662" s="40"/>
      <c r="C662" s="41"/>
      <c r="D662" s="225" t="s">
        <v>134</v>
      </c>
      <c r="E662" s="41"/>
      <c r="F662" s="226" t="s">
        <v>965</v>
      </c>
      <c r="G662" s="41"/>
      <c r="H662" s="41"/>
      <c r="I662" s="227"/>
      <c r="J662" s="41"/>
      <c r="K662" s="41"/>
      <c r="L662" s="45"/>
      <c r="M662" s="228"/>
      <c r="N662" s="229"/>
      <c r="O662" s="92"/>
      <c r="P662" s="92"/>
      <c r="Q662" s="92"/>
      <c r="R662" s="92"/>
      <c r="S662" s="92"/>
      <c r="T662" s="93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T662" s="18" t="s">
        <v>134</v>
      </c>
      <c r="AU662" s="18" t="s">
        <v>86</v>
      </c>
    </row>
    <row r="663" s="2" customFormat="1">
      <c r="A663" s="39"/>
      <c r="B663" s="40"/>
      <c r="C663" s="41"/>
      <c r="D663" s="230" t="s">
        <v>136</v>
      </c>
      <c r="E663" s="41"/>
      <c r="F663" s="231" t="s">
        <v>966</v>
      </c>
      <c r="G663" s="41"/>
      <c r="H663" s="41"/>
      <c r="I663" s="227"/>
      <c r="J663" s="41"/>
      <c r="K663" s="41"/>
      <c r="L663" s="45"/>
      <c r="M663" s="228"/>
      <c r="N663" s="229"/>
      <c r="O663" s="92"/>
      <c r="P663" s="92"/>
      <c r="Q663" s="92"/>
      <c r="R663" s="92"/>
      <c r="S663" s="92"/>
      <c r="T663" s="93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136</v>
      </c>
      <c r="AU663" s="18" t="s">
        <v>86</v>
      </c>
    </row>
    <row r="664" s="14" customFormat="1">
      <c r="A664" s="14"/>
      <c r="B664" s="242"/>
      <c r="C664" s="243"/>
      <c r="D664" s="225" t="s">
        <v>149</v>
      </c>
      <c r="E664" s="244" t="s">
        <v>1</v>
      </c>
      <c r="F664" s="245" t="s">
        <v>967</v>
      </c>
      <c r="G664" s="243"/>
      <c r="H664" s="246">
        <v>104.387</v>
      </c>
      <c r="I664" s="247"/>
      <c r="J664" s="243"/>
      <c r="K664" s="243"/>
      <c r="L664" s="248"/>
      <c r="M664" s="249"/>
      <c r="N664" s="250"/>
      <c r="O664" s="250"/>
      <c r="P664" s="250"/>
      <c r="Q664" s="250"/>
      <c r="R664" s="250"/>
      <c r="S664" s="250"/>
      <c r="T664" s="251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2" t="s">
        <v>149</v>
      </c>
      <c r="AU664" s="252" t="s">
        <v>86</v>
      </c>
      <c r="AV664" s="14" t="s">
        <v>86</v>
      </c>
      <c r="AW664" s="14" t="s">
        <v>38</v>
      </c>
      <c r="AX664" s="14" t="s">
        <v>21</v>
      </c>
      <c r="AY664" s="252" t="s">
        <v>126</v>
      </c>
    </row>
    <row r="665" s="2" customFormat="1" ht="37.8" customHeight="1">
      <c r="A665" s="39"/>
      <c r="B665" s="40"/>
      <c r="C665" s="212" t="s">
        <v>968</v>
      </c>
      <c r="D665" s="212" t="s">
        <v>128</v>
      </c>
      <c r="E665" s="213" t="s">
        <v>969</v>
      </c>
      <c r="F665" s="214" t="s">
        <v>970</v>
      </c>
      <c r="G665" s="215" t="s">
        <v>267</v>
      </c>
      <c r="H665" s="216">
        <v>65.555999999999997</v>
      </c>
      <c r="I665" s="217"/>
      <c r="J665" s="218">
        <f>ROUND(I665*H665,2)</f>
        <v>0</v>
      </c>
      <c r="K665" s="214" t="s">
        <v>132</v>
      </c>
      <c r="L665" s="45"/>
      <c r="M665" s="219" t="s">
        <v>1</v>
      </c>
      <c r="N665" s="220" t="s">
        <v>45</v>
      </c>
      <c r="O665" s="92"/>
      <c r="P665" s="221">
        <f>O665*H665</f>
        <v>0</v>
      </c>
      <c r="Q665" s="221">
        <v>0</v>
      </c>
      <c r="R665" s="221">
        <f>Q665*H665</f>
        <v>0</v>
      </c>
      <c r="S665" s="221">
        <v>0</v>
      </c>
      <c r="T665" s="222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23" t="s">
        <v>125</v>
      </c>
      <c r="AT665" s="223" t="s">
        <v>128</v>
      </c>
      <c r="AU665" s="223" t="s">
        <v>86</v>
      </c>
      <c r="AY665" s="18" t="s">
        <v>126</v>
      </c>
      <c r="BE665" s="224">
        <f>IF(N665="základní",J665,0)</f>
        <v>0</v>
      </c>
      <c r="BF665" s="224">
        <f>IF(N665="snížená",J665,0)</f>
        <v>0</v>
      </c>
      <c r="BG665" s="224">
        <f>IF(N665="zákl. přenesená",J665,0)</f>
        <v>0</v>
      </c>
      <c r="BH665" s="224">
        <f>IF(N665="sníž. přenesená",J665,0)</f>
        <v>0</v>
      </c>
      <c r="BI665" s="224">
        <f>IF(N665="nulová",J665,0)</f>
        <v>0</v>
      </c>
      <c r="BJ665" s="18" t="s">
        <v>21</v>
      </c>
      <c r="BK665" s="224">
        <f>ROUND(I665*H665,2)</f>
        <v>0</v>
      </c>
      <c r="BL665" s="18" t="s">
        <v>125</v>
      </c>
      <c r="BM665" s="223" t="s">
        <v>971</v>
      </c>
    </row>
    <row r="666" s="2" customFormat="1">
      <c r="A666" s="39"/>
      <c r="B666" s="40"/>
      <c r="C666" s="41"/>
      <c r="D666" s="225" t="s">
        <v>134</v>
      </c>
      <c r="E666" s="41"/>
      <c r="F666" s="226" t="s">
        <v>972</v>
      </c>
      <c r="G666" s="41"/>
      <c r="H666" s="41"/>
      <c r="I666" s="227"/>
      <c r="J666" s="41"/>
      <c r="K666" s="41"/>
      <c r="L666" s="45"/>
      <c r="M666" s="228"/>
      <c r="N666" s="229"/>
      <c r="O666" s="92"/>
      <c r="P666" s="92"/>
      <c r="Q666" s="92"/>
      <c r="R666" s="92"/>
      <c r="S666" s="92"/>
      <c r="T666" s="93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T666" s="18" t="s">
        <v>134</v>
      </c>
      <c r="AU666" s="18" t="s">
        <v>86</v>
      </c>
    </row>
    <row r="667" s="2" customFormat="1">
      <c r="A667" s="39"/>
      <c r="B667" s="40"/>
      <c r="C667" s="41"/>
      <c r="D667" s="230" t="s">
        <v>136</v>
      </c>
      <c r="E667" s="41"/>
      <c r="F667" s="231" t="s">
        <v>973</v>
      </c>
      <c r="G667" s="41"/>
      <c r="H667" s="41"/>
      <c r="I667" s="227"/>
      <c r="J667" s="41"/>
      <c r="K667" s="41"/>
      <c r="L667" s="45"/>
      <c r="M667" s="228"/>
      <c r="N667" s="229"/>
      <c r="O667" s="92"/>
      <c r="P667" s="92"/>
      <c r="Q667" s="92"/>
      <c r="R667" s="92"/>
      <c r="S667" s="92"/>
      <c r="T667" s="93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136</v>
      </c>
      <c r="AU667" s="18" t="s">
        <v>86</v>
      </c>
    </row>
    <row r="668" s="14" customFormat="1">
      <c r="A668" s="14"/>
      <c r="B668" s="242"/>
      <c r="C668" s="243"/>
      <c r="D668" s="225" t="s">
        <v>149</v>
      </c>
      <c r="E668" s="244" t="s">
        <v>1</v>
      </c>
      <c r="F668" s="245" t="s">
        <v>974</v>
      </c>
      <c r="G668" s="243"/>
      <c r="H668" s="246">
        <v>65.555999999999997</v>
      </c>
      <c r="I668" s="247"/>
      <c r="J668" s="243"/>
      <c r="K668" s="243"/>
      <c r="L668" s="248"/>
      <c r="M668" s="249"/>
      <c r="N668" s="250"/>
      <c r="O668" s="250"/>
      <c r="P668" s="250"/>
      <c r="Q668" s="250"/>
      <c r="R668" s="250"/>
      <c r="S668" s="250"/>
      <c r="T668" s="251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2" t="s">
        <v>149</v>
      </c>
      <c r="AU668" s="252" t="s">
        <v>86</v>
      </c>
      <c r="AV668" s="14" t="s">
        <v>86</v>
      </c>
      <c r="AW668" s="14" t="s">
        <v>38</v>
      </c>
      <c r="AX668" s="14" t="s">
        <v>21</v>
      </c>
      <c r="AY668" s="252" t="s">
        <v>126</v>
      </c>
    </row>
    <row r="669" s="2" customFormat="1" ht="44.25" customHeight="1">
      <c r="A669" s="39"/>
      <c r="B669" s="40"/>
      <c r="C669" s="212" t="s">
        <v>975</v>
      </c>
      <c r="D669" s="212" t="s">
        <v>128</v>
      </c>
      <c r="E669" s="213" t="s">
        <v>976</v>
      </c>
      <c r="F669" s="214" t="s">
        <v>977</v>
      </c>
      <c r="G669" s="215" t="s">
        <v>267</v>
      </c>
      <c r="H669" s="216">
        <v>35.802999999999997</v>
      </c>
      <c r="I669" s="217"/>
      <c r="J669" s="218">
        <f>ROUND(I669*H669,2)</f>
        <v>0</v>
      </c>
      <c r="K669" s="214" t="s">
        <v>132</v>
      </c>
      <c r="L669" s="45"/>
      <c r="M669" s="219" t="s">
        <v>1</v>
      </c>
      <c r="N669" s="220" t="s">
        <v>45</v>
      </c>
      <c r="O669" s="92"/>
      <c r="P669" s="221">
        <f>O669*H669</f>
        <v>0</v>
      </c>
      <c r="Q669" s="221">
        <v>0</v>
      </c>
      <c r="R669" s="221">
        <f>Q669*H669</f>
        <v>0</v>
      </c>
      <c r="S669" s="221">
        <v>0</v>
      </c>
      <c r="T669" s="222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23" t="s">
        <v>125</v>
      </c>
      <c r="AT669" s="223" t="s">
        <v>128</v>
      </c>
      <c r="AU669" s="223" t="s">
        <v>86</v>
      </c>
      <c r="AY669" s="18" t="s">
        <v>126</v>
      </c>
      <c r="BE669" s="224">
        <f>IF(N669="základní",J669,0)</f>
        <v>0</v>
      </c>
      <c r="BF669" s="224">
        <f>IF(N669="snížená",J669,0)</f>
        <v>0</v>
      </c>
      <c r="BG669" s="224">
        <f>IF(N669="zákl. přenesená",J669,0)</f>
        <v>0</v>
      </c>
      <c r="BH669" s="224">
        <f>IF(N669="sníž. přenesená",J669,0)</f>
        <v>0</v>
      </c>
      <c r="BI669" s="224">
        <f>IF(N669="nulová",J669,0)</f>
        <v>0</v>
      </c>
      <c r="BJ669" s="18" t="s">
        <v>21</v>
      </c>
      <c r="BK669" s="224">
        <f>ROUND(I669*H669,2)</f>
        <v>0</v>
      </c>
      <c r="BL669" s="18" t="s">
        <v>125</v>
      </c>
      <c r="BM669" s="223" t="s">
        <v>978</v>
      </c>
    </row>
    <row r="670" s="2" customFormat="1">
      <c r="A670" s="39"/>
      <c r="B670" s="40"/>
      <c r="C670" s="41"/>
      <c r="D670" s="225" t="s">
        <v>134</v>
      </c>
      <c r="E670" s="41"/>
      <c r="F670" s="226" t="s">
        <v>979</v>
      </c>
      <c r="G670" s="41"/>
      <c r="H670" s="41"/>
      <c r="I670" s="227"/>
      <c r="J670" s="41"/>
      <c r="K670" s="41"/>
      <c r="L670" s="45"/>
      <c r="M670" s="228"/>
      <c r="N670" s="229"/>
      <c r="O670" s="92"/>
      <c r="P670" s="92"/>
      <c r="Q670" s="92"/>
      <c r="R670" s="92"/>
      <c r="S670" s="92"/>
      <c r="T670" s="93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T670" s="18" t="s">
        <v>134</v>
      </c>
      <c r="AU670" s="18" t="s">
        <v>86</v>
      </c>
    </row>
    <row r="671" s="2" customFormat="1">
      <c r="A671" s="39"/>
      <c r="B671" s="40"/>
      <c r="C671" s="41"/>
      <c r="D671" s="230" t="s">
        <v>136</v>
      </c>
      <c r="E671" s="41"/>
      <c r="F671" s="231" t="s">
        <v>980</v>
      </c>
      <c r="G671" s="41"/>
      <c r="H671" s="41"/>
      <c r="I671" s="227"/>
      <c r="J671" s="41"/>
      <c r="K671" s="41"/>
      <c r="L671" s="45"/>
      <c r="M671" s="228"/>
      <c r="N671" s="229"/>
      <c r="O671" s="92"/>
      <c r="P671" s="92"/>
      <c r="Q671" s="92"/>
      <c r="R671" s="92"/>
      <c r="S671" s="92"/>
      <c r="T671" s="93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T671" s="18" t="s">
        <v>136</v>
      </c>
      <c r="AU671" s="18" t="s">
        <v>86</v>
      </c>
    </row>
    <row r="672" s="14" customFormat="1">
      <c r="A672" s="14"/>
      <c r="B672" s="242"/>
      <c r="C672" s="243"/>
      <c r="D672" s="225" t="s">
        <v>149</v>
      </c>
      <c r="E672" s="244" t="s">
        <v>1</v>
      </c>
      <c r="F672" s="245" t="s">
        <v>981</v>
      </c>
      <c r="G672" s="243"/>
      <c r="H672" s="246">
        <v>35.802999999999997</v>
      </c>
      <c r="I672" s="247"/>
      <c r="J672" s="243"/>
      <c r="K672" s="243"/>
      <c r="L672" s="248"/>
      <c r="M672" s="249"/>
      <c r="N672" s="250"/>
      <c r="O672" s="250"/>
      <c r="P672" s="250"/>
      <c r="Q672" s="250"/>
      <c r="R672" s="250"/>
      <c r="S672" s="250"/>
      <c r="T672" s="251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2" t="s">
        <v>149</v>
      </c>
      <c r="AU672" s="252" t="s">
        <v>86</v>
      </c>
      <c r="AV672" s="14" t="s">
        <v>86</v>
      </c>
      <c r="AW672" s="14" t="s">
        <v>38</v>
      </c>
      <c r="AX672" s="14" t="s">
        <v>21</v>
      </c>
      <c r="AY672" s="252" t="s">
        <v>126</v>
      </c>
    </row>
    <row r="673" s="2" customFormat="1" ht="44.25" customHeight="1">
      <c r="A673" s="39"/>
      <c r="B673" s="40"/>
      <c r="C673" s="212" t="s">
        <v>982</v>
      </c>
      <c r="D673" s="212" t="s">
        <v>128</v>
      </c>
      <c r="E673" s="213" t="s">
        <v>983</v>
      </c>
      <c r="F673" s="214" t="s">
        <v>984</v>
      </c>
      <c r="G673" s="215" t="s">
        <v>267</v>
      </c>
      <c r="H673" s="216">
        <v>31.495000000000001</v>
      </c>
      <c r="I673" s="217"/>
      <c r="J673" s="218">
        <f>ROUND(I673*H673,2)</f>
        <v>0</v>
      </c>
      <c r="K673" s="214" t="s">
        <v>132</v>
      </c>
      <c r="L673" s="45"/>
      <c r="M673" s="219" t="s">
        <v>1</v>
      </c>
      <c r="N673" s="220" t="s">
        <v>45</v>
      </c>
      <c r="O673" s="92"/>
      <c r="P673" s="221">
        <f>O673*H673</f>
        <v>0</v>
      </c>
      <c r="Q673" s="221">
        <v>0</v>
      </c>
      <c r="R673" s="221">
        <f>Q673*H673</f>
        <v>0</v>
      </c>
      <c r="S673" s="221">
        <v>0</v>
      </c>
      <c r="T673" s="222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23" t="s">
        <v>125</v>
      </c>
      <c r="AT673" s="223" t="s">
        <v>128</v>
      </c>
      <c r="AU673" s="223" t="s">
        <v>86</v>
      </c>
      <c r="AY673" s="18" t="s">
        <v>126</v>
      </c>
      <c r="BE673" s="224">
        <f>IF(N673="základní",J673,0)</f>
        <v>0</v>
      </c>
      <c r="BF673" s="224">
        <f>IF(N673="snížená",J673,0)</f>
        <v>0</v>
      </c>
      <c r="BG673" s="224">
        <f>IF(N673="zákl. přenesená",J673,0)</f>
        <v>0</v>
      </c>
      <c r="BH673" s="224">
        <f>IF(N673="sníž. přenesená",J673,0)</f>
        <v>0</v>
      </c>
      <c r="BI673" s="224">
        <f>IF(N673="nulová",J673,0)</f>
        <v>0</v>
      </c>
      <c r="BJ673" s="18" t="s">
        <v>21</v>
      </c>
      <c r="BK673" s="224">
        <f>ROUND(I673*H673,2)</f>
        <v>0</v>
      </c>
      <c r="BL673" s="18" t="s">
        <v>125</v>
      </c>
      <c r="BM673" s="223" t="s">
        <v>985</v>
      </c>
    </row>
    <row r="674" s="2" customFormat="1">
      <c r="A674" s="39"/>
      <c r="B674" s="40"/>
      <c r="C674" s="41"/>
      <c r="D674" s="225" t="s">
        <v>134</v>
      </c>
      <c r="E674" s="41"/>
      <c r="F674" s="226" t="s">
        <v>269</v>
      </c>
      <c r="G674" s="41"/>
      <c r="H674" s="41"/>
      <c r="I674" s="227"/>
      <c r="J674" s="41"/>
      <c r="K674" s="41"/>
      <c r="L674" s="45"/>
      <c r="M674" s="228"/>
      <c r="N674" s="229"/>
      <c r="O674" s="92"/>
      <c r="P674" s="92"/>
      <c r="Q674" s="92"/>
      <c r="R674" s="92"/>
      <c r="S674" s="92"/>
      <c r="T674" s="93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T674" s="18" t="s">
        <v>134</v>
      </c>
      <c r="AU674" s="18" t="s">
        <v>86</v>
      </c>
    </row>
    <row r="675" s="2" customFormat="1">
      <c r="A675" s="39"/>
      <c r="B675" s="40"/>
      <c r="C675" s="41"/>
      <c r="D675" s="230" t="s">
        <v>136</v>
      </c>
      <c r="E675" s="41"/>
      <c r="F675" s="231" t="s">
        <v>986</v>
      </c>
      <c r="G675" s="41"/>
      <c r="H675" s="41"/>
      <c r="I675" s="227"/>
      <c r="J675" s="41"/>
      <c r="K675" s="41"/>
      <c r="L675" s="45"/>
      <c r="M675" s="228"/>
      <c r="N675" s="229"/>
      <c r="O675" s="92"/>
      <c r="P675" s="92"/>
      <c r="Q675" s="92"/>
      <c r="R675" s="92"/>
      <c r="S675" s="92"/>
      <c r="T675" s="93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136</v>
      </c>
      <c r="AU675" s="18" t="s">
        <v>86</v>
      </c>
    </row>
    <row r="676" s="14" customFormat="1">
      <c r="A676" s="14"/>
      <c r="B676" s="242"/>
      <c r="C676" s="243"/>
      <c r="D676" s="225" t="s">
        <v>149</v>
      </c>
      <c r="E676" s="244" t="s">
        <v>1</v>
      </c>
      <c r="F676" s="245" t="s">
        <v>987</v>
      </c>
      <c r="G676" s="243"/>
      <c r="H676" s="246">
        <v>31.495000000000001</v>
      </c>
      <c r="I676" s="247"/>
      <c r="J676" s="243"/>
      <c r="K676" s="243"/>
      <c r="L676" s="248"/>
      <c r="M676" s="249"/>
      <c r="N676" s="250"/>
      <c r="O676" s="250"/>
      <c r="P676" s="250"/>
      <c r="Q676" s="250"/>
      <c r="R676" s="250"/>
      <c r="S676" s="250"/>
      <c r="T676" s="251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2" t="s">
        <v>149</v>
      </c>
      <c r="AU676" s="252" t="s">
        <v>86</v>
      </c>
      <c r="AV676" s="14" t="s">
        <v>86</v>
      </c>
      <c r="AW676" s="14" t="s">
        <v>38</v>
      </c>
      <c r="AX676" s="14" t="s">
        <v>21</v>
      </c>
      <c r="AY676" s="252" t="s">
        <v>126</v>
      </c>
    </row>
    <row r="677" s="12" customFormat="1" ht="22.8" customHeight="1">
      <c r="A677" s="12"/>
      <c r="B677" s="196"/>
      <c r="C677" s="197"/>
      <c r="D677" s="198" t="s">
        <v>79</v>
      </c>
      <c r="E677" s="210" t="s">
        <v>703</v>
      </c>
      <c r="F677" s="210" t="s">
        <v>988</v>
      </c>
      <c r="G677" s="197"/>
      <c r="H677" s="197"/>
      <c r="I677" s="200"/>
      <c r="J677" s="211">
        <f>BK677</f>
        <v>0</v>
      </c>
      <c r="K677" s="197"/>
      <c r="L677" s="202"/>
      <c r="M677" s="203"/>
      <c r="N677" s="204"/>
      <c r="O677" s="204"/>
      <c r="P677" s="205">
        <f>SUM(P678:P680)</f>
        <v>0</v>
      </c>
      <c r="Q677" s="204"/>
      <c r="R677" s="205">
        <f>SUM(R678:R680)</f>
        <v>0</v>
      </c>
      <c r="S677" s="204"/>
      <c r="T677" s="206">
        <f>SUM(T678:T680)</f>
        <v>0</v>
      </c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R677" s="207" t="s">
        <v>21</v>
      </c>
      <c r="AT677" s="208" t="s">
        <v>79</v>
      </c>
      <c r="AU677" s="208" t="s">
        <v>21</v>
      </c>
      <c r="AY677" s="207" t="s">
        <v>126</v>
      </c>
      <c r="BK677" s="209">
        <f>SUM(BK678:BK680)</f>
        <v>0</v>
      </c>
    </row>
    <row r="678" s="2" customFormat="1" ht="24.15" customHeight="1">
      <c r="A678" s="39"/>
      <c r="B678" s="40"/>
      <c r="C678" s="212" t="s">
        <v>989</v>
      </c>
      <c r="D678" s="212" t="s">
        <v>128</v>
      </c>
      <c r="E678" s="213" t="s">
        <v>990</v>
      </c>
      <c r="F678" s="214" t="s">
        <v>991</v>
      </c>
      <c r="G678" s="215" t="s">
        <v>267</v>
      </c>
      <c r="H678" s="216">
        <v>285.50999999999999</v>
      </c>
      <c r="I678" s="217"/>
      <c r="J678" s="218">
        <f>ROUND(I678*H678,2)</f>
        <v>0</v>
      </c>
      <c r="K678" s="214" t="s">
        <v>132</v>
      </c>
      <c r="L678" s="45"/>
      <c r="M678" s="219" t="s">
        <v>1</v>
      </c>
      <c r="N678" s="220" t="s">
        <v>45</v>
      </c>
      <c r="O678" s="92"/>
      <c r="P678" s="221">
        <f>O678*H678</f>
        <v>0</v>
      </c>
      <c r="Q678" s="221">
        <v>0</v>
      </c>
      <c r="R678" s="221">
        <f>Q678*H678</f>
        <v>0</v>
      </c>
      <c r="S678" s="221">
        <v>0</v>
      </c>
      <c r="T678" s="222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23" t="s">
        <v>125</v>
      </c>
      <c r="AT678" s="223" t="s">
        <v>128</v>
      </c>
      <c r="AU678" s="223" t="s">
        <v>86</v>
      </c>
      <c r="AY678" s="18" t="s">
        <v>126</v>
      </c>
      <c r="BE678" s="224">
        <f>IF(N678="základní",J678,0)</f>
        <v>0</v>
      </c>
      <c r="BF678" s="224">
        <f>IF(N678="snížená",J678,0)</f>
        <v>0</v>
      </c>
      <c r="BG678" s="224">
        <f>IF(N678="zákl. přenesená",J678,0)</f>
        <v>0</v>
      </c>
      <c r="BH678" s="224">
        <f>IF(N678="sníž. přenesená",J678,0)</f>
        <v>0</v>
      </c>
      <c r="BI678" s="224">
        <f>IF(N678="nulová",J678,0)</f>
        <v>0</v>
      </c>
      <c r="BJ678" s="18" t="s">
        <v>21</v>
      </c>
      <c r="BK678" s="224">
        <f>ROUND(I678*H678,2)</f>
        <v>0</v>
      </c>
      <c r="BL678" s="18" t="s">
        <v>125</v>
      </c>
      <c r="BM678" s="223" t="s">
        <v>992</v>
      </c>
    </row>
    <row r="679" s="2" customFormat="1">
      <c r="A679" s="39"/>
      <c r="B679" s="40"/>
      <c r="C679" s="41"/>
      <c r="D679" s="225" t="s">
        <v>134</v>
      </c>
      <c r="E679" s="41"/>
      <c r="F679" s="226" t="s">
        <v>993</v>
      </c>
      <c r="G679" s="41"/>
      <c r="H679" s="41"/>
      <c r="I679" s="227"/>
      <c r="J679" s="41"/>
      <c r="K679" s="41"/>
      <c r="L679" s="45"/>
      <c r="M679" s="228"/>
      <c r="N679" s="229"/>
      <c r="O679" s="92"/>
      <c r="P679" s="92"/>
      <c r="Q679" s="92"/>
      <c r="R679" s="92"/>
      <c r="S679" s="92"/>
      <c r="T679" s="93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134</v>
      </c>
      <c r="AU679" s="18" t="s">
        <v>86</v>
      </c>
    </row>
    <row r="680" s="2" customFormat="1">
      <c r="A680" s="39"/>
      <c r="B680" s="40"/>
      <c r="C680" s="41"/>
      <c r="D680" s="230" t="s">
        <v>136</v>
      </c>
      <c r="E680" s="41"/>
      <c r="F680" s="231" t="s">
        <v>994</v>
      </c>
      <c r="G680" s="41"/>
      <c r="H680" s="41"/>
      <c r="I680" s="227"/>
      <c r="J680" s="41"/>
      <c r="K680" s="41"/>
      <c r="L680" s="45"/>
      <c r="M680" s="228"/>
      <c r="N680" s="229"/>
      <c r="O680" s="92"/>
      <c r="P680" s="92"/>
      <c r="Q680" s="92"/>
      <c r="R680" s="92"/>
      <c r="S680" s="92"/>
      <c r="T680" s="93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T680" s="18" t="s">
        <v>136</v>
      </c>
      <c r="AU680" s="18" t="s">
        <v>86</v>
      </c>
    </row>
    <row r="681" s="12" customFormat="1" ht="25.92" customHeight="1">
      <c r="A681" s="12"/>
      <c r="B681" s="196"/>
      <c r="C681" s="197"/>
      <c r="D681" s="198" t="s">
        <v>79</v>
      </c>
      <c r="E681" s="199" t="s">
        <v>995</v>
      </c>
      <c r="F681" s="199" t="s">
        <v>996</v>
      </c>
      <c r="G681" s="197"/>
      <c r="H681" s="197"/>
      <c r="I681" s="200"/>
      <c r="J681" s="201">
        <f>BK681</f>
        <v>0</v>
      </c>
      <c r="K681" s="197"/>
      <c r="L681" s="202"/>
      <c r="M681" s="203"/>
      <c r="N681" s="204"/>
      <c r="O681" s="204"/>
      <c r="P681" s="205">
        <f>P682</f>
        <v>0</v>
      </c>
      <c r="Q681" s="204"/>
      <c r="R681" s="205">
        <f>R682</f>
        <v>0.54472120000000002</v>
      </c>
      <c r="S681" s="204"/>
      <c r="T681" s="206">
        <f>T682</f>
        <v>0</v>
      </c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R681" s="207" t="s">
        <v>86</v>
      </c>
      <c r="AT681" s="208" t="s">
        <v>79</v>
      </c>
      <c r="AU681" s="208" t="s">
        <v>80</v>
      </c>
      <c r="AY681" s="207" t="s">
        <v>126</v>
      </c>
      <c r="BK681" s="209">
        <f>BK682</f>
        <v>0</v>
      </c>
    </row>
    <row r="682" s="12" customFormat="1" ht="22.8" customHeight="1">
      <c r="A682" s="12"/>
      <c r="B682" s="196"/>
      <c r="C682" s="197"/>
      <c r="D682" s="198" t="s">
        <v>79</v>
      </c>
      <c r="E682" s="210" t="s">
        <v>997</v>
      </c>
      <c r="F682" s="210" t="s">
        <v>998</v>
      </c>
      <c r="G682" s="197"/>
      <c r="H682" s="197"/>
      <c r="I682" s="200"/>
      <c r="J682" s="211">
        <f>BK682</f>
        <v>0</v>
      </c>
      <c r="K682" s="197"/>
      <c r="L682" s="202"/>
      <c r="M682" s="203"/>
      <c r="N682" s="204"/>
      <c r="O682" s="204"/>
      <c r="P682" s="205">
        <f>SUM(P683:P735)</f>
        <v>0</v>
      </c>
      <c r="Q682" s="204"/>
      <c r="R682" s="205">
        <f>SUM(R683:R735)</f>
        <v>0.54472120000000002</v>
      </c>
      <c r="S682" s="204"/>
      <c r="T682" s="206">
        <f>SUM(T683:T735)</f>
        <v>0</v>
      </c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R682" s="207" t="s">
        <v>86</v>
      </c>
      <c r="AT682" s="208" t="s">
        <v>79</v>
      </c>
      <c r="AU682" s="208" t="s">
        <v>21</v>
      </c>
      <c r="AY682" s="207" t="s">
        <v>126</v>
      </c>
      <c r="BK682" s="209">
        <f>SUM(BK683:BK735)</f>
        <v>0</v>
      </c>
    </row>
    <row r="683" s="2" customFormat="1" ht="24.15" customHeight="1">
      <c r="A683" s="39"/>
      <c r="B683" s="40"/>
      <c r="C683" s="212" t="s">
        <v>999</v>
      </c>
      <c r="D683" s="212" t="s">
        <v>128</v>
      </c>
      <c r="E683" s="213" t="s">
        <v>1000</v>
      </c>
      <c r="F683" s="214" t="s">
        <v>1001</v>
      </c>
      <c r="G683" s="215" t="s">
        <v>131</v>
      </c>
      <c r="H683" s="216">
        <v>34.200000000000003</v>
      </c>
      <c r="I683" s="217"/>
      <c r="J683" s="218">
        <f>ROUND(I683*H683,2)</f>
        <v>0</v>
      </c>
      <c r="K683" s="214" t="s">
        <v>132</v>
      </c>
      <c r="L683" s="45"/>
      <c r="M683" s="219" t="s">
        <v>1</v>
      </c>
      <c r="N683" s="220" t="s">
        <v>45</v>
      </c>
      <c r="O683" s="92"/>
      <c r="P683" s="221">
        <f>O683*H683</f>
        <v>0</v>
      </c>
      <c r="Q683" s="221">
        <v>0</v>
      </c>
      <c r="R683" s="221">
        <f>Q683*H683</f>
        <v>0</v>
      </c>
      <c r="S683" s="221">
        <v>0</v>
      </c>
      <c r="T683" s="222">
        <f>S683*H683</f>
        <v>0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23" t="s">
        <v>242</v>
      </c>
      <c r="AT683" s="223" t="s">
        <v>128</v>
      </c>
      <c r="AU683" s="223" t="s">
        <v>86</v>
      </c>
      <c r="AY683" s="18" t="s">
        <v>126</v>
      </c>
      <c r="BE683" s="224">
        <f>IF(N683="základní",J683,0)</f>
        <v>0</v>
      </c>
      <c r="BF683" s="224">
        <f>IF(N683="snížená",J683,0)</f>
        <v>0</v>
      </c>
      <c r="BG683" s="224">
        <f>IF(N683="zákl. přenesená",J683,0)</f>
        <v>0</v>
      </c>
      <c r="BH683" s="224">
        <f>IF(N683="sníž. přenesená",J683,0)</f>
        <v>0</v>
      </c>
      <c r="BI683" s="224">
        <f>IF(N683="nulová",J683,0)</f>
        <v>0</v>
      </c>
      <c r="BJ683" s="18" t="s">
        <v>21</v>
      </c>
      <c r="BK683" s="224">
        <f>ROUND(I683*H683,2)</f>
        <v>0</v>
      </c>
      <c r="BL683" s="18" t="s">
        <v>242</v>
      </c>
      <c r="BM683" s="223" t="s">
        <v>1002</v>
      </c>
    </row>
    <row r="684" s="2" customFormat="1">
      <c r="A684" s="39"/>
      <c r="B684" s="40"/>
      <c r="C684" s="41"/>
      <c r="D684" s="225" t="s">
        <v>134</v>
      </c>
      <c r="E684" s="41"/>
      <c r="F684" s="226" t="s">
        <v>1003</v>
      </c>
      <c r="G684" s="41"/>
      <c r="H684" s="41"/>
      <c r="I684" s="227"/>
      <c r="J684" s="41"/>
      <c r="K684" s="41"/>
      <c r="L684" s="45"/>
      <c r="M684" s="228"/>
      <c r="N684" s="229"/>
      <c r="O684" s="92"/>
      <c r="P684" s="92"/>
      <c r="Q684" s="92"/>
      <c r="R684" s="92"/>
      <c r="S684" s="92"/>
      <c r="T684" s="93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T684" s="18" t="s">
        <v>134</v>
      </c>
      <c r="AU684" s="18" t="s">
        <v>86</v>
      </c>
    </row>
    <row r="685" s="2" customFormat="1">
      <c r="A685" s="39"/>
      <c r="B685" s="40"/>
      <c r="C685" s="41"/>
      <c r="D685" s="230" t="s">
        <v>136</v>
      </c>
      <c r="E685" s="41"/>
      <c r="F685" s="231" t="s">
        <v>1004</v>
      </c>
      <c r="G685" s="41"/>
      <c r="H685" s="41"/>
      <c r="I685" s="227"/>
      <c r="J685" s="41"/>
      <c r="K685" s="41"/>
      <c r="L685" s="45"/>
      <c r="M685" s="228"/>
      <c r="N685" s="229"/>
      <c r="O685" s="92"/>
      <c r="P685" s="92"/>
      <c r="Q685" s="92"/>
      <c r="R685" s="92"/>
      <c r="S685" s="92"/>
      <c r="T685" s="93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136</v>
      </c>
      <c r="AU685" s="18" t="s">
        <v>86</v>
      </c>
    </row>
    <row r="686" s="2" customFormat="1">
      <c r="A686" s="39"/>
      <c r="B686" s="40"/>
      <c r="C686" s="41"/>
      <c r="D686" s="225" t="s">
        <v>271</v>
      </c>
      <c r="E686" s="41"/>
      <c r="F686" s="264" t="s">
        <v>1005</v>
      </c>
      <c r="G686" s="41"/>
      <c r="H686" s="41"/>
      <c r="I686" s="227"/>
      <c r="J686" s="41"/>
      <c r="K686" s="41"/>
      <c r="L686" s="45"/>
      <c r="M686" s="228"/>
      <c r="N686" s="229"/>
      <c r="O686" s="92"/>
      <c r="P686" s="92"/>
      <c r="Q686" s="92"/>
      <c r="R686" s="92"/>
      <c r="S686" s="92"/>
      <c r="T686" s="93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T686" s="18" t="s">
        <v>271</v>
      </c>
      <c r="AU686" s="18" t="s">
        <v>86</v>
      </c>
    </row>
    <row r="687" s="14" customFormat="1">
      <c r="A687" s="14"/>
      <c r="B687" s="242"/>
      <c r="C687" s="243"/>
      <c r="D687" s="225" t="s">
        <v>149</v>
      </c>
      <c r="E687" s="244" t="s">
        <v>1</v>
      </c>
      <c r="F687" s="245" t="s">
        <v>1006</v>
      </c>
      <c r="G687" s="243"/>
      <c r="H687" s="246">
        <v>34.200000000000003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2" t="s">
        <v>149</v>
      </c>
      <c r="AU687" s="252" t="s">
        <v>86</v>
      </c>
      <c r="AV687" s="14" t="s">
        <v>86</v>
      </c>
      <c r="AW687" s="14" t="s">
        <v>38</v>
      </c>
      <c r="AX687" s="14" t="s">
        <v>21</v>
      </c>
      <c r="AY687" s="252" t="s">
        <v>126</v>
      </c>
    </row>
    <row r="688" s="2" customFormat="1" ht="16.5" customHeight="1">
      <c r="A688" s="39"/>
      <c r="B688" s="40"/>
      <c r="C688" s="265" t="s">
        <v>1007</v>
      </c>
      <c r="D688" s="265" t="s">
        <v>281</v>
      </c>
      <c r="E688" s="266" t="s">
        <v>1008</v>
      </c>
      <c r="F688" s="267" t="s">
        <v>1009</v>
      </c>
      <c r="G688" s="268" t="s">
        <v>267</v>
      </c>
      <c r="H688" s="269">
        <v>0.010999999999999999</v>
      </c>
      <c r="I688" s="270"/>
      <c r="J688" s="271">
        <f>ROUND(I688*H688,2)</f>
        <v>0</v>
      </c>
      <c r="K688" s="267" t="s">
        <v>132</v>
      </c>
      <c r="L688" s="272"/>
      <c r="M688" s="273" t="s">
        <v>1</v>
      </c>
      <c r="N688" s="274" t="s">
        <v>45</v>
      </c>
      <c r="O688" s="92"/>
      <c r="P688" s="221">
        <f>O688*H688</f>
        <v>0</v>
      </c>
      <c r="Q688" s="221">
        <v>1</v>
      </c>
      <c r="R688" s="221">
        <f>Q688*H688</f>
        <v>0.010999999999999999</v>
      </c>
      <c r="S688" s="221">
        <v>0</v>
      </c>
      <c r="T688" s="222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23" t="s">
        <v>354</v>
      </c>
      <c r="AT688" s="223" t="s">
        <v>281</v>
      </c>
      <c r="AU688" s="223" t="s">
        <v>86</v>
      </c>
      <c r="AY688" s="18" t="s">
        <v>126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8" t="s">
        <v>21</v>
      </c>
      <c r="BK688" s="224">
        <f>ROUND(I688*H688,2)</f>
        <v>0</v>
      </c>
      <c r="BL688" s="18" t="s">
        <v>242</v>
      </c>
      <c r="BM688" s="223" t="s">
        <v>1010</v>
      </c>
    </row>
    <row r="689" s="2" customFormat="1">
      <c r="A689" s="39"/>
      <c r="B689" s="40"/>
      <c r="C689" s="41"/>
      <c r="D689" s="225" t="s">
        <v>134</v>
      </c>
      <c r="E689" s="41"/>
      <c r="F689" s="226" t="s">
        <v>1009</v>
      </c>
      <c r="G689" s="41"/>
      <c r="H689" s="41"/>
      <c r="I689" s="227"/>
      <c r="J689" s="41"/>
      <c r="K689" s="41"/>
      <c r="L689" s="45"/>
      <c r="M689" s="228"/>
      <c r="N689" s="229"/>
      <c r="O689" s="92"/>
      <c r="P689" s="92"/>
      <c r="Q689" s="92"/>
      <c r="R689" s="92"/>
      <c r="S689" s="92"/>
      <c r="T689" s="93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134</v>
      </c>
      <c r="AU689" s="18" t="s">
        <v>86</v>
      </c>
    </row>
    <row r="690" s="13" customFormat="1">
      <c r="A690" s="13"/>
      <c r="B690" s="232"/>
      <c r="C690" s="233"/>
      <c r="D690" s="225" t="s">
        <v>149</v>
      </c>
      <c r="E690" s="234" t="s">
        <v>1</v>
      </c>
      <c r="F690" s="235" t="s">
        <v>1011</v>
      </c>
      <c r="G690" s="233"/>
      <c r="H690" s="234" t="s">
        <v>1</v>
      </c>
      <c r="I690" s="236"/>
      <c r="J690" s="233"/>
      <c r="K690" s="233"/>
      <c r="L690" s="237"/>
      <c r="M690" s="238"/>
      <c r="N690" s="239"/>
      <c r="O690" s="239"/>
      <c r="P690" s="239"/>
      <c r="Q690" s="239"/>
      <c r="R690" s="239"/>
      <c r="S690" s="239"/>
      <c r="T690" s="240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1" t="s">
        <v>149</v>
      </c>
      <c r="AU690" s="241" t="s">
        <v>86</v>
      </c>
      <c r="AV690" s="13" t="s">
        <v>21</v>
      </c>
      <c r="AW690" s="13" t="s">
        <v>38</v>
      </c>
      <c r="AX690" s="13" t="s">
        <v>80</v>
      </c>
      <c r="AY690" s="241" t="s">
        <v>126</v>
      </c>
    </row>
    <row r="691" s="14" customFormat="1">
      <c r="A691" s="14"/>
      <c r="B691" s="242"/>
      <c r="C691" s="243"/>
      <c r="D691" s="225" t="s">
        <v>149</v>
      </c>
      <c r="E691" s="244" t="s">
        <v>1</v>
      </c>
      <c r="F691" s="245" t="s">
        <v>1012</v>
      </c>
      <c r="G691" s="243"/>
      <c r="H691" s="246">
        <v>0.01146</v>
      </c>
      <c r="I691" s="247"/>
      <c r="J691" s="243"/>
      <c r="K691" s="243"/>
      <c r="L691" s="248"/>
      <c r="M691" s="249"/>
      <c r="N691" s="250"/>
      <c r="O691" s="250"/>
      <c r="P691" s="250"/>
      <c r="Q691" s="250"/>
      <c r="R691" s="250"/>
      <c r="S691" s="250"/>
      <c r="T691" s="251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2" t="s">
        <v>149</v>
      </c>
      <c r="AU691" s="252" t="s">
        <v>86</v>
      </c>
      <c r="AV691" s="14" t="s">
        <v>86</v>
      </c>
      <c r="AW691" s="14" t="s">
        <v>38</v>
      </c>
      <c r="AX691" s="14" t="s">
        <v>21</v>
      </c>
      <c r="AY691" s="252" t="s">
        <v>126</v>
      </c>
    </row>
    <row r="692" s="2" customFormat="1" ht="24.15" customHeight="1">
      <c r="A692" s="39"/>
      <c r="B692" s="40"/>
      <c r="C692" s="212" t="s">
        <v>1013</v>
      </c>
      <c r="D692" s="212" t="s">
        <v>128</v>
      </c>
      <c r="E692" s="213" t="s">
        <v>1014</v>
      </c>
      <c r="F692" s="214" t="s">
        <v>1015</v>
      </c>
      <c r="G692" s="215" t="s">
        <v>131</v>
      </c>
      <c r="H692" s="216">
        <v>34.200000000000003</v>
      </c>
      <c r="I692" s="217"/>
      <c r="J692" s="218">
        <f>ROUND(I692*H692,2)</f>
        <v>0</v>
      </c>
      <c r="K692" s="214" t="s">
        <v>132</v>
      </c>
      <c r="L692" s="45"/>
      <c r="M692" s="219" t="s">
        <v>1</v>
      </c>
      <c r="N692" s="220" t="s">
        <v>45</v>
      </c>
      <c r="O692" s="92"/>
      <c r="P692" s="221">
        <f>O692*H692</f>
        <v>0</v>
      </c>
      <c r="Q692" s="221">
        <v>0</v>
      </c>
      <c r="R692" s="221">
        <f>Q692*H692</f>
        <v>0</v>
      </c>
      <c r="S692" s="221">
        <v>0</v>
      </c>
      <c r="T692" s="222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23" t="s">
        <v>242</v>
      </c>
      <c r="AT692" s="223" t="s">
        <v>128</v>
      </c>
      <c r="AU692" s="223" t="s">
        <v>86</v>
      </c>
      <c r="AY692" s="18" t="s">
        <v>126</v>
      </c>
      <c r="BE692" s="224">
        <f>IF(N692="základní",J692,0)</f>
        <v>0</v>
      </c>
      <c r="BF692" s="224">
        <f>IF(N692="snížená",J692,0)</f>
        <v>0</v>
      </c>
      <c r="BG692" s="224">
        <f>IF(N692="zákl. přenesená",J692,0)</f>
        <v>0</v>
      </c>
      <c r="BH692" s="224">
        <f>IF(N692="sníž. přenesená",J692,0)</f>
        <v>0</v>
      </c>
      <c r="BI692" s="224">
        <f>IF(N692="nulová",J692,0)</f>
        <v>0</v>
      </c>
      <c r="BJ692" s="18" t="s">
        <v>21</v>
      </c>
      <c r="BK692" s="224">
        <f>ROUND(I692*H692,2)</f>
        <v>0</v>
      </c>
      <c r="BL692" s="18" t="s">
        <v>242</v>
      </c>
      <c r="BM692" s="223" t="s">
        <v>1016</v>
      </c>
    </row>
    <row r="693" s="2" customFormat="1">
      <c r="A693" s="39"/>
      <c r="B693" s="40"/>
      <c r="C693" s="41"/>
      <c r="D693" s="225" t="s">
        <v>134</v>
      </c>
      <c r="E693" s="41"/>
      <c r="F693" s="226" t="s">
        <v>1017</v>
      </c>
      <c r="G693" s="41"/>
      <c r="H693" s="41"/>
      <c r="I693" s="227"/>
      <c r="J693" s="41"/>
      <c r="K693" s="41"/>
      <c r="L693" s="45"/>
      <c r="M693" s="228"/>
      <c r="N693" s="229"/>
      <c r="O693" s="92"/>
      <c r="P693" s="92"/>
      <c r="Q693" s="92"/>
      <c r="R693" s="92"/>
      <c r="S693" s="92"/>
      <c r="T693" s="93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134</v>
      </c>
      <c r="AU693" s="18" t="s">
        <v>86</v>
      </c>
    </row>
    <row r="694" s="2" customFormat="1">
      <c r="A694" s="39"/>
      <c r="B694" s="40"/>
      <c r="C694" s="41"/>
      <c r="D694" s="230" t="s">
        <v>136</v>
      </c>
      <c r="E694" s="41"/>
      <c r="F694" s="231" t="s">
        <v>1018</v>
      </c>
      <c r="G694" s="41"/>
      <c r="H694" s="41"/>
      <c r="I694" s="227"/>
      <c r="J694" s="41"/>
      <c r="K694" s="41"/>
      <c r="L694" s="45"/>
      <c r="M694" s="228"/>
      <c r="N694" s="229"/>
      <c r="O694" s="92"/>
      <c r="P694" s="92"/>
      <c r="Q694" s="92"/>
      <c r="R694" s="92"/>
      <c r="S694" s="92"/>
      <c r="T694" s="93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T694" s="18" t="s">
        <v>136</v>
      </c>
      <c r="AU694" s="18" t="s">
        <v>86</v>
      </c>
    </row>
    <row r="695" s="2" customFormat="1" ht="16.5" customHeight="1">
      <c r="A695" s="39"/>
      <c r="B695" s="40"/>
      <c r="C695" s="265" t="s">
        <v>1019</v>
      </c>
      <c r="D695" s="265" t="s">
        <v>281</v>
      </c>
      <c r="E695" s="266" t="s">
        <v>1020</v>
      </c>
      <c r="F695" s="267" t="s">
        <v>1021</v>
      </c>
      <c r="G695" s="268" t="s">
        <v>267</v>
      </c>
      <c r="H695" s="269">
        <v>0.037999999999999999</v>
      </c>
      <c r="I695" s="270"/>
      <c r="J695" s="271">
        <f>ROUND(I695*H695,2)</f>
        <v>0</v>
      </c>
      <c r="K695" s="267" t="s">
        <v>132</v>
      </c>
      <c r="L695" s="272"/>
      <c r="M695" s="273" t="s">
        <v>1</v>
      </c>
      <c r="N695" s="274" t="s">
        <v>45</v>
      </c>
      <c r="O695" s="92"/>
      <c r="P695" s="221">
        <f>O695*H695</f>
        <v>0</v>
      </c>
      <c r="Q695" s="221">
        <v>1</v>
      </c>
      <c r="R695" s="221">
        <f>Q695*H695</f>
        <v>0.037999999999999999</v>
      </c>
      <c r="S695" s="221">
        <v>0</v>
      </c>
      <c r="T695" s="222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23" t="s">
        <v>354</v>
      </c>
      <c r="AT695" s="223" t="s">
        <v>281</v>
      </c>
      <c r="AU695" s="223" t="s">
        <v>86</v>
      </c>
      <c r="AY695" s="18" t="s">
        <v>126</v>
      </c>
      <c r="BE695" s="224">
        <f>IF(N695="základní",J695,0)</f>
        <v>0</v>
      </c>
      <c r="BF695" s="224">
        <f>IF(N695="snížená",J695,0)</f>
        <v>0</v>
      </c>
      <c r="BG695" s="224">
        <f>IF(N695="zákl. přenesená",J695,0)</f>
        <v>0</v>
      </c>
      <c r="BH695" s="224">
        <f>IF(N695="sníž. přenesená",J695,0)</f>
        <v>0</v>
      </c>
      <c r="BI695" s="224">
        <f>IF(N695="nulová",J695,0)</f>
        <v>0</v>
      </c>
      <c r="BJ695" s="18" t="s">
        <v>21</v>
      </c>
      <c r="BK695" s="224">
        <f>ROUND(I695*H695,2)</f>
        <v>0</v>
      </c>
      <c r="BL695" s="18" t="s">
        <v>242</v>
      </c>
      <c r="BM695" s="223" t="s">
        <v>1022</v>
      </c>
    </row>
    <row r="696" s="2" customFormat="1">
      <c r="A696" s="39"/>
      <c r="B696" s="40"/>
      <c r="C696" s="41"/>
      <c r="D696" s="225" t="s">
        <v>134</v>
      </c>
      <c r="E696" s="41"/>
      <c r="F696" s="226" t="s">
        <v>1021</v>
      </c>
      <c r="G696" s="41"/>
      <c r="H696" s="41"/>
      <c r="I696" s="227"/>
      <c r="J696" s="41"/>
      <c r="K696" s="41"/>
      <c r="L696" s="45"/>
      <c r="M696" s="228"/>
      <c r="N696" s="229"/>
      <c r="O696" s="92"/>
      <c r="P696" s="92"/>
      <c r="Q696" s="92"/>
      <c r="R696" s="92"/>
      <c r="S696" s="92"/>
      <c r="T696" s="93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18" t="s">
        <v>134</v>
      </c>
      <c r="AU696" s="18" t="s">
        <v>86</v>
      </c>
    </row>
    <row r="697" s="2" customFormat="1">
      <c r="A697" s="39"/>
      <c r="B697" s="40"/>
      <c r="C697" s="41"/>
      <c r="D697" s="225" t="s">
        <v>271</v>
      </c>
      <c r="E697" s="41"/>
      <c r="F697" s="264" t="s">
        <v>1023</v>
      </c>
      <c r="G697" s="41"/>
      <c r="H697" s="41"/>
      <c r="I697" s="227"/>
      <c r="J697" s="41"/>
      <c r="K697" s="41"/>
      <c r="L697" s="45"/>
      <c r="M697" s="228"/>
      <c r="N697" s="229"/>
      <c r="O697" s="92"/>
      <c r="P697" s="92"/>
      <c r="Q697" s="92"/>
      <c r="R697" s="92"/>
      <c r="S697" s="92"/>
      <c r="T697" s="93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T697" s="18" t="s">
        <v>271</v>
      </c>
      <c r="AU697" s="18" t="s">
        <v>86</v>
      </c>
    </row>
    <row r="698" s="13" customFormat="1">
      <c r="A698" s="13"/>
      <c r="B698" s="232"/>
      <c r="C698" s="233"/>
      <c r="D698" s="225" t="s">
        <v>149</v>
      </c>
      <c r="E698" s="234" t="s">
        <v>1</v>
      </c>
      <c r="F698" s="235" t="s">
        <v>1024</v>
      </c>
      <c r="G698" s="233"/>
      <c r="H698" s="234" t="s">
        <v>1</v>
      </c>
      <c r="I698" s="236"/>
      <c r="J698" s="233"/>
      <c r="K698" s="233"/>
      <c r="L698" s="237"/>
      <c r="M698" s="238"/>
      <c r="N698" s="239"/>
      <c r="O698" s="239"/>
      <c r="P698" s="239"/>
      <c r="Q698" s="239"/>
      <c r="R698" s="239"/>
      <c r="S698" s="239"/>
      <c r="T698" s="240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1" t="s">
        <v>149</v>
      </c>
      <c r="AU698" s="241" t="s">
        <v>86</v>
      </c>
      <c r="AV698" s="13" t="s">
        <v>21</v>
      </c>
      <c r="AW698" s="13" t="s">
        <v>38</v>
      </c>
      <c r="AX698" s="13" t="s">
        <v>80</v>
      </c>
      <c r="AY698" s="241" t="s">
        <v>126</v>
      </c>
    </row>
    <row r="699" s="14" customFormat="1">
      <c r="A699" s="14"/>
      <c r="B699" s="242"/>
      <c r="C699" s="243"/>
      <c r="D699" s="225" t="s">
        <v>149</v>
      </c>
      <c r="E699" s="244" t="s">
        <v>1</v>
      </c>
      <c r="F699" s="245" t="s">
        <v>1025</v>
      </c>
      <c r="G699" s="243"/>
      <c r="H699" s="246">
        <v>0.037999999999999999</v>
      </c>
      <c r="I699" s="247"/>
      <c r="J699" s="243"/>
      <c r="K699" s="243"/>
      <c r="L699" s="248"/>
      <c r="M699" s="249"/>
      <c r="N699" s="250"/>
      <c r="O699" s="250"/>
      <c r="P699" s="250"/>
      <c r="Q699" s="250"/>
      <c r="R699" s="250"/>
      <c r="S699" s="250"/>
      <c r="T699" s="251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2" t="s">
        <v>149</v>
      </c>
      <c r="AU699" s="252" t="s">
        <v>86</v>
      </c>
      <c r="AV699" s="14" t="s">
        <v>86</v>
      </c>
      <c r="AW699" s="14" t="s">
        <v>38</v>
      </c>
      <c r="AX699" s="14" t="s">
        <v>21</v>
      </c>
      <c r="AY699" s="252" t="s">
        <v>126</v>
      </c>
    </row>
    <row r="700" s="2" customFormat="1" ht="24.15" customHeight="1">
      <c r="A700" s="39"/>
      <c r="B700" s="40"/>
      <c r="C700" s="212" t="s">
        <v>1026</v>
      </c>
      <c r="D700" s="212" t="s">
        <v>128</v>
      </c>
      <c r="E700" s="213" t="s">
        <v>1027</v>
      </c>
      <c r="F700" s="214" t="s">
        <v>1028</v>
      </c>
      <c r="G700" s="215" t="s">
        <v>131</v>
      </c>
      <c r="H700" s="216">
        <v>57.280000000000001</v>
      </c>
      <c r="I700" s="217"/>
      <c r="J700" s="218">
        <f>ROUND(I700*H700,2)</f>
        <v>0</v>
      </c>
      <c r="K700" s="214" t="s">
        <v>132</v>
      </c>
      <c r="L700" s="45"/>
      <c r="M700" s="219" t="s">
        <v>1</v>
      </c>
      <c r="N700" s="220" t="s">
        <v>45</v>
      </c>
      <c r="O700" s="92"/>
      <c r="P700" s="221">
        <f>O700*H700</f>
        <v>0</v>
      </c>
      <c r="Q700" s="221">
        <v>0</v>
      </c>
      <c r="R700" s="221">
        <f>Q700*H700</f>
        <v>0</v>
      </c>
      <c r="S700" s="221">
        <v>0</v>
      </c>
      <c r="T700" s="222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23" t="s">
        <v>242</v>
      </c>
      <c r="AT700" s="223" t="s">
        <v>128</v>
      </c>
      <c r="AU700" s="223" t="s">
        <v>86</v>
      </c>
      <c r="AY700" s="18" t="s">
        <v>126</v>
      </c>
      <c r="BE700" s="224">
        <f>IF(N700="základní",J700,0)</f>
        <v>0</v>
      </c>
      <c r="BF700" s="224">
        <f>IF(N700="snížená",J700,0)</f>
        <v>0</v>
      </c>
      <c r="BG700" s="224">
        <f>IF(N700="zákl. přenesená",J700,0)</f>
        <v>0</v>
      </c>
      <c r="BH700" s="224">
        <f>IF(N700="sníž. přenesená",J700,0)</f>
        <v>0</v>
      </c>
      <c r="BI700" s="224">
        <f>IF(N700="nulová",J700,0)</f>
        <v>0</v>
      </c>
      <c r="BJ700" s="18" t="s">
        <v>21</v>
      </c>
      <c r="BK700" s="224">
        <f>ROUND(I700*H700,2)</f>
        <v>0</v>
      </c>
      <c r="BL700" s="18" t="s">
        <v>242</v>
      </c>
      <c r="BM700" s="223" t="s">
        <v>1029</v>
      </c>
    </row>
    <row r="701" s="2" customFormat="1">
      <c r="A701" s="39"/>
      <c r="B701" s="40"/>
      <c r="C701" s="41"/>
      <c r="D701" s="225" t="s">
        <v>134</v>
      </c>
      <c r="E701" s="41"/>
      <c r="F701" s="226" t="s">
        <v>1030</v>
      </c>
      <c r="G701" s="41"/>
      <c r="H701" s="41"/>
      <c r="I701" s="227"/>
      <c r="J701" s="41"/>
      <c r="K701" s="41"/>
      <c r="L701" s="45"/>
      <c r="M701" s="228"/>
      <c r="N701" s="229"/>
      <c r="O701" s="92"/>
      <c r="P701" s="92"/>
      <c r="Q701" s="92"/>
      <c r="R701" s="92"/>
      <c r="S701" s="92"/>
      <c r="T701" s="93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134</v>
      </c>
      <c r="AU701" s="18" t="s">
        <v>86</v>
      </c>
    </row>
    <row r="702" s="2" customFormat="1">
      <c r="A702" s="39"/>
      <c r="B702" s="40"/>
      <c r="C702" s="41"/>
      <c r="D702" s="230" t="s">
        <v>136</v>
      </c>
      <c r="E702" s="41"/>
      <c r="F702" s="231" t="s">
        <v>1031</v>
      </c>
      <c r="G702" s="41"/>
      <c r="H702" s="41"/>
      <c r="I702" s="227"/>
      <c r="J702" s="41"/>
      <c r="K702" s="41"/>
      <c r="L702" s="45"/>
      <c r="M702" s="228"/>
      <c r="N702" s="229"/>
      <c r="O702" s="92"/>
      <c r="P702" s="92"/>
      <c r="Q702" s="92"/>
      <c r="R702" s="92"/>
      <c r="S702" s="92"/>
      <c r="T702" s="93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136</v>
      </c>
      <c r="AU702" s="18" t="s">
        <v>86</v>
      </c>
    </row>
    <row r="703" s="2" customFormat="1">
      <c r="A703" s="39"/>
      <c r="B703" s="40"/>
      <c r="C703" s="41"/>
      <c r="D703" s="225" t="s">
        <v>271</v>
      </c>
      <c r="E703" s="41"/>
      <c r="F703" s="264" t="s">
        <v>1032</v>
      </c>
      <c r="G703" s="41"/>
      <c r="H703" s="41"/>
      <c r="I703" s="227"/>
      <c r="J703" s="41"/>
      <c r="K703" s="41"/>
      <c r="L703" s="45"/>
      <c r="M703" s="228"/>
      <c r="N703" s="229"/>
      <c r="O703" s="92"/>
      <c r="P703" s="92"/>
      <c r="Q703" s="92"/>
      <c r="R703" s="92"/>
      <c r="S703" s="92"/>
      <c r="T703" s="93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T703" s="18" t="s">
        <v>271</v>
      </c>
      <c r="AU703" s="18" t="s">
        <v>86</v>
      </c>
    </row>
    <row r="704" s="14" customFormat="1">
      <c r="A704" s="14"/>
      <c r="B704" s="242"/>
      <c r="C704" s="243"/>
      <c r="D704" s="225" t="s">
        <v>149</v>
      </c>
      <c r="E704" s="244" t="s">
        <v>1</v>
      </c>
      <c r="F704" s="245" t="s">
        <v>1033</v>
      </c>
      <c r="G704" s="243"/>
      <c r="H704" s="246">
        <v>57.280000000000001</v>
      </c>
      <c r="I704" s="247"/>
      <c r="J704" s="243"/>
      <c r="K704" s="243"/>
      <c r="L704" s="248"/>
      <c r="M704" s="249"/>
      <c r="N704" s="250"/>
      <c r="O704" s="250"/>
      <c r="P704" s="250"/>
      <c r="Q704" s="250"/>
      <c r="R704" s="250"/>
      <c r="S704" s="250"/>
      <c r="T704" s="251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2" t="s">
        <v>149</v>
      </c>
      <c r="AU704" s="252" t="s">
        <v>86</v>
      </c>
      <c r="AV704" s="14" t="s">
        <v>86</v>
      </c>
      <c r="AW704" s="14" t="s">
        <v>38</v>
      </c>
      <c r="AX704" s="14" t="s">
        <v>21</v>
      </c>
      <c r="AY704" s="252" t="s">
        <v>126</v>
      </c>
    </row>
    <row r="705" s="2" customFormat="1" ht="24.15" customHeight="1">
      <c r="A705" s="39"/>
      <c r="B705" s="40"/>
      <c r="C705" s="212" t="s">
        <v>1034</v>
      </c>
      <c r="D705" s="212" t="s">
        <v>128</v>
      </c>
      <c r="E705" s="213" t="s">
        <v>1035</v>
      </c>
      <c r="F705" s="214" t="s">
        <v>1036</v>
      </c>
      <c r="G705" s="215" t="s">
        <v>131</v>
      </c>
      <c r="H705" s="216">
        <v>37.799999999999997</v>
      </c>
      <c r="I705" s="217"/>
      <c r="J705" s="218">
        <f>ROUND(I705*H705,2)</f>
        <v>0</v>
      </c>
      <c r="K705" s="214" t="s">
        <v>132</v>
      </c>
      <c r="L705" s="45"/>
      <c r="M705" s="219" t="s">
        <v>1</v>
      </c>
      <c r="N705" s="220" t="s">
        <v>45</v>
      </c>
      <c r="O705" s="92"/>
      <c r="P705" s="221">
        <f>O705*H705</f>
        <v>0</v>
      </c>
      <c r="Q705" s="221">
        <v>0</v>
      </c>
      <c r="R705" s="221">
        <f>Q705*H705</f>
        <v>0</v>
      </c>
      <c r="S705" s="221">
        <v>0</v>
      </c>
      <c r="T705" s="222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23" t="s">
        <v>242</v>
      </c>
      <c r="AT705" s="223" t="s">
        <v>128</v>
      </c>
      <c r="AU705" s="223" t="s">
        <v>86</v>
      </c>
      <c r="AY705" s="18" t="s">
        <v>126</v>
      </c>
      <c r="BE705" s="224">
        <f>IF(N705="základní",J705,0)</f>
        <v>0</v>
      </c>
      <c r="BF705" s="224">
        <f>IF(N705="snížená",J705,0)</f>
        <v>0</v>
      </c>
      <c r="BG705" s="224">
        <f>IF(N705="zákl. přenesená",J705,0)</f>
        <v>0</v>
      </c>
      <c r="BH705" s="224">
        <f>IF(N705="sníž. přenesená",J705,0)</f>
        <v>0</v>
      </c>
      <c r="BI705" s="224">
        <f>IF(N705="nulová",J705,0)</f>
        <v>0</v>
      </c>
      <c r="BJ705" s="18" t="s">
        <v>21</v>
      </c>
      <c r="BK705" s="224">
        <f>ROUND(I705*H705,2)</f>
        <v>0</v>
      </c>
      <c r="BL705" s="18" t="s">
        <v>242</v>
      </c>
      <c r="BM705" s="223" t="s">
        <v>1037</v>
      </c>
    </row>
    <row r="706" s="2" customFormat="1">
      <c r="A706" s="39"/>
      <c r="B706" s="40"/>
      <c r="C706" s="41"/>
      <c r="D706" s="225" t="s">
        <v>134</v>
      </c>
      <c r="E706" s="41"/>
      <c r="F706" s="226" t="s">
        <v>1038</v>
      </c>
      <c r="G706" s="41"/>
      <c r="H706" s="41"/>
      <c r="I706" s="227"/>
      <c r="J706" s="41"/>
      <c r="K706" s="41"/>
      <c r="L706" s="45"/>
      <c r="M706" s="228"/>
      <c r="N706" s="229"/>
      <c r="O706" s="92"/>
      <c r="P706" s="92"/>
      <c r="Q706" s="92"/>
      <c r="R706" s="92"/>
      <c r="S706" s="92"/>
      <c r="T706" s="93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T706" s="18" t="s">
        <v>134</v>
      </c>
      <c r="AU706" s="18" t="s">
        <v>86</v>
      </c>
    </row>
    <row r="707" s="2" customFormat="1">
      <c r="A707" s="39"/>
      <c r="B707" s="40"/>
      <c r="C707" s="41"/>
      <c r="D707" s="230" t="s">
        <v>136</v>
      </c>
      <c r="E707" s="41"/>
      <c r="F707" s="231" t="s">
        <v>1039</v>
      </c>
      <c r="G707" s="41"/>
      <c r="H707" s="41"/>
      <c r="I707" s="227"/>
      <c r="J707" s="41"/>
      <c r="K707" s="41"/>
      <c r="L707" s="45"/>
      <c r="M707" s="228"/>
      <c r="N707" s="229"/>
      <c r="O707" s="92"/>
      <c r="P707" s="92"/>
      <c r="Q707" s="92"/>
      <c r="R707" s="92"/>
      <c r="S707" s="92"/>
      <c r="T707" s="93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136</v>
      </c>
      <c r="AU707" s="18" t="s">
        <v>86</v>
      </c>
    </row>
    <row r="708" s="13" customFormat="1">
      <c r="A708" s="13"/>
      <c r="B708" s="232"/>
      <c r="C708" s="233"/>
      <c r="D708" s="225" t="s">
        <v>149</v>
      </c>
      <c r="E708" s="234" t="s">
        <v>1</v>
      </c>
      <c r="F708" s="235" t="s">
        <v>1040</v>
      </c>
      <c r="G708" s="233"/>
      <c r="H708" s="234" t="s">
        <v>1</v>
      </c>
      <c r="I708" s="236"/>
      <c r="J708" s="233"/>
      <c r="K708" s="233"/>
      <c r="L708" s="237"/>
      <c r="M708" s="238"/>
      <c r="N708" s="239"/>
      <c r="O708" s="239"/>
      <c r="P708" s="239"/>
      <c r="Q708" s="239"/>
      <c r="R708" s="239"/>
      <c r="S708" s="239"/>
      <c r="T708" s="240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1" t="s">
        <v>149</v>
      </c>
      <c r="AU708" s="241" t="s">
        <v>86</v>
      </c>
      <c r="AV708" s="13" t="s">
        <v>21</v>
      </c>
      <c r="AW708" s="13" t="s">
        <v>38</v>
      </c>
      <c r="AX708" s="13" t="s">
        <v>80</v>
      </c>
      <c r="AY708" s="241" t="s">
        <v>126</v>
      </c>
    </row>
    <row r="709" s="14" customFormat="1">
      <c r="A709" s="14"/>
      <c r="B709" s="242"/>
      <c r="C709" s="243"/>
      <c r="D709" s="225" t="s">
        <v>149</v>
      </c>
      <c r="E709" s="244" t="s">
        <v>1</v>
      </c>
      <c r="F709" s="245" t="s">
        <v>1041</v>
      </c>
      <c r="G709" s="243"/>
      <c r="H709" s="246">
        <v>18.239999999999998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2" t="s">
        <v>149</v>
      </c>
      <c r="AU709" s="252" t="s">
        <v>86</v>
      </c>
      <c r="AV709" s="14" t="s">
        <v>86</v>
      </c>
      <c r="AW709" s="14" t="s">
        <v>38</v>
      </c>
      <c r="AX709" s="14" t="s">
        <v>80</v>
      </c>
      <c r="AY709" s="252" t="s">
        <v>126</v>
      </c>
    </row>
    <row r="710" s="13" customFormat="1">
      <c r="A710" s="13"/>
      <c r="B710" s="232"/>
      <c r="C710" s="233"/>
      <c r="D710" s="225" t="s">
        <v>149</v>
      </c>
      <c r="E710" s="234" t="s">
        <v>1</v>
      </c>
      <c r="F710" s="235" t="s">
        <v>1042</v>
      </c>
      <c r="G710" s="233"/>
      <c r="H710" s="234" t="s">
        <v>1</v>
      </c>
      <c r="I710" s="236"/>
      <c r="J710" s="233"/>
      <c r="K710" s="233"/>
      <c r="L710" s="237"/>
      <c r="M710" s="238"/>
      <c r="N710" s="239"/>
      <c r="O710" s="239"/>
      <c r="P710" s="239"/>
      <c r="Q710" s="239"/>
      <c r="R710" s="239"/>
      <c r="S710" s="239"/>
      <c r="T710" s="240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1" t="s">
        <v>149</v>
      </c>
      <c r="AU710" s="241" t="s">
        <v>86</v>
      </c>
      <c r="AV710" s="13" t="s">
        <v>21</v>
      </c>
      <c r="AW710" s="13" t="s">
        <v>38</v>
      </c>
      <c r="AX710" s="13" t="s">
        <v>80</v>
      </c>
      <c r="AY710" s="241" t="s">
        <v>126</v>
      </c>
    </row>
    <row r="711" s="14" customFormat="1">
      <c r="A711" s="14"/>
      <c r="B711" s="242"/>
      <c r="C711" s="243"/>
      <c r="D711" s="225" t="s">
        <v>149</v>
      </c>
      <c r="E711" s="244" t="s">
        <v>1</v>
      </c>
      <c r="F711" s="245" t="s">
        <v>1043</v>
      </c>
      <c r="G711" s="243"/>
      <c r="H711" s="246">
        <v>11.4</v>
      </c>
      <c r="I711" s="247"/>
      <c r="J711" s="243"/>
      <c r="K711" s="243"/>
      <c r="L711" s="248"/>
      <c r="M711" s="249"/>
      <c r="N711" s="250"/>
      <c r="O711" s="250"/>
      <c r="P711" s="250"/>
      <c r="Q711" s="250"/>
      <c r="R711" s="250"/>
      <c r="S711" s="250"/>
      <c r="T711" s="251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2" t="s">
        <v>149</v>
      </c>
      <c r="AU711" s="252" t="s">
        <v>86</v>
      </c>
      <c r="AV711" s="14" t="s">
        <v>86</v>
      </c>
      <c r="AW711" s="14" t="s">
        <v>38</v>
      </c>
      <c r="AX711" s="14" t="s">
        <v>80</v>
      </c>
      <c r="AY711" s="252" t="s">
        <v>126</v>
      </c>
    </row>
    <row r="712" s="13" customFormat="1">
      <c r="A712" s="13"/>
      <c r="B712" s="232"/>
      <c r="C712" s="233"/>
      <c r="D712" s="225" t="s">
        <v>149</v>
      </c>
      <c r="E712" s="234" t="s">
        <v>1</v>
      </c>
      <c r="F712" s="235" t="s">
        <v>1044</v>
      </c>
      <c r="G712" s="233"/>
      <c r="H712" s="234" t="s">
        <v>1</v>
      </c>
      <c r="I712" s="236"/>
      <c r="J712" s="233"/>
      <c r="K712" s="233"/>
      <c r="L712" s="237"/>
      <c r="M712" s="238"/>
      <c r="N712" s="239"/>
      <c r="O712" s="239"/>
      <c r="P712" s="239"/>
      <c r="Q712" s="239"/>
      <c r="R712" s="239"/>
      <c r="S712" s="239"/>
      <c r="T712" s="240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1" t="s">
        <v>149</v>
      </c>
      <c r="AU712" s="241" t="s">
        <v>86</v>
      </c>
      <c r="AV712" s="13" t="s">
        <v>21</v>
      </c>
      <c r="AW712" s="13" t="s">
        <v>38</v>
      </c>
      <c r="AX712" s="13" t="s">
        <v>80</v>
      </c>
      <c r="AY712" s="241" t="s">
        <v>126</v>
      </c>
    </row>
    <row r="713" s="14" customFormat="1">
      <c r="A713" s="14"/>
      <c r="B713" s="242"/>
      <c r="C713" s="243"/>
      <c r="D713" s="225" t="s">
        <v>149</v>
      </c>
      <c r="E713" s="244" t="s">
        <v>1</v>
      </c>
      <c r="F713" s="245" t="s">
        <v>1045</v>
      </c>
      <c r="G713" s="243"/>
      <c r="H713" s="246">
        <v>8.1600000000000001</v>
      </c>
      <c r="I713" s="247"/>
      <c r="J713" s="243"/>
      <c r="K713" s="243"/>
      <c r="L713" s="248"/>
      <c r="M713" s="249"/>
      <c r="N713" s="250"/>
      <c r="O713" s="250"/>
      <c r="P713" s="250"/>
      <c r="Q713" s="250"/>
      <c r="R713" s="250"/>
      <c r="S713" s="250"/>
      <c r="T713" s="251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2" t="s">
        <v>149</v>
      </c>
      <c r="AU713" s="252" t="s">
        <v>86</v>
      </c>
      <c r="AV713" s="14" t="s">
        <v>86</v>
      </c>
      <c r="AW713" s="14" t="s">
        <v>38</v>
      </c>
      <c r="AX713" s="14" t="s">
        <v>80</v>
      </c>
      <c r="AY713" s="252" t="s">
        <v>126</v>
      </c>
    </row>
    <row r="714" s="15" customFormat="1">
      <c r="A714" s="15"/>
      <c r="B714" s="253"/>
      <c r="C714" s="254"/>
      <c r="D714" s="225" t="s">
        <v>149</v>
      </c>
      <c r="E714" s="255" t="s">
        <v>1</v>
      </c>
      <c r="F714" s="256" t="s">
        <v>205</v>
      </c>
      <c r="G714" s="254"/>
      <c r="H714" s="257">
        <v>37.799999999999997</v>
      </c>
      <c r="I714" s="258"/>
      <c r="J714" s="254"/>
      <c r="K714" s="254"/>
      <c r="L714" s="259"/>
      <c r="M714" s="260"/>
      <c r="N714" s="261"/>
      <c r="O714" s="261"/>
      <c r="P714" s="261"/>
      <c r="Q714" s="261"/>
      <c r="R714" s="261"/>
      <c r="S714" s="261"/>
      <c r="T714" s="262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63" t="s">
        <v>149</v>
      </c>
      <c r="AU714" s="263" t="s">
        <v>86</v>
      </c>
      <c r="AV714" s="15" t="s">
        <v>125</v>
      </c>
      <c r="AW714" s="15" t="s">
        <v>38</v>
      </c>
      <c r="AX714" s="15" t="s">
        <v>21</v>
      </c>
      <c r="AY714" s="263" t="s">
        <v>126</v>
      </c>
    </row>
    <row r="715" s="2" customFormat="1" ht="16.5" customHeight="1">
      <c r="A715" s="39"/>
      <c r="B715" s="40"/>
      <c r="C715" s="265" t="s">
        <v>1046</v>
      </c>
      <c r="D715" s="265" t="s">
        <v>281</v>
      </c>
      <c r="E715" s="266" t="s">
        <v>1047</v>
      </c>
      <c r="F715" s="267" t="s">
        <v>1048</v>
      </c>
      <c r="G715" s="268" t="s">
        <v>131</v>
      </c>
      <c r="H715" s="269">
        <v>15.731999999999999</v>
      </c>
      <c r="I715" s="270"/>
      <c r="J715" s="271">
        <f>ROUND(I715*H715,2)</f>
        <v>0</v>
      </c>
      <c r="K715" s="267" t="s">
        <v>1</v>
      </c>
      <c r="L715" s="272"/>
      <c r="M715" s="273" t="s">
        <v>1</v>
      </c>
      <c r="N715" s="274" t="s">
        <v>45</v>
      </c>
      <c r="O715" s="92"/>
      <c r="P715" s="221">
        <f>O715*H715</f>
        <v>0</v>
      </c>
      <c r="Q715" s="221">
        <v>0.00029999999999999997</v>
      </c>
      <c r="R715" s="221">
        <f>Q715*H715</f>
        <v>0.0047195999999999991</v>
      </c>
      <c r="S715" s="221">
        <v>0</v>
      </c>
      <c r="T715" s="222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23" t="s">
        <v>354</v>
      </c>
      <c r="AT715" s="223" t="s">
        <v>281</v>
      </c>
      <c r="AU715" s="223" t="s">
        <v>86</v>
      </c>
      <c r="AY715" s="18" t="s">
        <v>126</v>
      </c>
      <c r="BE715" s="224">
        <f>IF(N715="základní",J715,0)</f>
        <v>0</v>
      </c>
      <c r="BF715" s="224">
        <f>IF(N715="snížená",J715,0)</f>
        <v>0</v>
      </c>
      <c r="BG715" s="224">
        <f>IF(N715="zákl. přenesená",J715,0)</f>
        <v>0</v>
      </c>
      <c r="BH715" s="224">
        <f>IF(N715="sníž. přenesená",J715,0)</f>
        <v>0</v>
      </c>
      <c r="BI715" s="224">
        <f>IF(N715="nulová",J715,0)</f>
        <v>0</v>
      </c>
      <c r="BJ715" s="18" t="s">
        <v>21</v>
      </c>
      <c r="BK715" s="224">
        <f>ROUND(I715*H715,2)</f>
        <v>0</v>
      </c>
      <c r="BL715" s="18" t="s">
        <v>242</v>
      </c>
      <c r="BM715" s="223" t="s">
        <v>1049</v>
      </c>
    </row>
    <row r="716" s="2" customFormat="1">
      <c r="A716" s="39"/>
      <c r="B716" s="40"/>
      <c r="C716" s="41"/>
      <c r="D716" s="225" t="s">
        <v>134</v>
      </c>
      <c r="E716" s="41"/>
      <c r="F716" s="226" t="s">
        <v>1048</v>
      </c>
      <c r="G716" s="41"/>
      <c r="H716" s="41"/>
      <c r="I716" s="227"/>
      <c r="J716" s="41"/>
      <c r="K716" s="41"/>
      <c r="L716" s="45"/>
      <c r="M716" s="228"/>
      <c r="N716" s="229"/>
      <c r="O716" s="92"/>
      <c r="P716" s="92"/>
      <c r="Q716" s="92"/>
      <c r="R716" s="92"/>
      <c r="S716" s="92"/>
      <c r="T716" s="93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T716" s="18" t="s">
        <v>134</v>
      </c>
      <c r="AU716" s="18" t="s">
        <v>86</v>
      </c>
    </row>
    <row r="717" s="13" customFormat="1">
      <c r="A717" s="13"/>
      <c r="B717" s="232"/>
      <c r="C717" s="233"/>
      <c r="D717" s="225" t="s">
        <v>149</v>
      </c>
      <c r="E717" s="234" t="s">
        <v>1</v>
      </c>
      <c r="F717" s="235" t="s">
        <v>1050</v>
      </c>
      <c r="G717" s="233"/>
      <c r="H717" s="234" t="s">
        <v>1</v>
      </c>
      <c r="I717" s="236"/>
      <c r="J717" s="233"/>
      <c r="K717" s="233"/>
      <c r="L717" s="237"/>
      <c r="M717" s="238"/>
      <c r="N717" s="239"/>
      <c r="O717" s="239"/>
      <c r="P717" s="239"/>
      <c r="Q717" s="239"/>
      <c r="R717" s="239"/>
      <c r="S717" s="239"/>
      <c r="T717" s="240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1" t="s">
        <v>149</v>
      </c>
      <c r="AU717" s="241" t="s">
        <v>86</v>
      </c>
      <c r="AV717" s="13" t="s">
        <v>21</v>
      </c>
      <c r="AW717" s="13" t="s">
        <v>38</v>
      </c>
      <c r="AX717" s="13" t="s">
        <v>80</v>
      </c>
      <c r="AY717" s="241" t="s">
        <v>126</v>
      </c>
    </row>
    <row r="718" s="14" customFormat="1">
      <c r="A718" s="14"/>
      <c r="B718" s="242"/>
      <c r="C718" s="243"/>
      <c r="D718" s="225" t="s">
        <v>149</v>
      </c>
      <c r="E718" s="244" t="s">
        <v>1</v>
      </c>
      <c r="F718" s="245" t="s">
        <v>1051</v>
      </c>
      <c r="G718" s="243"/>
      <c r="H718" s="246">
        <v>13.68</v>
      </c>
      <c r="I718" s="247"/>
      <c r="J718" s="243"/>
      <c r="K718" s="243"/>
      <c r="L718" s="248"/>
      <c r="M718" s="249"/>
      <c r="N718" s="250"/>
      <c r="O718" s="250"/>
      <c r="P718" s="250"/>
      <c r="Q718" s="250"/>
      <c r="R718" s="250"/>
      <c r="S718" s="250"/>
      <c r="T718" s="251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2" t="s">
        <v>149</v>
      </c>
      <c r="AU718" s="252" t="s">
        <v>86</v>
      </c>
      <c r="AV718" s="14" t="s">
        <v>86</v>
      </c>
      <c r="AW718" s="14" t="s">
        <v>38</v>
      </c>
      <c r="AX718" s="14" t="s">
        <v>21</v>
      </c>
      <c r="AY718" s="252" t="s">
        <v>126</v>
      </c>
    </row>
    <row r="719" s="14" customFormat="1">
      <c r="A719" s="14"/>
      <c r="B719" s="242"/>
      <c r="C719" s="243"/>
      <c r="D719" s="225" t="s">
        <v>149</v>
      </c>
      <c r="E719" s="243"/>
      <c r="F719" s="245" t="s">
        <v>1052</v>
      </c>
      <c r="G719" s="243"/>
      <c r="H719" s="246">
        <v>15.731999999999999</v>
      </c>
      <c r="I719" s="247"/>
      <c r="J719" s="243"/>
      <c r="K719" s="243"/>
      <c r="L719" s="248"/>
      <c r="M719" s="249"/>
      <c r="N719" s="250"/>
      <c r="O719" s="250"/>
      <c r="P719" s="250"/>
      <c r="Q719" s="250"/>
      <c r="R719" s="250"/>
      <c r="S719" s="250"/>
      <c r="T719" s="251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2" t="s">
        <v>149</v>
      </c>
      <c r="AU719" s="252" t="s">
        <v>86</v>
      </c>
      <c r="AV719" s="14" t="s">
        <v>86</v>
      </c>
      <c r="AW719" s="14" t="s">
        <v>4</v>
      </c>
      <c r="AX719" s="14" t="s">
        <v>21</v>
      </c>
      <c r="AY719" s="252" t="s">
        <v>126</v>
      </c>
    </row>
    <row r="720" s="2" customFormat="1" ht="24.15" customHeight="1">
      <c r="A720" s="39"/>
      <c r="B720" s="40"/>
      <c r="C720" s="265" t="s">
        <v>1053</v>
      </c>
      <c r="D720" s="265" t="s">
        <v>281</v>
      </c>
      <c r="E720" s="266" t="s">
        <v>1054</v>
      </c>
      <c r="F720" s="267" t="s">
        <v>1055</v>
      </c>
      <c r="G720" s="268" t="s">
        <v>131</v>
      </c>
      <c r="H720" s="269">
        <v>28.032</v>
      </c>
      <c r="I720" s="270"/>
      <c r="J720" s="271">
        <f>ROUND(I720*H720,2)</f>
        <v>0</v>
      </c>
      <c r="K720" s="267" t="s">
        <v>132</v>
      </c>
      <c r="L720" s="272"/>
      <c r="M720" s="273" t="s">
        <v>1</v>
      </c>
      <c r="N720" s="274" t="s">
        <v>45</v>
      </c>
      <c r="O720" s="92"/>
      <c r="P720" s="221">
        <f>O720*H720</f>
        <v>0</v>
      </c>
      <c r="Q720" s="221">
        <v>0.0016999999999999999</v>
      </c>
      <c r="R720" s="221">
        <f>Q720*H720</f>
        <v>0.0476544</v>
      </c>
      <c r="S720" s="221">
        <v>0</v>
      </c>
      <c r="T720" s="222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23" t="s">
        <v>354</v>
      </c>
      <c r="AT720" s="223" t="s">
        <v>281</v>
      </c>
      <c r="AU720" s="223" t="s">
        <v>86</v>
      </c>
      <c r="AY720" s="18" t="s">
        <v>126</v>
      </c>
      <c r="BE720" s="224">
        <f>IF(N720="základní",J720,0)</f>
        <v>0</v>
      </c>
      <c r="BF720" s="224">
        <f>IF(N720="snížená",J720,0)</f>
        <v>0</v>
      </c>
      <c r="BG720" s="224">
        <f>IF(N720="zákl. přenesená",J720,0)</f>
        <v>0</v>
      </c>
      <c r="BH720" s="224">
        <f>IF(N720="sníž. přenesená",J720,0)</f>
        <v>0</v>
      </c>
      <c r="BI720" s="224">
        <f>IF(N720="nulová",J720,0)</f>
        <v>0</v>
      </c>
      <c r="BJ720" s="18" t="s">
        <v>21</v>
      </c>
      <c r="BK720" s="224">
        <f>ROUND(I720*H720,2)</f>
        <v>0</v>
      </c>
      <c r="BL720" s="18" t="s">
        <v>242</v>
      </c>
      <c r="BM720" s="223" t="s">
        <v>1056</v>
      </c>
    </row>
    <row r="721" s="2" customFormat="1">
      <c r="A721" s="39"/>
      <c r="B721" s="40"/>
      <c r="C721" s="41"/>
      <c r="D721" s="225" t="s">
        <v>134</v>
      </c>
      <c r="E721" s="41"/>
      <c r="F721" s="226" t="s">
        <v>1055</v>
      </c>
      <c r="G721" s="41"/>
      <c r="H721" s="41"/>
      <c r="I721" s="227"/>
      <c r="J721" s="41"/>
      <c r="K721" s="41"/>
      <c r="L721" s="45"/>
      <c r="M721" s="228"/>
      <c r="N721" s="229"/>
      <c r="O721" s="92"/>
      <c r="P721" s="92"/>
      <c r="Q721" s="92"/>
      <c r="R721" s="92"/>
      <c r="S721" s="92"/>
      <c r="T721" s="93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T721" s="18" t="s">
        <v>134</v>
      </c>
      <c r="AU721" s="18" t="s">
        <v>86</v>
      </c>
    </row>
    <row r="722" s="13" customFormat="1">
      <c r="A722" s="13"/>
      <c r="B722" s="232"/>
      <c r="C722" s="233"/>
      <c r="D722" s="225" t="s">
        <v>149</v>
      </c>
      <c r="E722" s="234" t="s">
        <v>1</v>
      </c>
      <c r="F722" s="235" t="s">
        <v>1040</v>
      </c>
      <c r="G722" s="233"/>
      <c r="H722" s="234" t="s">
        <v>1</v>
      </c>
      <c r="I722" s="236"/>
      <c r="J722" s="233"/>
      <c r="K722" s="233"/>
      <c r="L722" s="237"/>
      <c r="M722" s="238"/>
      <c r="N722" s="239"/>
      <c r="O722" s="239"/>
      <c r="P722" s="239"/>
      <c r="Q722" s="239"/>
      <c r="R722" s="239"/>
      <c r="S722" s="239"/>
      <c r="T722" s="240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1" t="s">
        <v>149</v>
      </c>
      <c r="AU722" s="241" t="s">
        <v>86</v>
      </c>
      <c r="AV722" s="13" t="s">
        <v>21</v>
      </c>
      <c r="AW722" s="13" t="s">
        <v>38</v>
      </c>
      <c r="AX722" s="13" t="s">
        <v>80</v>
      </c>
      <c r="AY722" s="241" t="s">
        <v>126</v>
      </c>
    </row>
    <row r="723" s="14" customFormat="1">
      <c r="A723" s="14"/>
      <c r="B723" s="242"/>
      <c r="C723" s="243"/>
      <c r="D723" s="225" t="s">
        <v>149</v>
      </c>
      <c r="E723" s="244" t="s">
        <v>1</v>
      </c>
      <c r="F723" s="245" t="s">
        <v>1041</v>
      </c>
      <c r="G723" s="243"/>
      <c r="H723" s="246">
        <v>18.239999999999998</v>
      </c>
      <c r="I723" s="247"/>
      <c r="J723" s="243"/>
      <c r="K723" s="243"/>
      <c r="L723" s="248"/>
      <c r="M723" s="249"/>
      <c r="N723" s="250"/>
      <c r="O723" s="250"/>
      <c r="P723" s="250"/>
      <c r="Q723" s="250"/>
      <c r="R723" s="250"/>
      <c r="S723" s="250"/>
      <c r="T723" s="251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2" t="s">
        <v>149</v>
      </c>
      <c r="AU723" s="252" t="s">
        <v>86</v>
      </c>
      <c r="AV723" s="14" t="s">
        <v>86</v>
      </c>
      <c r="AW723" s="14" t="s">
        <v>38</v>
      </c>
      <c r="AX723" s="14" t="s">
        <v>80</v>
      </c>
      <c r="AY723" s="252" t="s">
        <v>126</v>
      </c>
    </row>
    <row r="724" s="13" customFormat="1">
      <c r="A724" s="13"/>
      <c r="B724" s="232"/>
      <c r="C724" s="233"/>
      <c r="D724" s="225" t="s">
        <v>149</v>
      </c>
      <c r="E724" s="234" t="s">
        <v>1</v>
      </c>
      <c r="F724" s="235" t="s">
        <v>1044</v>
      </c>
      <c r="G724" s="233"/>
      <c r="H724" s="234" t="s">
        <v>1</v>
      </c>
      <c r="I724" s="236"/>
      <c r="J724" s="233"/>
      <c r="K724" s="233"/>
      <c r="L724" s="237"/>
      <c r="M724" s="238"/>
      <c r="N724" s="239"/>
      <c r="O724" s="239"/>
      <c r="P724" s="239"/>
      <c r="Q724" s="239"/>
      <c r="R724" s="239"/>
      <c r="S724" s="239"/>
      <c r="T724" s="240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1" t="s">
        <v>149</v>
      </c>
      <c r="AU724" s="241" t="s">
        <v>86</v>
      </c>
      <c r="AV724" s="13" t="s">
        <v>21</v>
      </c>
      <c r="AW724" s="13" t="s">
        <v>38</v>
      </c>
      <c r="AX724" s="13" t="s">
        <v>80</v>
      </c>
      <c r="AY724" s="241" t="s">
        <v>126</v>
      </c>
    </row>
    <row r="725" s="14" customFormat="1">
      <c r="A725" s="14"/>
      <c r="B725" s="242"/>
      <c r="C725" s="243"/>
      <c r="D725" s="225" t="s">
        <v>149</v>
      </c>
      <c r="E725" s="244" t="s">
        <v>1</v>
      </c>
      <c r="F725" s="245" t="s">
        <v>1057</v>
      </c>
      <c r="G725" s="243"/>
      <c r="H725" s="246">
        <v>9.7919999999999998</v>
      </c>
      <c r="I725" s="247"/>
      <c r="J725" s="243"/>
      <c r="K725" s="243"/>
      <c r="L725" s="248"/>
      <c r="M725" s="249"/>
      <c r="N725" s="250"/>
      <c r="O725" s="250"/>
      <c r="P725" s="250"/>
      <c r="Q725" s="250"/>
      <c r="R725" s="250"/>
      <c r="S725" s="250"/>
      <c r="T725" s="251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2" t="s">
        <v>149</v>
      </c>
      <c r="AU725" s="252" t="s">
        <v>86</v>
      </c>
      <c r="AV725" s="14" t="s">
        <v>86</v>
      </c>
      <c r="AW725" s="14" t="s">
        <v>38</v>
      </c>
      <c r="AX725" s="14" t="s">
        <v>80</v>
      </c>
      <c r="AY725" s="252" t="s">
        <v>126</v>
      </c>
    </row>
    <row r="726" s="15" customFormat="1">
      <c r="A726" s="15"/>
      <c r="B726" s="253"/>
      <c r="C726" s="254"/>
      <c r="D726" s="225" t="s">
        <v>149</v>
      </c>
      <c r="E726" s="255" t="s">
        <v>1</v>
      </c>
      <c r="F726" s="256" t="s">
        <v>205</v>
      </c>
      <c r="G726" s="254"/>
      <c r="H726" s="257">
        <v>28.032</v>
      </c>
      <c r="I726" s="258"/>
      <c r="J726" s="254"/>
      <c r="K726" s="254"/>
      <c r="L726" s="259"/>
      <c r="M726" s="260"/>
      <c r="N726" s="261"/>
      <c r="O726" s="261"/>
      <c r="P726" s="261"/>
      <c r="Q726" s="261"/>
      <c r="R726" s="261"/>
      <c r="S726" s="261"/>
      <c r="T726" s="262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63" t="s">
        <v>149</v>
      </c>
      <c r="AU726" s="263" t="s">
        <v>86</v>
      </c>
      <c r="AV726" s="15" t="s">
        <v>125</v>
      </c>
      <c r="AW726" s="15" t="s">
        <v>38</v>
      </c>
      <c r="AX726" s="15" t="s">
        <v>21</v>
      </c>
      <c r="AY726" s="263" t="s">
        <v>126</v>
      </c>
    </row>
    <row r="727" s="2" customFormat="1" ht="21.75" customHeight="1">
      <c r="A727" s="39"/>
      <c r="B727" s="40"/>
      <c r="C727" s="212" t="s">
        <v>1058</v>
      </c>
      <c r="D727" s="212" t="s">
        <v>128</v>
      </c>
      <c r="E727" s="213" t="s">
        <v>1059</v>
      </c>
      <c r="F727" s="214" t="s">
        <v>1060</v>
      </c>
      <c r="G727" s="215" t="s">
        <v>131</v>
      </c>
      <c r="H727" s="216">
        <v>57.280000000000001</v>
      </c>
      <c r="I727" s="217"/>
      <c r="J727" s="218">
        <f>ROUND(I727*H727,2)</f>
        <v>0</v>
      </c>
      <c r="K727" s="214" t="s">
        <v>132</v>
      </c>
      <c r="L727" s="45"/>
      <c r="M727" s="219" t="s">
        <v>1</v>
      </c>
      <c r="N727" s="220" t="s">
        <v>45</v>
      </c>
      <c r="O727" s="92"/>
      <c r="P727" s="221">
        <f>O727*H727</f>
        <v>0</v>
      </c>
      <c r="Q727" s="221">
        <v>0.00038000000000000002</v>
      </c>
      <c r="R727" s="221">
        <f>Q727*H727</f>
        <v>0.021766400000000002</v>
      </c>
      <c r="S727" s="221">
        <v>0</v>
      </c>
      <c r="T727" s="222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23" t="s">
        <v>242</v>
      </c>
      <c r="AT727" s="223" t="s">
        <v>128</v>
      </c>
      <c r="AU727" s="223" t="s">
        <v>86</v>
      </c>
      <c r="AY727" s="18" t="s">
        <v>126</v>
      </c>
      <c r="BE727" s="224">
        <f>IF(N727="základní",J727,0)</f>
        <v>0</v>
      </c>
      <c r="BF727" s="224">
        <f>IF(N727="snížená",J727,0)</f>
        <v>0</v>
      </c>
      <c r="BG727" s="224">
        <f>IF(N727="zákl. přenesená",J727,0)</f>
        <v>0</v>
      </c>
      <c r="BH727" s="224">
        <f>IF(N727="sníž. přenesená",J727,0)</f>
        <v>0</v>
      </c>
      <c r="BI727" s="224">
        <f>IF(N727="nulová",J727,0)</f>
        <v>0</v>
      </c>
      <c r="BJ727" s="18" t="s">
        <v>21</v>
      </c>
      <c r="BK727" s="224">
        <f>ROUND(I727*H727,2)</f>
        <v>0</v>
      </c>
      <c r="BL727" s="18" t="s">
        <v>242</v>
      </c>
      <c r="BM727" s="223" t="s">
        <v>1061</v>
      </c>
    </row>
    <row r="728" s="2" customFormat="1">
      <c r="A728" s="39"/>
      <c r="B728" s="40"/>
      <c r="C728" s="41"/>
      <c r="D728" s="225" t="s">
        <v>134</v>
      </c>
      <c r="E728" s="41"/>
      <c r="F728" s="226" t="s">
        <v>1062</v>
      </c>
      <c r="G728" s="41"/>
      <c r="H728" s="41"/>
      <c r="I728" s="227"/>
      <c r="J728" s="41"/>
      <c r="K728" s="41"/>
      <c r="L728" s="45"/>
      <c r="M728" s="228"/>
      <c r="N728" s="229"/>
      <c r="O728" s="92"/>
      <c r="P728" s="92"/>
      <c r="Q728" s="92"/>
      <c r="R728" s="92"/>
      <c r="S728" s="92"/>
      <c r="T728" s="93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T728" s="18" t="s">
        <v>134</v>
      </c>
      <c r="AU728" s="18" t="s">
        <v>86</v>
      </c>
    </row>
    <row r="729" s="2" customFormat="1">
      <c r="A729" s="39"/>
      <c r="B729" s="40"/>
      <c r="C729" s="41"/>
      <c r="D729" s="230" t="s">
        <v>136</v>
      </c>
      <c r="E729" s="41"/>
      <c r="F729" s="231" t="s">
        <v>1063</v>
      </c>
      <c r="G729" s="41"/>
      <c r="H729" s="41"/>
      <c r="I729" s="227"/>
      <c r="J729" s="41"/>
      <c r="K729" s="41"/>
      <c r="L729" s="45"/>
      <c r="M729" s="228"/>
      <c r="N729" s="229"/>
      <c r="O729" s="92"/>
      <c r="P729" s="92"/>
      <c r="Q729" s="92"/>
      <c r="R729" s="92"/>
      <c r="S729" s="92"/>
      <c r="T729" s="93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T729" s="18" t="s">
        <v>136</v>
      </c>
      <c r="AU729" s="18" t="s">
        <v>86</v>
      </c>
    </row>
    <row r="730" s="2" customFormat="1" ht="55.5" customHeight="1">
      <c r="A730" s="39"/>
      <c r="B730" s="40"/>
      <c r="C730" s="265" t="s">
        <v>1064</v>
      </c>
      <c r="D730" s="265" t="s">
        <v>281</v>
      </c>
      <c r="E730" s="266" t="s">
        <v>1065</v>
      </c>
      <c r="F730" s="267" t="s">
        <v>1066</v>
      </c>
      <c r="G730" s="268" t="s">
        <v>131</v>
      </c>
      <c r="H730" s="269">
        <v>65.872</v>
      </c>
      <c r="I730" s="270"/>
      <c r="J730" s="271">
        <f>ROUND(I730*H730,2)</f>
        <v>0</v>
      </c>
      <c r="K730" s="267" t="s">
        <v>132</v>
      </c>
      <c r="L730" s="272"/>
      <c r="M730" s="273" t="s">
        <v>1</v>
      </c>
      <c r="N730" s="274" t="s">
        <v>45</v>
      </c>
      <c r="O730" s="92"/>
      <c r="P730" s="221">
        <f>O730*H730</f>
        <v>0</v>
      </c>
      <c r="Q730" s="221">
        <v>0.0064000000000000003</v>
      </c>
      <c r="R730" s="221">
        <f>Q730*H730</f>
        <v>0.42158080000000003</v>
      </c>
      <c r="S730" s="221">
        <v>0</v>
      </c>
      <c r="T730" s="222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23" t="s">
        <v>354</v>
      </c>
      <c r="AT730" s="223" t="s">
        <v>281</v>
      </c>
      <c r="AU730" s="223" t="s">
        <v>86</v>
      </c>
      <c r="AY730" s="18" t="s">
        <v>126</v>
      </c>
      <c r="BE730" s="224">
        <f>IF(N730="základní",J730,0)</f>
        <v>0</v>
      </c>
      <c r="BF730" s="224">
        <f>IF(N730="snížená",J730,0)</f>
        <v>0</v>
      </c>
      <c r="BG730" s="224">
        <f>IF(N730="zákl. přenesená",J730,0)</f>
        <v>0</v>
      </c>
      <c r="BH730" s="224">
        <f>IF(N730="sníž. přenesená",J730,0)</f>
        <v>0</v>
      </c>
      <c r="BI730" s="224">
        <f>IF(N730="nulová",J730,0)</f>
        <v>0</v>
      </c>
      <c r="BJ730" s="18" t="s">
        <v>21</v>
      </c>
      <c r="BK730" s="224">
        <f>ROUND(I730*H730,2)</f>
        <v>0</v>
      </c>
      <c r="BL730" s="18" t="s">
        <v>242</v>
      </c>
      <c r="BM730" s="223" t="s">
        <v>1067</v>
      </c>
    </row>
    <row r="731" s="2" customFormat="1">
      <c r="A731" s="39"/>
      <c r="B731" s="40"/>
      <c r="C731" s="41"/>
      <c r="D731" s="225" t="s">
        <v>134</v>
      </c>
      <c r="E731" s="41"/>
      <c r="F731" s="226" t="s">
        <v>1066</v>
      </c>
      <c r="G731" s="41"/>
      <c r="H731" s="41"/>
      <c r="I731" s="227"/>
      <c r="J731" s="41"/>
      <c r="K731" s="41"/>
      <c r="L731" s="45"/>
      <c r="M731" s="228"/>
      <c r="N731" s="229"/>
      <c r="O731" s="92"/>
      <c r="P731" s="92"/>
      <c r="Q731" s="92"/>
      <c r="R731" s="92"/>
      <c r="S731" s="92"/>
      <c r="T731" s="93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18" t="s">
        <v>134</v>
      </c>
      <c r="AU731" s="18" t="s">
        <v>86</v>
      </c>
    </row>
    <row r="732" s="14" customFormat="1">
      <c r="A732" s="14"/>
      <c r="B732" s="242"/>
      <c r="C732" s="243"/>
      <c r="D732" s="225" t="s">
        <v>149</v>
      </c>
      <c r="E732" s="243"/>
      <c r="F732" s="245" t="s">
        <v>1068</v>
      </c>
      <c r="G732" s="243"/>
      <c r="H732" s="246">
        <v>65.872</v>
      </c>
      <c r="I732" s="247"/>
      <c r="J732" s="243"/>
      <c r="K732" s="243"/>
      <c r="L732" s="248"/>
      <c r="M732" s="249"/>
      <c r="N732" s="250"/>
      <c r="O732" s="250"/>
      <c r="P732" s="250"/>
      <c r="Q732" s="250"/>
      <c r="R732" s="250"/>
      <c r="S732" s="250"/>
      <c r="T732" s="251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2" t="s">
        <v>149</v>
      </c>
      <c r="AU732" s="252" t="s">
        <v>86</v>
      </c>
      <c r="AV732" s="14" t="s">
        <v>86</v>
      </c>
      <c r="AW732" s="14" t="s">
        <v>4</v>
      </c>
      <c r="AX732" s="14" t="s">
        <v>21</v>
      </c>
      <c r="AY732" s="252" t="s">
        <v>126</v>
      </c>
    </row>
    <row r="733" s="2" customFormat="1" ht="24.15" customHeight="1">
      <c r="A733" s="39"/>
      <c r="B733" s="40"/>
      <c r="C733" s="212" t="s">
        <v>1069</v>
      </c>
      <c r="D733" s="212" t="s">
        <v>128</v>
      </c>
      <c r="E733" s="213" t="s">
        <v>1070</v>
      </c>
      <c r="F733" s="214" t="s">
        <v>1071</v>
      </c>
      <c r="G733" s="215" t="s">
        <v>267</v>
      </c>
      <c r="H733" s="216">
        <v>0.54500000000000004</v>
      </c>
      <c r="I733" s="217"/>
      <c r="J733" s="218">
        <f>ROUND(I733*H733,2)</f>
        <v>0</v>
      </c>
      <c r="K733" s="214" t="s">
        <v>132</v>
      </c>
      <c r="L733" s="45"/>
      <c r="M733" s="219" t="s">
        <v>1</v>
      </c>
      <c r="N733" s="220" t="s">
        <v>45</v>
      </c>
      <c r="O733" s="92"/>
      <c r="P733" s="221">
        <f>O733*H733</f>
        <v>0</v>
      </c>
      <c r="Q733" s="221">
        <v>0</v>
      </c>
      <c r="R733" s="221">
        <f>Q733*H733</f>
        <v>0</v>
      </c>
      <c r="S733" s="221">
        <v>0</v>
      </c>
      <c r="T733" s="222">
        <f>S733*H733</f>
        <v>0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23" t="s">
        <v>242</v>
      </c>
      <c r="AT733" s="223" t="s">
        <v>128</v>
      </c>
      <c r="AU733" s="223" t="s">
        <v>86</v>
      </c>
      <c r="AY733" s="18" t="s">
        <v>126</v>
      </c>
      <c r="BE733" s="224">
        <f>IF(N733="základní",J733,0)</f>
        <v>0</v>
      </c>
      <c r="BF733" s="224">
        <f>IF(N733="snížená",J733,0)</f>
        <v>0</v>
      </c>
      <c r="BG733" s="224">
        <f>IF(N733="zákl. přenesená",J733,0)</f>
        <v>0</v>
      </c>
      <c r="BH733" s="224">
        <f>IF(N733="sníž. přenesená",J733,0)</f>
        <v>0</v>
      </c>
      <c r="BI733" s="224">
        <f>IF(N733="nulová",J733,0)</f>
        <v>0</v>
      </c>
      <c r="BJ733" s="18" t="s">
        <v>21</v>
      </c>
      <c r="BK733" s="224">
        <f>ROUND(I733*H733,2)</f>
        <v>0</v>
      </c>
      <c r="BL733" s="18" t="s">
        <v>242</v>
      </c>
      <c r="BM733" s="223" t="s">
        <v>1072</v>
      </c>
    </row>
    <row r="734" s="2" customFormat="1">
      <c r="A734" s="39"/>
      <c r="B734" s="40"/>
      <c r="C734" s="41"/>
      <c r="D734" s="225" t="s">
        <v>134</v>
      </c>
      <c r="E734" s="41"/>
      <c r="F734" s="226" t="s">
        <v>1073</v>
      </c>
      <c r="G734" s="41"/>
      <c r="H734" s="41"/>
      <c r="I734" s="227"/>
      <c r="J734" s="41"/>
      <c r="K734" s="41"/>
      <c r="L734" s="45"/>
      <c r="M734" s="228"/>
      <c r="N734" s="229"/>
      <c r="O734" s="92"/>
      <c r="P734" s="92"/>
      <c r="Q734" s="92"/>
      <c r="R734" s="92"/>
      <c r="S734" s="92"/>
      <c r="T734" s="93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T734" s="18" t="s">
        <v>134</v>
      </c>
      <c r="AU734" s="18" t="s">
        <v>86</v>
      </c>
    </row>
    <row r="735" s="2" customFormat="1">
      <c r="A735" s="39"/>
      <c r="B735" s="40"/>
      <c r="C735" s="41"/>
      <c r="D735" s="230" t="s">
        <v>136</v>
      </c>
      <c r="E735" s="41"/>
      <c r="F735" s="231" t="s">
        <v>1074</v>
      </c>
      <c r="G735" s="41"/>
      <c r="H735" s="41"/>
      <c r="I735" s="227"/>
      <c r="J735" s="41"/>
      <c r="K735" s="41"/>
      <c r="L735" s="45"/>
      <c r="M735" s="228"/>
      <c r="N735" s="229"/>
      <c r="O735" s="92"/>
      <c r="P735" s="92"/>
      <c r="Q735" s="92"/>
      <c r="R735" s="92"/>
      <c r="S735" s="92"/>
      <c r="T735" s="93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18" t="s">
        <v>136</v>
      </c>
      <c r="AU735" s="18" t="s">
        <v>86</v>
      </c>
    </row>
    <row r="736" s="12" customFormat="1" ht="25.92" customHeight="1">
      <c r="A736" s="12"/>
      <c r="B736" s="196"/>
      <c r="C736" s="197"/>
      <c r="D736" s="198" t="s">
        <v>79</v>
      </c>
      <c r="E736" s="199" t="s">
        <v>1075</v>
      </c>
      <c r="F736" s="199" t="s">
        <v>1076</v>
      </c>
      <c r="G736" s="197"/>
      <c r="H736" s="197"/>
      <c r="I736" s="200"/>
      <c r="J736" s="201">
        <f>BK736</f>
        <v>0</v>
      </c>
      <c r="K736" s="197"/>
      <c r="L736" s="202"/>
      <c r="M736" s="203"/>
      <c r="N736" s="204"/>
      <c r="O736" s="204"/>
      <c r="P736" s="205">
        <f>P737+P752+P763+P771</f>
        <v>0</v>
      </c>
      <c r="Q736" s="204"/>
      <c r="R736" s="205">
        <f>R737+R752+R763+R771</f>
        <v>0</v>
      </c>
      <c r="S736" s="204"/>
      <c r="T736" s="206">
        <f>T737+T752+T763+T771</f>
        <v>0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R736" s="207" t="s">
        <v>158</v>
      </c>
      <c r="AT736" s="208" t="s">
        <v>79</v>
      </c>
      <c r="AU736" s="208" t="s">
        <v>80</v>
      </c>
      <c r="AY736" s="207" t="s">
        <v>126</v>
      </c>
      <c r="BK736" s="209">
        <f>BK737+BK752+BK763+BK771</f>
        <v>0</v>
      </c>
    </row>
    <row r="737" s="12" customFormat="1" ht="22.8" customHeight="1">
      <c r="A737" s="12"/>
      <c r="B737" s="196"/>
      <c r="C737" s="197"/>
      <c r="D737" s="198" t="s">
        <v>79</v>
      </c>
      <c r="E737" s="210" t="s">
        <v>1077</v>
      </c>
      <c r="F737" s="210" t="s">
        <v>1078</v>
      </c>
      <c r="G737" s="197"/>
      <c r="H737" s="197"/>
      <c r="I737" s="200"/>
      <c r="J737" s="211">
        <f>BK737</f>
        <v>0</v>
      </c>
      <c r="K737" s="197"/>
      <c r="L737" s="202"/>
      <c r="M737" s="203"/>
      <c r="N737" s="204"/>
      <c r="O737" s="204"/>
      <c r="P737" s="205">
        <f>SUM(P738:P751)</f>
        <v>0</v>
      </c>
      <c r="Q737" s="204"/>
      <c r="R737" s="205">
        <f>SUM(R738:R751)</f>
        <v>0</v>
      </c>
      <c r="S737" s="204"/>
      <c r="T737" s="206">
        <f>SUM(T738:T751)</f>
        <v>0</v>
      </c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R737" s="207" t="s">
        <v>158</v>
      </c>
      <c r="AT737" s="208" t="s">
        <v>79</v>
      </c>
      <c r="AU737" s="208" t="s">
        <v>21</v>
      </c>
      <c r="AY737" s="207" t="s">
        <v>126</v>
      </c>
      <c r="BK737" s="209">
        <f>SUM(BK738:BK751)</f>
        <v>0</v>
      </c>
    </row>
    <row r="738" s="2" customFormat="1" ht="16.5" customHeight="1">
      <c r="A738" s="39"/>
      <c r="B738" s="40"/>
      <c r="C738" s="212" t="s">
        <v>1079</v>
      </c>
      <c r="D738" s="212" t="s">
        <v>128</v>
      </c>
      <c r="E738" s="213" t="s">
        <v>1080</v>
      </c>
      <c r="F738" s="214" t="s">
        <v>1081</v>
      </c>
      <c r="G738" s="215" t="s">
        <v>1082</v>
      </c>
      <c r="H738" s="216">
        <v>1</v>
      </c>
      <c r="I738" s="217"/>
      <c r="J738" s="218">
        <f>ROUND(I738*H738,2)</f>
        <v>0</v>
      </c>
      <c r="K738" s="214" t="s">
        <v>132</v>
      </c>
      <c r="L738" s="45"/>
      <c r="M738" s="219" t="s">
        <v>1</v>
      </c>
      <c r="N738" s="220" t="s">
        <v>45</v>
      </c>
      <c r="O738" s="92"/>
      <c r="P738" s="221">
        <f>O738*H738</f>
        <v>0</v>
      </c>
      <c r="Q738" s="221">
        <v>0</v>
      </c>
      <c r="R738" s="221">
        <f>Q738*H738</f>
        <v>0</v>
      </c>
      <c r="S738" s="221">
        <v>0</v>
      </c>
      <c r="T738" s="222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23" t="s">
        <v>1083</v>
      </c>
      <c r="AT738" s="223" t="s">
        <v>128</v>
      </c>
      <c r="AU738" s="223" t="s">
        <v>86</v>
      </c>
      <c r="AY738" s="18" t="s">
        <v>126</v>
      </c>
      <c r="BE738" s="224">
        <f>IF(N738="základní",J738,0)</f>
        <v>0</v>
      </c>
      <c r="BF738" s="224">
        <f>IF(N738="snížená",J738,0)</f>
        <v>0</v>
      </c>
      <c r="BG738" s="224">
        <f>IF(N738="zákl. přenesená",J738,0)</f>
        <v>0</v>
      </c>
      <c r="BH738" s="224">
        <f>IF(N738="sníž. přenesená",J738,0)</f>
        <v>0</v>
      </c>
      <c r="BI738" s="224">
        <f>IF(N738="nulová",J738,0)</f>
        <v>0</v>
      </c>
      <c r="BJ738" s="18" t="s">
        <v>21</v>
      </c>
      <c r="BK738" s="224">
        <f>ROUND(I738*H738,2)</f>
        <v>0</v>
      </c>
      <c r="BL738" s="18" t="s">
        <v>1083</v>
      </c>
      <c r="BM738" s="223" t="s">
        <v>1084</v>
      </c>
    </row>
    <row r="739" s="2" customFormat="1">
      <c r="A739" s="39"/>
      <c r="B739" s="40"/>
      <c r="C739" s="41"/>
      <c r="D739" s="225" t="s">
        <v>134</v>
      </c>
      <c r="E739" s="41"/>
      <c r="F739" s="226" t="s">
        <v>1085</v>
      </c>
      <c r="G739" s="41"/>
      <c r="H739" s="41"/>
      <c r="I739" s="227"/>
      <c r="J739" s="41"/>
      <c r="K739" s="41"/>
      <c r="L739" s="45"/>
      <c r="M739" s="228"/>
      <c r="N739" s="229"/>
      <c r="O739" s="92"/>
      <c r="P739" s="92"/>
      <c r="Q739" s="92"/>
      <c r="R739" s="92"/>
      <c r="S739" s="92"/>
      <c r="T739" s="93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134</v>
      </c>
      <c r="AU739" s="18" t="s">
        <v>86</v>
      </c>
    </row>
    <row r="740" s="2" customFormat="1">
      <c r="A740" s="39"/>
      <c r="B740" s="40"/>
      <c r="C740" s="41"/>
      <c r="D740" s="230" t="s">
        <v>136</v>
      </c>
      <c r="E740" s="41"/>
      <c r="F740" s="231" t="s">
        <v>1086</v>
      </c>
      <c r="G740" s="41"/>
      <c r="H740" s="41"/>
      <c r="I740" s="227"/>
      <c r="J740" s="41"/>
      <c r="K740" s="41"/>
      <c r="L740" s="45"/>
      <c r="M740" s="228"/>
      <c r="N740" s="229"/>
      <c r="O740" s="92"/>
      <c r="P740" s="92"/>
      <c r="Q740" s="92"/>
      <c r="R740" s="92"/>
      <c r="S740" s="92"/>
      <c r="T740" s="93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18" t="s">
        <v>136</v>
      </c>
      <c r="AU740" s="18" t="s">
        <v>86</v>
      </c>
    </row>
    <row r="741" s="2" customFormat="1">
      <c r="A741" s="39"/>
      <c r="B741" s="40"/>
      <c r="C741" s="41"/>
      <c r="D741" s="225" t="s">
        <v>271</v>
      </c>
      <c r="E741" s="41"/>
      <c r="F741" s="264" t="s">
        <v>1087</v>
      </c>
      <c r="G741" s="41"/>
      <c r="H741" s="41"/>
      <c r="I741" s="227"/>
      <c r="J741" s="41"/>
      <c r="K741" s="41"/>
      <c r="L741" s="45"/>
      <c r="M741" s="228"/>
      <c r="N741" s="229"/>
      <c r="O741" s="92"/>
      <c r="P741" s="92"/>
      <c r="Q741" s="92"/>
      <c r="R741" s="92"/>
      <c r="S741" s="92"/>
      <c r="T741" s="93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T741" s="18" t="s">
        <v>271</v>
      </c>
      <c r="AU741" s="18" t="s">
        <v>86</v>
      </c>
    </row>
    <row r="742" s="2" customFormat="1" ht="16.5" customHeight="1">
      <c r="A742" s="39"/>
      <c r="B742" s="40"/>
      <c r="C742" s="212" t="s">
        <v>1088</v>
      </c>
      <c r="D742" s="212" t="s">
        <v>128</v>
      </c>
      <c r="E742" s="213" t="s">
        <v>1089</v>
      </c>
      <c r="F742" s="214" t="s">
        <v>1090</v>
      </c>
      <c r="G742" s="215" t="s">
        <v>1082</v>
      </c>
      <c r="H742" s="216">
        <v>1</v>
      </c>
      <c r="I742" s="217"/>
      <c r="J742" s="218">
        <f>ROUND(I742*H742,2)</f>
        <v>0</v>
      </c>
      <c r="K742" s="214" t="s">
        <v>132</v>
      </c>
      <c r="L742" s="45"/>
      <c r="M742" s="219" t="s">
        <v>1</v>
      </c>
      <c r="N742" s="220" t="s">
        <v>45</v>
      </c>
      <c r="O742" s="92"/>
      <c r="P742" s="221">
        <f>O742*H742</f>
        <v>0</v>
      </c>
      <c r="Q742" s="221">
        <v>0</v>
      </c>
      <c r="R742" s="221">
        <f>Q742*H742</f>
        <v>0</v>
      </c>
      <c r="S742" s="221">
        <v>0</v>
      </c>
      <c r="T742" s="222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23" t="s">
        <v>1083</v>
      </c>
      <c r="AT742" s="223" t="s">
        <v>128</v>
      </c>
      <c r="AU742" s="223" t="s">
        <v>86</v>
      </c>
      <c r="AY742" s="18" t="s">
        <v>126</v>
      </c>
      <c r="BE742" s="224">
        <f>IF(N742="základní",J742,0)</f>
        <v>0</v>
      </c>
      <c r="BF742" s="224">
        <f>IF(N742="snížená",J742,0)</f>
        <v>0</v>
      </c>
      <c r="BG742" s="224">
        <f>IF(N742="zákl. přenesená",J742,0)</f>
        <v>0</v>
      </c>
      <c r="BH742" s="224">
        <f>IF(N742="sníž. přenesená",J742,0)</f>
        <v>0</v>
      </c>
      <c r="BI742" s="224">
        <f>IF(N742="nulová",J742,0)</f>
        <v>0</v>
      </c>
      <c r="BJ742" s="18" t="s">
        <v>21</v>
      </c>
      <c r="BK742" s="224">
        <f>ROUND(I742*H742,2)</f>
        <v>0</v>
      </c>
      <c r="BL742" s="18" t="s">
        <v>1083</v>
      </c>
      <c r="BM742" s="223" t="s">
        <v>1091</v>
      </c>
    </row>
    <row r="743" s="2" customFormat="1">
      <c r="A743" s="39"/>
      <c r="B743" s="40"/>
      <c r="C743" s="41"/>
      <c r="D743" s="225" t="s">
        <v>134</v>
      </c>
      <c r="E743" s="41"/>
      <c r="F743" s="226" t="s">
        <v>1090</v>
      </c>
      <c r="G743" s="41"/>
      <c r="H743" s="41"/>
      <c r="I743" s="227"/>
      <c r="J743" s="41"/>
      <c r="K743" s="41"/>
      <c r="L743" s="45"/>
      <c r="M743" s="228"/>
      <c r="N743" s="229"/>
      <c r="O743" s="92"/>
      <c r="P743" s="92"/>
      <c r="Q743" s="92"/>
      <c r="R743" s="92"/>
      <c r="S743" s="92"/>
      <c r="T743" s="93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134</v>
      </c>
      <c r="AU743" s="18" t="s">
        <v>86</v>
      </c>
    </row>
    <row r="744" s="2" customFormat="1">
      <c r="A744" s="39"/>
      <c r="B744" s="40"/>
      <c r="C744" s="41"/>
      <c r="D744" s="230" t="s">
        <v>136</v>
      </c>
      <c r="E744" s="41"/>
      <c r="F744" s="231" t="s">
        <v>1092</v>
      </c>
      <c r="G744" s="41"/>
      <c r="H744" s="41"/>
      <c r="I744" s="227"/>
      <c r="J744" s="41"/>
      <c r="K744" s="41"/>
      <c r="L744" s="45"/>
      <c r="M744" s="228"/>
      <c r="N744" s="229"/>
      <c r="O744" s="92"/>
      <c r="P744" s="92"/>
      <c r="Q744" s="92"/>
      <c r="R744" s="92"/>
      <c r="S744" s="92"/>
      <c r="T744" s="93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T744" s="18" t="s">
        <v>136</v>
      </c>
      <c r="AU744" s="18" t="s">
        <v>86</v>
      </c>
    </row>
    <row r="745" s="2" customFormat="1">
      <c r="A745" s="39"/>
      <c r="B745" s="40"/>
      <c r="C745" s="41"/>
      <c r="D745" s="225" t="s">
        <v>271</v>
      </c>
      <c r="E745" s="41"/>
      <c r="F745" s="264" t="s">
        <v>1093</v>
      </c>
      <c r="G745" s="41"/>
      <c r="H745" s="41"/>
      <c r="I745" s="227"/>
      <c r="J745" s="41"/>
      <c r="K745" s="41"/>
      <c r="L745" s="45"/>
      <c r="M745" s="228"/>
      <c r="N745" s="229"/>
      <c r="O745" s="92"/>
      <c r="P745" s="92"/>
      <c r="Q745" s="92"/>
      <c r="R745" s="92"/>
      <c r="S745" s="92"/>
      <c r="T745" s="93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T745" s="18" t="s">
        <v>271</v>
      </c>
      <c r="AU745" s="18" t="s">
        <v>86</v>
      </c>
    </row>
    <row r="746" s="2" customFormat="1" ht="16.5" customHeight="1">
      <c r="A746" s="39"/>
      <c r="B746" s="40"/>
      <c r="C746" s="212" t="s">
        <v>1094</v>
      </c>
      <c r="D746" s="212" t="s">
        <v>128</v>
      </c>
      <c r="E746" s="213" t="s">
        <v>1095</v>
      </c>
      <c r="F746" s="214" t="s">
        <v>1096</v>
      </c>
      <c r="G746" s="215" t="s">
        <v>1097</v>
      </c>
      <c r="H746" s="216">
        <v>1</v>
      </c>
      <c r="I746" s="217"/>
      <c r="J746" s="218">
        <f>ROUND(I746*H746,2)</f>
        <v>0</v>
      </c>
      <c r="K746" s="214" t="s">
        <v>132</v>
      </c>
      <c r="L746" s="45"/>
      <c r="M746" s="219" t="s">
        <v>1</v>
      </c>
      <c r="N746" s="220" t="s">
        <v>45</v>
      </c>
      <c r="O746" s="92"/>
      <c r="P746" s="221">
        <f>O746*H746</f>
        <v>0</v>
      </c>
      <c r="Q746" s="221">
        <v>0</v>
      </c>
      <c r="R746" s="221">
        <f>Q746*H746</f>
        <v>0</v>
      </c>
      <c r="S746" s="221">
        <v>0</v>
      </c>
      <c r="T746" s="222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23" t="s">
        <v>1083</v>
      </c>
      <c r="AT746" s="223" t="s">
        <v>128</v>
      </c>
      <c r="AU746" s="223" t="s">
        <v>86</v>
      </c>
      <c r="AY746" s="18" t="s">
        <v>126</v>
      </c>
      <c r="BE746" s="224">
        <f>IF(N746="základní",J746,0)</f>
        <v>0</v>
      </c>
      <c r="BF746" s="224">
        <f>IF(N746="snížená",J746,0)</f>
        <v>0</v>
      </c>
      <c r="BG746" s="224">
        <f>IF(N746="zákl. přenesená",J746,0)</f>
        <v>0</v>
      </c>
      <c r="BH746" s="224">
        <f>IF(N746="sníž. přenesená",J746,0)</f>
        <v>0</v>
      </c>
      <c r="BI746" s="224">
        <f>IF(N746="nulová",J746,0)</f>
        <v>0</v>
      </c>
      <c r="BJ746" s="18" t="s">
        <v>21</v>
      </c>
      <c r="BK746" s="224">
        <f>ROUND(I746*H746,2)</f>
        <v>0</v>
      </c>
      <c r="BL746" s="18" t="s">
        <v>1083</v>
      </c>
      <c r="BM746" s="223" t="s">
        <v>1098</v>
      </c>
    </row>
    <row r="747" s="2" customFormat="1">
      <c r="A747" s="39"/>
      <c r="B747" s="40"/>
      <c r="C747" s="41"/>
      <c r="D747" s="225" t="s">
        <v>134</v>
      </c>
      <c r="E747" s="41"/>
      <c r="F747" s="226" t="s">
        <v>1099</v>
      </c>
      <c r="G747" s="41"/>
      <c r="H747" s="41"/>
      <c r="I747" s="227"/>
      <c r="J747" s="41"/>
      <c r="K747" s="41"/>
      <c r="L747" s="45"/>
      <c r="M747" s="228"/>
      <c r="N747" s="229"/>
      <c r="O747" s="92"/>
      <c r="P747" s="92"/>
      <c r="Q747" s="92"/>
      <c r="R747" s="92"/>
      <c r="S747" s="92"/>
      <c r="T747" s="93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18" t="s">
        <v>134</v>
      </c>
      <c r="AU747" s="18" t="s">
        <v>86</v>
      </c>
    </row>
    <row r="748" s="2" customFormat="1">
      <c r="A748" s="39"/>
      <c r="B748" s="40"/>
      <c r="C748" s="41"/>
      <c r="D748" s="230" t="s">
        <v>136</v>
      </c>
      <c r="E748" s="41"/>
      <c r="F748" s="231" t="s">
        <v>1100</v>
      </c>
      <c r="G748" s="41"/>
      <c r="H748" s="41"/>
      <c r="I748" s="227"/>
      <c r="J748" s="41"/>
      <c r="K748" s="41"/>
      <c r="L748" s="45"/>
      <c r="M748" s="228"/>
      <c r="N748" s="229"/>
      <c r="O748" s="92"/>
      <c r="P748" s="92"/>
      <c r="Q748" s="92"/>
      <c r="R748" s="92"/>
      <c r="S748" s="92"/>
      <c r="T748" s="93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T748" s="18" t="s">
        <v>136</v>
      </c>
      <c r="AU748" s="18" t="s">
        <v>86</v>
      </c>
    </row>
    <row r="749" s="2" customFormat="1" ht="16.5" customHeight="1">
      <c r="A749" s="39"/>
      <c r="B749" s="40"/>
      <c r="C749" s="212" t="s">
        <v>1101</v>
      </c>
      <c r="D749" s="212" t="s">
        <v>128</v>
      </c>
      <c r="E749" s="213" t="s">
        <v>1102</v>
      </c>
      <c r="F749" s="214" t="s">
        <v>1103</v>
      </c>
      <c r="G749" s="215" t="s">
        <v>1082</v>
      </c>
      <c r="H749" s="216">
        <v>1</v>
      </c>
      <c r="I749" s="217"/>
      <c r="J749" s="218">
        <f>ROUND(I749*H749,2)</f>
        <v>0</v>
      </c>
      <c r="K749" s="214" t="s">
        <v>365</v>
      </c>
      <c r="L749" s="45"/>
      <c r="M749" s="219" t="s">
        <v>1</v>
      </c>
      <c r="N749" s="220" t="s">
        <v>45</v>
      </c>
      <c r="O749" s="92"/>
      <c r="P749" s="221">
        <f>O749*H749</f>
        <v>0</v>
      </c>
      <c r="Q749" s="221">
        <v>0</v>
      </c>
      <c r="R749" s="221">
        <f>Q749*H749</f>
        <v>0</v>
      </c>
      <c r="S749" s="221">
        <v>0</v>
      </c>
      <c r="T749" s="222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23" t="s">
        <v>1083</v>
      </c>
      <c r="AT749" s="223" t="s">
        <v>128</v>
      </c>
      <c r="AU749" s="223" t="s">
        <v>86</v>
      </c>
      <c r="AY749" s="18" t="s">
        <v>126</v>
      </c>
      <c r="BE749" s="224">
        <f>IF(N749="základní",J749,0)</f>
        <v>0</v>
      </c>
      <c r="BF749" s="224">
        <f>IF(N749="snížená",J749,0)</f>
        <v>0</v>
      </c>
      <c r="BG749" s="224">
        <f>IF(N749="zákl. přenesená",J749,0)</f>
        <v>0</v>
      </c>
      <c r="BH749" s="224">
        <f>IF(N749="sníž. přenesená",J749,0)</f>
        <v>0</v>
      </c>
      <c r="BI749" s="224">
        <f>IF(N749="nulová",J749,0)</f>
        <v>0</v>
      </c>
      <c r="BJ749" s="18" t="s">
        <v>21</v>
      </c>
      <c r="BK749" s="224">
        <f>ROUND(I749*H749,2)</f>
        <v>0</v>
      </c>
      <c r="BL749" s="18" t="s">
        <v>1083</v>
      </c>
      <c r="BM749" s="223" t="s">
        <v>1104</v>
      </c>
    </row>
    <row r="750" s="2" customFormat="1">
      <c r="A750" s="39"/>
      <c r="B750" s="40"/>
      <c r="C750" s="41"/>
      <c r="D750" s="225" t="s">
        <v>134</v>
      </c>
      <c r="E750" s="41"/>
      <c r="F750" s="226" t="s">
        <v>1103</v>
      </c>
      <c r="G750" s="41"/>
      <c r="H750" s="41"/>
      <c r="I750" s="227"/>
      <c r="J750" s="41"/>
      <c r="K750" s="41"/>
      <c r="L750" s="45"/>
      <c r="M750" s="228"/>
      <c r="N750" s="229"/>
      <c r="O750" s="92"/>
      <c r="P750" s="92"/>
      <c r="Q750" s="92"/>
      <c r="R750" s="92"/>
      <c r="S750" s="92"/>
      <c r="T750" s="93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18" t="s">
        <v>134</v>
      </c>
      <c r="AU750" s="18" t="s">
        <v>86</v>
      </c>
    </row>
    <row r="751" s="2" customFormat="1">
      <c r="A751" s="39"/>
      <c r="B751" s="40"/>
      <c r="C751" s="41"/>
      <c r="D751" s="230" t="s">
        <v>136</v>
      </c>
      <c r="E751" s="41"/>
      <c r="F751" s="231" t="s">
        <v>1105</v>
      </c>
      <c r="G751" s="41"/>
      <c r="H751" s="41"/>
      <c r="I751" s="227"/>
      <c r="J751" s="41"/>
      <c r="K751" s="41"/>
      <c r="L751" s="45"/>
      <c r="M751" s="228"/>
      <c r="N751" s="229"/>
      <c r="O751" s="92"/>
      <c r="P751" s="92"/>
      <c r="Q751" s="92"/>
      <c r="R751" s="92"/>
      <c r="S751" s="92"/>
      <c r="T751" s="93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18" t="s">
        <v>136</v>
      </c>
      <c r="AU751" s="18" t="s">
        <v>86</v>
      </c>
    </row>
    <row r="752" s="12" customFormat="1" ht="22.8" customHeight="1">
      <c r="A752" s="12"/>
      <c r="B752" s="196"/>
      <c r="C752" s="197"/>
      <c r="D752" s="198" t="s">
        <v>79</v>
      </c>
      <c r="E752" s="210" t="s">
        <v>1106</v>
      </c>
      <c r="F752" s="210" t="s">
        <v>1107</v>
      </c>
      <c r="G752" s="197"/>
      <c r="H752" s="197"/>
      <c r="I752" s="200"/>
      <c r="J752" s="211">
        <f>BK752</f>
        <v>0</v>
      </c>
      <c r="K752" s="197"/>
      <c r="L752" s="202"/>
      <c r="M752" s="203"/>
      <c r="N752" s="204"/>
      <c r="O752" s="204"/>
      <c r="P752" s="205">
        <f>SUM(P753:P762)</f>
        <v>0</v>
      </c>
      <c r="Q752" s="204"/>
      <c r="R752" s="205">
        <f>SUM(R753:R762)</f>
        <v>0</v>
      </c>
      <c r="S752" s="204"/>
      <c r="T752" s="206">
        <f>SUM(T753:T762)</f>
        <v>0</v>
      </c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R752" s="207" t="s">
        <v>158</v>
      </c>
      <c r="AT752" s="208" t="s">
        <v>79</v>
      </c>
      <c r="AU752" s="208" t="s">
        <v>21</v>
      </c>
      <c r="AY752" s="207" t="s">
        <v>126</v>
      </c>
      <c r="BK752" s="209">
        <f>SUM(BK753:BK762)</f>
        <v>0</v>
      </c>
    </row>
    <row r="753" s="2" customFormat="1" ht="16.5" customHeight="1">
      <c r="A753" s="39"/>
      <c r="B753" s="40"/>
      <c r="C753" s="212" t="s">
        <v>1108</v>
      </c>
      <c r="D753" s="212" t="s">
        <v>128</v>
      </c>
      <c r="E753" s="213" t="s">
        <v>1109</v>
      </c>
      <c r="F753" s="214" t="s">
        <v>1107</v>
      </c>
      <c r="G753" s="215" t="s">
        <v>1082</v>
      </c>
      <c r="H753" s="216">
        <v>1</v>
      </c>
      <c r="I753" s="217"/>
      <c r="J753" s="218">
        <f>ROUND(I753*H753,2)</f>
        <v>0</v>
      </c>
      <c r="K753" s="214" t="s">
        <v>365</v>
      </c>
      <c r="L753" s="45"/>
      <c r="M753" s="219" t="s">
        <v>1</v>
      </c>
      <c r="N753" s="220" t="s">
        <v>45</v>
      </c>
      <c r="O753" s="92"/>
      <c r="P753" s="221">
        <f>O753*H753</f>
        <v>0</v>
      </c>
      <c r="Q753" s="221">
        <v>0</v>
      </c>
      <c r="R753" s="221">
        <f>Q753*H753</f>
        <v>0</v>
      </c>
      <c r="S753" s="221">
        <v>0</v>
      </c>
      <c r="T753" s="222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223" t="s">
        <v>1083</v>
      </c>
      <c r="AT753" s="223" t="s">
        <v>128</v>
      </c>
      <c r="AU753" s="223" t="s">
        <v>86</v>
      </c>
      <c r="AY753" s="18" t="s">
        <v>126</v>
      </c>
      <c r="BE753" s="224">
        <f>IF(N753="základní",J753,0)</f>
        <v>0</v>
      </c>
      <c r="BF753" s="224">
        <f>IF(N753="snížená",J753,0)</f>
        <v>0</v>
      </c>
      <c r="BG753" s="224">
        <f>IF(N753="zákl. přenesená",J753,0)</f>
        <v>0</v>
      </c>
      <c r="BH753" s="224">
        <f>IF(N753="sníž. přenesená",J753,0)</f>
        <v>0</v>
      </c>
      <c r="BI753" s="224">
        <f>IF(N753="nulová",J753,0)</f>
        <v>0</v>
      </c>
      <c r="BJ753" s="18" t="s">
        <v>21</v>
      </c>
      <c r="BK753" s="224">
        <f>ROUND(I753*H753,2)</f>
        <v>0</v>
      </c>
      <c r="BL753" s="18" t="s">
        <v>1083</v>
      </c>
      <c r="BM753" s="223" t="s">
        <v>1110</v>
      </c>
    </row>
    <row r="754" s="2" customFormat="1">
      <c r="A754" s="39"/>
      <c r="B754" s="40"/>
      <c r="C754" s="41"/>
      <c r="D754" s="225" t="s">
        <v>134</v>
      </c>
      <c r="E754" s="41"/>
      <c r="F754" s="226" t="s">
        <v>1107</v>
      </c>
      <c r="G754" s="41"/>
      <c r="H754" s="41"/>
      <c r="I754" s="227"/>
      <c r="J754" s="41"/>
      <c r="K754" s="41"/>
      <c r="L754" s="45"/>
      <c r="M754" s="228"/>
      <c r="N754" s="229"/>
      <c r="O754" s="92"/>
      <c r="P754" s="92"/>
      <c r="Q754" s="92"/>
      <c r="R754" s="92"/>
      <c r="S754" s="92"/>
      <c r="T754" s="93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18" t="s">
        <v>134</v>
      </c>
      <c r="AU754" s="18" t="s">
        <v>86</v>
      </c>
    </row>
    <row r="755" s="2" customFormat="1">
      <c r="A755" s="39"/>
      <c r="B755" s="40"/>
      <c r="C755" s="41"/>
      <c r="D755" s="230" t="s">
        <v>136</v>
      </c>
      <c r="E755" s="41"/>
      <c r="F755" s="231" t="s">
        <v>1111</v>
      </c>
      <c r="G755" s="41"/>
      <c r="H755" s="41"/>
      <c r="I755" s="227"/>
      <c r="J755" s="41"/>
      <c r="K755" s="41"/>
      <c r="L755" s="45"/>
      <c r="M755" s="228"/>
      <c r="N755" s="229"/>
      <c r="O755" s="92"/>
      <c r="P755" s="92"/>
      <c r="Q755" s="92"/>
      <c r="R755" s="92"/>
      <c r="S755" s="92"/>
      <c r="T755" s="93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T755" s="18" t="s">
        <v>136</v>
      </c>
      <c r="AU755" s="18" t="s">
        <v>86</v>
      </c>
    </row>
    <row r="756" s="2" customFormat="1">
      <c r="A756" s="39"/>
      <c r="B756" s="40"/>
      <c r="C756" s="41"/>
      <c r="D756" s="225" t="s">
        <v>271</v>
      </c>
      <c r="E756" s="41"/>
      <c r="F756" s="264" t="s">
        <v>1112</v>
      </c>
      <c r="G756" s="41"/>
      <c r="H756" s="41"/>
      <c r="I756" s="227"/>
      <c r="J756" s="41"/>
      <c r="K756" s="41"/>
      <c r="L756" s="45"/>
      <c r="M756" s="228"/>
      <c r="N756" s="229"/>
      <c r="O756" s="92"/>
      <c r="P756" s="92"/>
      <c r="Q756" s="92"/>
      <c r="R756" s="92"/>
      <c r="S756" s="92"/>
      <c r="T756" s="93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T756" s="18" t="s">
        <v>271</v>
      </c>
      <c r="AU756" s="18" t="s">
        <v>86</v>
      </c>
    </row>
    <row r="757" s="2" customFormat="1" ht="16.5" customHeight="1">
      <c r="A757" s="39"/>
      <c r="B757" s="40"/>
      <c r="C757" s="212" t="s">
        <v>1113</v>
      </c>
      <c r="D757" s="212" t="s">
        <v>128</v>
      </c>
      <c r="E757" s="213" t="s">
        <v>1114</v>
      </c>
      <c r="F757" s="214" t="s">
        <v>1115</v>
      </c>
      <c r="G757" s="215" t="s">
        <v>1082</v>
      </c>
      <c r="H757" s="216">
        <v>1</v>
      </c>
      <c r="I757" s="217"/>
      <c r="J757" s="218">
        <f>ROUND(I757*H757,2)</f>
        <v>0</v>
      </c>
      <c r="K757" s="214" t="s">
        <v>365</v>
      </c>
      <c r="L757" s="45"/>
      <c r="M757" s="219" t="s">
        <v>1</v>
      </c>
      <c r="N757" s="220" t="s">
        <v>45</v>
      </c>
      <c r="O757" s="92"/>
      <c r="P757" s="221">
        <f>O757*H757</f>
        <v>0</v>
      </c>
      <c r="Q757" s="221">
        <v>0</v>
      </c>
      <c r="R757" s="221">
        <f>Q757*H757</f>
        <v>0</v>
      </c>
      <c r="S757" s="221">
        <v>0</v>
      </c>
      <c r="T757" s="222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3" t="s">
        <v>1083</v>
      </c>
      <c r="AT757" s="223" t="s">
        <v>128</v>
      </c>
      <c r="AU757" s="223" t="s">
        <v>86</v>
      </c>
      <c r="AY757" s="18" t="s">
        <v>126</v>
      </c>
      <c r="BE757" s="224">
        <f>IF(N757="základní",J757,0)</f>
        <v>0</v>
      </c>
      <c r="BF757" s="224">
        <f>IF(N757="snížená",J757,0)</f>
        <v>0</v>
      </c>
      <c r="BG757" s="224">
        <f>IF(N757="zákl. přenesená",J757,0)</f>
        <v>0</v>
      </c>
      <c r="BH757" s="224">
        <f>IF(N757="sníž. přenesená",J757,0)</f>
        <v>0</v>
      </c>
      <c r="BI757" s="224">
        <f>IF(N757="nulová",J757,0)</f>
        <v>0</v>
      </c>
      <c r="BJ757" s="18" t="s">
        <v>21</v>
      </c>
      <c r="BK757" s="224">
        <f>ROUND(I757*H757,2)</f>
        <v>0</v>
      </c>
      <c r="BL757" s="18" t="s">
        <v>1083</v>
      </c>
      <c r="BM757" s="223" t="s">
        <v>1116</v>
      </c>
    </row>
    <row r="758" s="2" customFormat="1">
      <c r="A758" s="39"/>
      <c r="B758" s="40"/>
      <c r="C758" s="41"/>
      <c r="D758" s="225" t="s">
        <v>134</v>
      </c>
      <c r="E758" s="41"/>
      <c r="F758" s="226" t="s">
        <v>1115</v>
      </c>
      <c r="G758" s="41"/>
      <c r="H758" s="41"/>
      <c r="I758" s="227"/>
      <c r="J758" s="41"/>
      <c r="K758" s="41"/>
      <c r="L758" s="45"/>
      <c r="M758" s="228"/>
      <c r="N758" s="229"/>
      <c r="O758" s="92"/>
      <c r="P758" s="92"/>
      <c r="Q758" s="92"/>
      <c r="R758" s="92"/>
      <c r="S758" s="92"/>
      <c r="T758" s="93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134</v>
      </c>
      <c r="AU758" s="18" t="s">
        <v>86</v>
      </c>
    </row>
    <row r="759" s="2" customFormat="1">
      <c r="A759" s="39"/>
      <c r="B759" s="40"/>
      <c r="C759" s="41"/>
      <c r="D759" s="230" t="s">
        <v>136</v>
      </c>
      <c r="E759" s="41"/>
      <c r="F759" s="231" t="s">
        <v>1117</v>
      </c>
      <c r="G759" s="41"/>
      <c r="H759" s="41"/>
      <c r="I759" s="227"/>
      <c r="J759" s="41"/>
      <c r="K759" s="41"/>
      <c r="L759" s="45"/>
      <c r="M759" s="228"/>
      <c r="N759" s="229"/>
      <c r="O759" s="92"/>
      <c r="P759" s="92"/>
      <c r="Q759" s="92"/>
      <c r="R759" s="92"/>
      <c r="S759" s="92"/>
      <c r="T759" s="93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T759" s="18" t="s">
        <v>136</v>
      </c>
      <c r="AU759" s="18" t="s">
        <v>86</v>
      </c>
    </row>
    <row r="760" s="2" customFormat="1" ht="16.5" customHeight="1">
      <c r="A760" s="39"/>
      <c r="B760" s="40"/>
      <c r="C760" s="212" t="s">
        <v>1118</v>
      </c>
      <c r="D760" s="212" t="s">
        <v>128</v>
      </c>
      <c r="E760" s="213" t="s">
        <v>1119</v>
      </c>
      <c r="F760" s="214" t="s">
        <v>1120</v>
      </c>
      <c r="G760" s="215" t="s">
        <v>1082</v>
      </c>
      <c r="H760" s="216">
        <v>1</v>
      </c>
      <c r="I760" s="217"/>
      <c r="J760" s="218">
        <f>ROUND(I760*H760,2)</f>
        <v>0</v>
      </c>
      <c r="K760" s="214" t="s">
        <v>365</v>
      </c>
      <c r="L760" s="45"/>
      <c r="M760" s="219" t="s">
        <v>1</v>
      </c>
      <c r="N760" s="220" t="s">
        <v>45</v>
      </c>
      <c r="O760" s="92"/>
      <c r="P760" s="221">
        <f>O760*H760</f>
        <v>0</v>
      </c>
      <c r="Q760" s="221">
        <v>0</v>
      </c>
      <c r="R760" s="221">
        <f>Q760*H760</f>
        <v>0</v>
      </c>
      <c r="S760" s="221">
        <v>0</v>
      </c>
      <c r="T760" s="222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23" t="s">
        <v>1083</v>
      </c>
      <c r="AT760" s="223" t="s">
        <v>128</v>
      </c>
      <c r="AU760" s="223" t="s">
        <v>86</v>
      </c>
      <c r="AY760" s="18" t="s">
        <v>126</v>
      </c>
      <c r="BE760" s="224">
        <f>IF(N760="základní",J760,0)</f>
        <v>0</v>
      </c>
      <c r="BF760" s="224">
        <f>IF(N760="snížená",J760,0)</f>
        <v>0</v>
      </c>
      <c r="BG760" s="224">
        <f>IF(N760="zákl. přenesená",J760,0)</f>
        <v>0</v>
      </c>
      <c r="BH760" s="224">
        <f>IF(N760="sníž. přenesená",J760,0)</f>
        <v>0</v>
      </c>
      <c r="BI760" s="224">
        <f>IF(N760="nulová",J760,0)</f>
        <v>0</v>
      </c>
      <c r="BJ760" s="18" t="s">
        <v>21</v>
      </c>
      <c r="BK760" s="224">
        <f>ROUND(I760*H760,2)</f>
        <v>0</v>
      </c>
      <c r="BL760" s="18" t="s">
        <v>1083</v>
      </c>
      <c r="BM760" s="223" t="s">
        <v>1121</v>
      </c>
    </row>
    <row r="761" s="2" customFormat="1">
      <c r="A761" s="39"/>
      <c r="B761" s="40"/>
      <c r="C761" s="41"/>
      <c r="D761" s="225" t="s">
        <v>134</v>
      </c>
      <c r="E761" s="41"/>
      <c r="F761" s="226" t="s">
        <v>1120</v>
      </c>
      <c r="G761" s="41"/>
      <c r="H761" s="41"/>
      <c r="I761" s="227"/>
      <c r="J761" s="41"/>
      <c r="K761" s="41"/>
      <c r="L761" s="45"/>
      <c r="M761" s="228"/>
      <c r="N761" s="229"/>
      <c r="O761" s="92"/>
      <c r="P761" s="92"/>
      <c r="Q761" s="92"/>
      <c r="R761" s="92"/>
      <c r="S761" s="92"/>
      <c r="T761" s="93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T761" s="18" t="s">
        <v>134</v>
      </c>
      <c r="AU761" s="18" t="s">
        <v>86</v>
      </c>
    </row>
    <row r="762" s="2" customFormat="1">
      <c r="A762" s="39"/>
      <c r="B762" s="40"/>
      <c r="C762" s="41"/>
      <c r="D762" s="230" t="s">
        <v>136</v>
      </c>
      <c r="E762" s="41"/>
      <c r="F762" s="231" t="s">
        <v>1122</v>
      </c>
      <c r="G762" s="41"/>
      <c r="H762" s="41"/>
      <c r="I762" s="227"/>
      <c r="J762" s="41"/>
      <c r="K762" s="41"/>
      <c r="L762" s="45"/>
      <c r="M762" s="228"/>
      <c r="N762" s="229"/>
      <c r="O762" s="92"/>
      <c r="P762" s="92"/>
      <c r="Q762" s="92"/>
      <c r="R762" s="92"/>
      <c r="S762" s="92"/>
      <c r="T762" s="93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T762" s="18" t="s">
        <v>136</v>
      </c>
      <c r="AU762" s="18" t="s">
        <v>86</v>
      </c>
    </row>
    <row r="763" s="12" customFormat="1" ht="22.8" customHeight="1">
      <c r="A763" s="12"/>
      <c r="B763" s="196"/>
      <c r="C763" s="197"/>
      <c r="D763" s="198" t="s">
        <v>79</v>
      </c>
      <c r="E763" s="210" t="s">
        <v>1123</v>
      </c>
      <c r="F763" s="210" t="s">
        <v>1124</v>
      </c>
      <c r="G763" s="197"/>
      <c r="H763" s="197"/>
      <c r="I763" s="200"/>
      <c r="J763" s="211">
        <f>BK763</f>
        <v>0</v>
      </c>
      <c r="K763" s="197"/>
      <c r="L763" s="202"/>
      <c r="M763" s="203"/>
      <c r="N763" s="204"/>
      <c r="O763" s="204"/>
      <c r="P763" s="205">
        <f>SUM(P764:P770)</f>
        <v>0</v>
      </c>
      <c r="Q763" s="204"/>
      <c r="R763" s="205">
        <f>SUM(R764:R770)</f>
        <v>0</v>
      </c>
      <c r="S763" s="204"/>
      <c r="T763" s="206">
        <f>SUM(T764:T770)</f>
        <v>0</v>
      </c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R763" s="207" t="s">
        <v>158</v>
      </c>
      <c r="AT763" s="208" t="s">
        <v>79</v>
      </c>
      <c r="AU763" s="208" t="s">
        <v>21</v>
      </c>
      <c r="AY763" s="207" t="s">
        <v>126</v>
      </c>
      <c r="BK763" s="209">
        <f>SUM(BK764:BK770)</f>
        <v>0</v>
      </c>
    </row>
    <row r="764" s="2" customFormat="1" ht="16.5" customHeight="1">
      <c r="A764" s="39"/>
      <c r="B764" s="40"/>
      <c r="C764" s="212" t="s">
        <v>1125</v>
      </c>
      <c r="D764" s="212" t="s">
        <v>128</v>
      </c>
      <c r="E764" s="213" t="s">
        <v>1126</v>
      </c>
      <c r="F764" s="214" t="s">
        <v>1127</v>
      </c>
      <c r="G764" s="215" t="s">
        <v>1082</v>
      </c>
      <c r="H764" s="216">
        <v>16</v>
      </c>
      <c r="I764" s="217"/>
      <c r="J764" s="218">
        <f>ROUND(I764*H764,2)</f>
        <v>0</v>
      </c>
      <c r="K764" s="214" t="s">
        <v>1128</v>
      </c>
      <c r="L764" s="45"/>
      <c r="M764" s="219" t="s">
        <v>1</v>
      </c>
      <c r="N764" s="220" t="s">
        <v>45</v>
      </c>
      <c r="O764" s="92"/>
      <c r="P764" s="221">
        <f>O764*H764</f>
        <v>0</v>
      </c>
      <c r="Q764" s="221">
        <v>0</v>
      </c>
      <c r="R764" s="221">
        <f>Q764*H764</f>
        <v>0</v>
      </c>
      <c r="S764" s="221">
        <v>0</v>
      </c>
      <c r="T764" s="222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23" t="s">
        <v>1083</v>
      </c>
      <c r="AT764" s="223" t="s">
        <v>128</v>
      </c>
      <c r="AU764" s="223" t="s">
        <v>86</v>
      </c>
      <c r="AY764" s="18" t="s">
        <v>126</v>
      </c>
      <c r="BE764" s="224">
        <f>IF(N764="základní",J764,0)</f>
        <v>0</v>
      </c>
      <c r="BF764" s="224">
        <f>IF(N764="snížená",J764,0)</f>
        <v>0</v>
      </c>
      <c r="BG764" s="224">
        <f>IF(N764="zákl. přenesená",J764,0)</f>
        <v>0</v>
      </c>
      <c r="BH764" s="224">
        <f>IF(N764="sníž. přenesená",J764,0)</f>
        <v>0</v>
      </c>
      <c r="BI764" s="224">
        <f>IF(N764="nulová",J764,0)</f>
        <v>0</v>
      </c>
      <c r="BJ764" s="18" t="s">
        <v>21</v>
      </c>
      <c r="BK764" s="224">
        <f>ROUND(I764*H764,2)</f>
        <v>0</v>
      </c>
      <c r="BL764" s="18" t="s">
        <v>1083</v>
      </c>
      <c r="BM764" s="223" t="s">
        <v>1129</v>
      </c>
    </row>
    <row r="765" s="2" customFormat="1">
      <c r="A765" s="39"/>
      <c r="B765" s="40"/>
      <c r="C765" s="41"/>
      <c r="D765" s="225" t="s">
        <v>134</v>
      </c>
      <c r="E765" s="41"/>
      <c r="F765" s="226" t="s">
        <v>1127</v>
      </c>
      <c r="G765" s="41"/>
      <c r="H765" s="41"/>
      <c r="I765" s="227"/>
      <c r="J765" s="41"/>
      <c r="K765" s="41"/>
      <c r="L765" s="45"/>
      <c r="M765" s="228"/>
      <c r="N765" s="229"/>
      <c r="O765" s="92"/>
      <c r="P765" s="92"/>
      <c r="Q765" s="92"/>
      <c r="R765" s="92"/>
      <c r="S765" s="92"/>
      <c r="T765" s="93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134</v>
      </c>
      <c r="AU765" s="18" t="s">
        <v>86</v>
      </c>
    </row>
    <row r="766" s="2" customFormat="1">
      <c r="A766" s="39"/>
      <c r="B766" s="40"/>
      <c r="C766" s="41"/>
      <c r="D766" s="230" t="s">
        <v>136</v>
      </c>
      <c r="E766" s="41"/>
      <c r="F766" s="231" t="s">
        <v>1130</v>
      </c>
      <c r="G766" s="41"/>
      <c r="H766" s="41"/>
      <c r="I766" s="227"/>
      <c r="J766" s="41"/>
      <c r="K766" s="41"/>
      <c r="L766" s="45"/>
      <c r="M766" s="228"/>
      <c r="N766" s="229"/>
      <c r="O766" s="92"/>
      <c r="P766" s="92"/>
      <c r="Q766" s="92"/>
      <c r="R766" s="92"/>
      <c r="S766" s="92"/>
      <c r="T766" s="93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T766" s="18" t="s">
        <v>136</v>
      </c>
      <c r="AU766" s="18" t="s">
        <v>86</v>
      </c>
    </row>
    <row r="767" s="2" customFormat="1" ht="16.5" customHeight="1">
      <c r="A767" s="39"/>
      <c r="B767" s="40"/>
      <c r="C767" s="212" t="s">
        <v>1131</v>
      </c>
      <c r="D767" s="212" t="s">
        <v>128</v>
      </c>
      <c r="E767" s="213" t="s">
        <v>1132</v>
      </c>
      <c r="F767" s="214" t="s">
        <v>1133</v>
      </c>
      <c r="G767" s="215" t="s">
        <v>1082</v>
      </c>
      <c r="H767" s="216">
        <v>8</v>
      </c>
      <c r="I767" s="217"/>
      <c r="J767" s="218">
        <f>ROUND(I767*H767,2)</f>
        <v>0</v>
      </c>
      <c r="K767" s="214" t="s">
        <v>1128</v>
      </c>
      <c r="L767" s="45"/>
      <c r="M767" s="219" t="s">
        <v>1</v>
      </c>
      <c r="N767" s="220" t="s">
        <v>45</v>
      </c>
      <c r="O767" s="92"/>
      <c r="P767" s="221">
        <f>O767*H767</f>
        <v>0</v>
      </c>
      <c r="Q767" s="221">
        <v>0</v>
      </c>
      <c r="R767" s="221">
        <f>Q767*H767</f>
        <v>0</v>
      </c>
      <c r="S767" s="221">
        <v>0</v>
      </c>
      <c r="T767" s="222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23" t="s">
        <v>1083</v>
      </c>
      <c r="AT767" s="223" t="s">
        <v>128</v>
      </c>
      <c r="AU767" s="223" t="s">
        <v>86</v>
      </c>
      <c r="AY767" s="18" t="s">
        <v>126</v>
      </c>
      <c r="BE767" s="224">
        <f>IF(N767="základní",J767,0)</f>
        <v>0</v>
      </c>
      <c r="BF767" s="224">
        <f>IF(N767="snížená",J767,0)</f>
        <v>0</v>
      </c>
      <c r="BG767" s="224">
        <f>IF(N767="zákl. přenesená",J767,0)</f>
        <v>0</v>
      </c>
      <c r="BH767" s="224">
        <f>IF(N767="sníž. přenesená",J767,0)</f>
        <v>0</v>
      </c>
      <c r="BI767" s="224">
        <f>IF(N767="nulová",J767,0)</f>
        <v>0</v>
      </c>
      <c r="BJ767" s="18" t="s">
        <v>21</v>
      </c>
      <c r="BK767" s="224">
        <f>ROUND(I767*H767,2)</f>
        <v>0</v>
      </c>
      <c r="BL767" s="18" t="s">
        <v>1083</v>
      </c>
      <c r="BM767" s="223" t="s">
        <v>1134</v>
      </c>
    </row>
    <row r="768" s="2" customFormat="1">
      <c r="A768" s="39"/>
      <c r="B768" s="40"/>
      <c r="C768" s="41"/>
      <c r="D768" s="225" t="s">
        <v>134</v>
      </c>
      <c r="E768" s="41"/>
      <c r="F768" s="226" t="s">
        <v>1135</v>
      </c>
      <c r="G768" s="41"/>
      <c r="H768" s="41"/>
      <c r="I768" s="227"/>
      <c r="J768" s="41"/>
      <c r="K768" s="41"/>
      <c r="L768" s="45"/>
      <c r="M768" s="228"/>
      <c r="N768" s="229"/>
      <c r="O768" s="92"/>
      <c r="P768" s="92"/>
      <c r="Q768" s="92"/>
      <c r="R768" s="92"/>
      <c r="S768" s="92"/>
      <c r="T768" s="93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T768" s="18" t="s">
        <v>134</v>
      </c>
      <c r="AU768" s="18" t="s">
        <v>86</v>
      </c>
    </row>
    <row r="769" s="2" customFormat="1">
      <c r="A769" s="39"/>
      <c r="B769" s="40"/>
      <c r="C769" s="41"/>
      <c r="D769" s="230" t="s">
        <v>136</v>
      </c>
      <c r="E769" s="41"/>
      <c r="F769" s="231" t="s">
        <v>1136</v>
      </c>
      <c r="G769" s="41"/>
      <c r="H769" s="41"/>
      <c r="I769" s="227"/>
      <c r="J769" s="41"/>
      <c r="K769" s="41"/>
      <c r="L769" s="45"/>
      <c r="M769" s="228"/>
      <c r="N769" s="229"/>
      <c r="O769" s="92"/>
      <c r="P769" s="92"/>
      <c r="Q769" s="92"/>
      <c r="R769" s="92"/>
      <c r="S769" s="92"/>
      <c r="T769" s="93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136</v>
      </c>
      <c r="AU769" s="18" t="s">
        <v>86</v>
      </c>
    </row>
    <row r="770" s="2" customFormat="1">
      <c r="A770" s="39"/>
      <c r="B770" s="40"/>
      <c r="C770" s="41"/>
      <c r="D770" s="225" t="s">
        <v>271</v>
      </c>
      <c r="E770" s="41"/>
      <c r="F770" s="264" t="s">
        <v>1137</v>
      </c>
      <c r="G770" s="41"/>
      <c r="H770" s="41"/>
      <c r="I770" s="227"/>
      <c r="J770" s="41"/>
      <c r="K770" s="41"/>
      <c r="L770" s="45"/>
      <c r="M770" s="228"/>
      <c r="N770" s="229"/>
      <c r="O770" s="92"/>
      <c r="P770" s="92"/>
      <c r="Q770" s="92"/>
      <c r="R770" s="92"/>
      <c r="S770" s="92"/>
      <c r="T770" s="93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T770" s="18" t="s">
        <v>271</v>
      </c>
      <c r="AU770" s="18" t="s">
        <v>86</v>
      </c>
    </row>
    <row r="771" s="12" customFormat="1" ht="22.8" customHeight="1">
      <c r="A771" s="12"/>
      <c r="B771" s="196"/>
      <c r="C771" s="197"/>
      <c r="D771" s="198" t="s">
        <v>79</v>
      </c>
      <c r="E771" s="210" t="s">
        <v>1138</v>
      </c>
      <c r="F771" s="210" t="s">
        <v>1139</v>
      </c>
      <c r="G771" s="197"/>
      <c r="H771" s="197"/>
      <c r="I771" s="200"/>
      <c r="J771" s="211">
        <f>BK771</f>
        <v>0</v>
      </c>
      <c r="K771" s="197"/>
      <c r="L771" s="202"/>
      <c r="M771" s="203"/>
      <c r="N771" s="204"/>
      <c r="O771" s="204"/>
      <c r="P771" s="205">
        <f>SUM(P772:P775)</f>
        <v>0</v>
      </c>
      <c r="Q771" s="204"/>
      <c r="R771" s="205">
        <f>SUM(R772:R775)</f>
        <v>0</v>
      </c>
      <c r="S771" s="204"/>
      <c r="T771" s="206">
        <f>SUM(T772:T775)</f>
        <v>0</v>
      </c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R771" s="207" t="s">
        <v>158</v>
      </c>
      <c r="AT771" s="208" t="s">
        <v>79</v>
      </c>
      <c r="AU771" s="208" t="s">
        <v>21</v>
      </c>
      <c r="AY771" s="207" t="s">
        <v>126</v>
      </c>
      <c r="BK771" s="209">
        <f>SUM(BK772:BK775)</f>
        <v>0</v>
      </c>
    </row>
    <row r="772" s="2" customFormat="1" ht="16.5" customHeight="1">
      <c r="A772" s="39"/>
      <c r="B772" s="40"/>
      <c r="C772" s="212" t="s">
        <v>1140</v>
      </c>
      <c r="D772" s="212" t="s">
        <v>128</v>
      </c>
      <c r="E772" s="213" t="s">
        <v>1141</v>
      </c>
      <c r="F772" s="214" t="s">
        <v>1142</v>
      </c>
      <c r="G772" s="215" t="s">
        <v>1082</v>
      </c>
      <c r="H772" s="216">
        <v>1</v>
      </c>
      <c r="I772" s="217"/>
      <c r="J772" s="218">
        <f>ROUND(I772*H772,2)</f>
        <v>0</v>
      </c>
      <c r="K772" s="214" t="s">
        <v>1128</v>
      </c>
      <c r="L772" s="45"/>
      <c r="M772" s="219" t="s">
        <v>1</v>
      </c>
      <c r="N772" s="220" t="s">
        <v>45</v>
      </c>
      <c r="O772" s="92"/>
      <c r="P772" s="221">
        <f>O772*H772</f>
        <v>0</v>
      </c>
      <c r="Q772" s="221">
        <v>0</v>
      </c>
      <c r="R772" s="221">
        <f>Q772*H772</f>
        <v>0</v>
      </c>
      <c r="S772" s="221">
        <v>0</v>
      </c>
      <c r="T772" s="222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23" t="s">
        <v>1083</v>
      </c>
      <c r="AT772" s="223" t="s">
        <v>128</v>
      </c>
      <c r="AU772" s="223" t="s">
        <v>86</v>
      </c>
      <c r="AY772" s="18" t="s">
        <v>126</v>
      </c>
      <c r="BE772" s="224">
        <f>IF(N772="základní",J772,0)</f>
        <v>0</v>
      </c>
      <c r="BF772" s="224">
        <f>IF(N772="snížená",J772,0)</f>
        <v>0</v>
      </c>
      <c r="BG772" s="224">
        <f>IF(N772="zákl. přenesená",J772,0)</f>
        <v>0</v>
      </c>
      <c r="BH772" s="224">
        <f>IF(N772="sníž. přenesená",J772,0)</f>
        <v>0</v>
      </c>
      <c r="BI772" s="224">
        <f>IF(N772="nulová",J772,0)</f>
        <v>0</v>
      </c>
      <c r="BJ772" s="18" t="s">
        <v>21</v>
      </c>
      <c r="BK772" s="224">
        <f>ROUND(I772*H772,2)</f>
        <v>0</v>
      </c>
      <c r="BL772" s="18" t="s">
        <v>1083</v>
      </c>
      <c r="BM772" s="223" t="s">
        <v>1143</v>
      </c>
    </row>
    <row r="773" s="2" customFormat="1">
      <c r="A773" s="39"/>
      <c r="B773" s="40"/>
      <c r="C773" s="41"/>
      <c r="D773" s="225" t="s">
        <v>134</v>
      </c>
      <c r="E773" s="41"/>
      <c r="F773" s="226" t="s">
        <v>1144</v>
      </c>
      <c r="G773" s="41"/>
      <c r="H773" s="41"/>
      <c r="I773" s="227"/>
      <c r="J773" s="41"/>
      <c r="K773" s="41"/>
      <c r="L773" s="45"/>
      <c r="M773" s="228"/>
      <c r="N773" s="229"/>
      <c r="O773" s="92"/>
      <c r="P773" s="92"/>
      <c r="Q773" s="92"/>
      <c r="R773" s="92"/>
      <c r="S773" s="92"/>
      <c r="T773" s="93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T773" s="18" t="s">
        <v>134</v>
      </c>
      <c r="AU773" s="18" t="s">
        <v>86</v>
      </c>
    </row>
    <row r="774" s="2" customFormat="1">
      <c r="A774" s="39"/>
      <c r="B774" s="40"/>
      <c r="C774" s="41"/>
      <c r="D774" s="230" t="s">
        <v>136</v>
      </c>
      <c r="E774" s="41"/>
      <c r="F774" s="231" t="s">
        <v>1145</v>
      </c>
      <c r="G774" s="41"/>
      <c r="H774" s="41"/>
      <c r="I774" s="227"/>
      <c r="J774" s="41"/>
      <c r="K774" s="41"/>
      <c r="L774" s="45"/>
      <c r="M774" s="228"/>
      <c r="N774" s="229"/>
      <c r="O774" s="92"/>
      <c r="P774" s="92"/>
      <c r="Q774" s="92"/>
      <c r="R774" s="92"/>
      <c r="S774" s="92"/>
      <c r="T774" s="93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136</v>
      </c>
      <c r="AU774" s="18" t="s">
        <v>86</v>
      </c>
    </row>
    <row r="775" s="2" customFormat="1">
      <c r="A775" s="39"/>
      <c r="B775" s="40"/>
      <c r="C775" s="41"/>
      <c r="D775" s="225" t="s">
        <v>271</v>
      </c>
      <c r="E775" s="41"/>
      <c r="F775" s="264" t="s">
        <v>1146</v>
      </c>
      <c r="G775" s="41"/>
      <c r="H775" s="41"/>
      <c r="I775" s="227"/>
      <c r="J775" s="41"/>
      <c r="K775" s="41"/>
      <c r="L775" s="45"/>
      <c r="M775" s="286"/>
      <c r="N775" s="287"/>
      <c r="O775" s="288"/>
      <c r="P775" s="288"/>
      <c r="Q775" s="288"/>
      <c r="R775" s="288"/>
      <c r="S775" s="288"/>
      <c r="T775" s="28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T775" s="18" t="s">
        <v>271</v>
      </c>
      <c r="AU775" s="18" t="s">
        <v>86</v>
      </c>
    </row>
    <row r="776" s="2" customFormat="1" ht="6.96" customHeight="1">
      <c r="A776" s="39"/>
      <c r="B776" s="67"/>
      <c r="C776" s="68"/>
      <c r="D776" s="68"/>
      <c r="E776" s="68"/>
      <c r="F776" s="68"/>
      <c r="G776" s="68"/>
      <c r="H776" s="68"/>
      <c r="I776" s="68"/>
      <c r="J776" s="68"/>
      <c r="K776" s="68"/>
      <c r="L776" s="45"/>
      <c r="M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</row>
  </sheetData>
  <sheetProtection sheet="1" autoFilter="0" formatColumns="0" formatRows="0" objects="1" scenarios="1" spinCount="100000" saltValue="/MnyAUZjK3kE4tlAmm+6rNezK935w730nV/ukmNpz3Vuwh2IUkHgpabVlUyWMZctTySGqS2WRnoYcagdZWvu0w==" hashValue="Bq1EUsP3JGW8ysyt0qZuZTVpaMseMDBGTBQEphNAvNSUQz7cLtNGtYidY6+BJAsjs0wFxMb7/d3Ki4vMckpKVg==" algorithmName="SHA-512" password="CC35"/>
  <autoFilter ref="C128:K775"/>
  <mergeCells count="6">
    <mergeCell ref="E7:H7"/>
    <mergeCell ref="E16:H16"/>
    <mergeCell ref="E25:H25"/>
    <mergeCell ref="E85:H85"/>
    <mergeCell ref="E121:H121"/>
    <mergeCell ref="L2:V2"/>
  </mergeCells>
  <hyperlinks>
    <hyperlink ref="F134" r:id="rId1" display="https://podminky.urs.cz/item/CS_URS_2025_02/111211101"/>
    <hyperlink ref="F137" r:id="rId2" display="https://podminky.urs.cz/item/CS_URS_2025_02/112155311"/>
    <hyperlink ref="F140" r:id="rId3" display="https://podminky.urs.cz/item/CS_URS_2025_02/113107122"/>
    <hyperlink ref="F145" r:id="rId4" display="https://podminky.urs.cz/item/CS_URS_2025_02/113107343"/>
    <hyperlink ref="F150" r:id="rId5" display="https://podminky.urs.cz/item/CS_URS_2025_02/113154523"/>
    <hyperlink ref="F154" r:id="rId6" display="https://podminky.urs.cz/item/CS_URS_2025_02/113201112"/>
    <hyperlink ref="F159" r:id="rId7" display="https://podminky.urs.cz/item/CS_URS_2025_02/115001106"/>
    <hyperlink ref="F164" r:id="rId8" display="https://podminky.urs.cz/item/CS_URS_2025_02/115101203"/>
    <hyperlink ref="F168" r:id="rId9" display="https://podminky.urs.cz/item/CS_URS_2025_02/115101303"/>
    <hyperlink ref="F172" r:id="rId10" display="https://podminky.urs.cz/item/CS_URS_2025_02/122251102"/>
    <hyperlink ref="F179" r:id="rId11" display="https://podminky.urs.cz/item/CS_URS_2025_02/122211101"/>
    <hyperlink ref="F187" r:id="rId12" display="https://podminky.urs.cz/item/CS_URS_2025_02/124253119"/>
    <hyperlink ref="F190" r:id="rId13" display="https://podminky.urs.cz/item/CS_URS_2025_02/133211011"/>
    <hyperlink ref="F195" r:id="rId14" display="https://podminky.urs.cz/item/CS_URS_2025_02/153812121"/>
    <hyperlink ref="F200" r:id="rId15" display="https://podminky.urs.cz/item/CS_URS_2025_02/162702111"/>
    <hyperlink ref="F203" r:id="rId16" display="https://podminky.urs.cz/item/CS_URS_2025_02/162702119"/>
    <hyperlink ref="F208" r:id="rId17" display="https://podminky.urs.cz/item/CS_URS_2025_02/171103201"/>
    <hyperlink ref="F213" r:id="rId18" display="https://podminky.urs.cz/item/CS_URS_2025_02/171251201"/>
    <hyperlink ref="F217" r:id="rId19" display="https://podminky.urs.cz/item/CS_URS_2025_02/171201231"/>
    <hyperlink ref="F222" r:id="rId20" display="https://podminky.urs.cz/item/CS_URS_2025_02/181411131"/>
    <hyperlink ref="F229" r:id="rId21" display="https://podminky.urs.cz/item/CS_URS_2025_02/181911101"/>
    <hyperlink ref="F234" r:id="rId22" display="https://podminky.urs.cz/item/CS_URS_2025_02/182311123"/>
    <hyperlink ref="F241" r:id="rId23" display="https://podminky.urs.cz/item/CS_URS_2025_02/153211003"/>
    <hyperlink ref="F249" r:id="rId24" display="https://podminky.urs.cz/item/CS_URS_2025_02/153273112"/>
    <hyperlink ref="F254" r:id="rId25" display="https://podminky.urs.cz/item/CS_URS_2025_02/212792311"/>
    <hyperlink ref="F258" r:id="rId26" display="https://podminky.urs.cz/item/CS_URS_2025_02/212972112"/>
    <hyperlink ref="F269" r:id="rId27" display="https://podminky.urs.cz/item/CS_URS_2025_02/213141111"/>
    <hyperlink ref="F278" r:id="rId28" display="https://podminky.urs.cz/item/CS_URS_2025_02/213311111"/>
    <hyperlink ref="F282" r:id="rId29" display="https://podminky.urs.cz/item/CS_URS_2025_02/221211112"/>
    <hyperlink ref="F287" r:id="rId30" display="https://podminky.urs.cz/item/CS_URS_2025_02/274311127"/>
    <hyperlink ref="F292" r:id="rId31" display="https://podminky.urs.cz/item/CS_URS_2025_02/274311191"/>
    <hyperlink ref="F295" r:id="rId32" display="https://podminky.urs.cz/item/CS_URS_2025_02/274354111"/>
    <hyperlink ref="F300" r:id="rId33" display="https://podminky.urs.cz/item/CS_URS_2025_02/274354211"/>
    <hyperlink ref="F304" r:id="rId34" display="https://podminky.urs.cz/item/CS_URS_2025_02/317171126"/>
    <hyperlink ref="F310" r:id="rId35" display="https://podminky.urs.cz/item/CS_URS_2025_02/317321118"/>
    <hyperlink ref="F315" r:id="rId36" display="https://podminky.urs.cz/item/CS_URS_2025_02/317353121"/>
    <hyperlink ref="F320" r:id="rId37" display="https://podminky.urs.cz/item/CS_URS_2025_02/317353221"/>
    <hyperlink ref="F323" r:id="rId38" display="https://podminky.urs.cz/item/CS_URS_2025_02/317361116"/>
    <hyperlink ref="F328" r:id="rId39" display="https://podminky.urs.cz/item/CS_URS_2025_02/327501111"/>
    <hyperlink ref="F334" r:id="rId40" display="https://podminky.urs.cz/item/CS_URS_2025_02/334213211"/>
    <hyperlink ref="F341" r:id="rId41" display="https://podminky.urs.cz/item/CS_URS_2025_02/334213911"/>
    <hyperlink ref="F344" r:id="rId42" display="https://podminky.urs.cz/item/CS_URS_2025_02/334214121"/>
    <hyperlink ref="F351" r:id="rId43" display="https://podminky.urs.cz/item/CS_URS_2025_02/334323117"/>
    <hyperlink ref="F358" r:id="rId44" display="https://podminky.urs.cz/item/CS_URS_2025_02/334323118"/>
    <hyperlink ref="F363" r:id="rId45" display="https://podminky.urs.cz/item/CS_URS_2025_02/334323191"/>
    <hyperlink ref="F366" r:id="rId46" display="https://podminky.urs.cz/item/CS_URS_2025_02/334351112"/>
    <hyperlink ref="F376" r:id="rId47" display="https://podminky.urs.cz/item/CS_URS_2025_02/334351211"/>
    <hyperlink ref="F379" r:id="rId48" display="https://podminky.urs.cz/item/CS_URS_2025_02/334361216"/>
    <hyperlink ref="F385" r:id="rId49" display="https://podminky.urs.cz/item/CS_URS_2025_02/334361226"/>
    <hyperlink ref="F391" r:id="rId50" display="https://podminky.urs.cz/item/CS_URS_2025_02/334361412"/>
    <hyperlink ref="F397" r:id="rId51" display="https://podminky.urs.cz/item/CS_URS_2025_02/388995211"/>
    <hyperlink ref="F402" r:id="rId52" display="https://podminky.urs.cz/item/CS_URS_2025_02/411354317"/>
    <hyperlink ref="F405" r:id="rId53" display="https://podminky.urs.cz/item/CS_URS_2025_02/411354318"/>
    <hyperlink ref="F408" r:id="rId54" display="https://podminky.urs.cz/item/CS_URS_2025_02/421321128"/>
    <hyperlink ref="F413" r:id="rId55" display="https://podminky.urs.cz/item/CS_URS_2025_02/421351131"/>
    <hyperlink ref="F418" r:id="rId56" display="https://podminky.urs.cz/item/CS_URS_2025_02/421351231"/>
    <hyperlink ref="F421" r:id="rId57" display="https://podminky.urs.cz/item/CS_URS_2025_02/421361226"/>
    <hyperlink ref="F426" r:id="rId58" display="https://podminky.urs.cz/item/CS_URS_2025_02/421955112"/>
    <hyperlink ref="F431" r:id="rId59" display="https://podminky.urs.cz/item/CS_URS_2025_02/421955212"/>
    <hyperlink ref="F434" r:id="rId60" display="https://podminky.urs.cz/item/CS_URS_2025_02/451312111"/>
    <hyperlink ref="F437" r:id="rId61" display="https://podminky.urs.cz/item/CS_URS_2025_02/451477121"/>
    <hyperlink ref="F442" r:id="rId62" display="https://podminky.urs.cz/item/CS_URS_2025_02/451477122"/>
    <hyperlink ref="F445" r:id="rId63" display="https://podminky.urs.cz/item/CS_URS_2025_02/452318510"/>
    <hyperlink ref="F451" r:id="rId64" display="https://podminky.urs.cz/item/CS_URS_2025_02/457311114"/>
    <hyperlink ref="F456" r:id="rId65" display="https://podminky.urs.cz/item/CS_URS_2025_02/458311131"/>
    <hyperlink ref="F462" r:id="rId66" display="https://podminky.urs.cz/item/CS_URS_2025_02/465511513"/>
    <hyperlink ref="F468" r:id="rId67" display="https://podminky.urs.cz/item/CS_URS_2025_02/564861111"/>
    <hyperlink ref="F471" r:id="rId68" display="https://podminky.urs.cz/item/CS_URS_2025_02/567122112"/>
    <hyperlink ref="F476" r:id="rId69" display="https://podminky.urs.cz/item/CS_URS_2025_02/565145121"/>
    <hyperlink ref="F480" r:id="rId70" display="https://podminky.urs.cz/item/CS_URS_2025_02/569831111"/>
    <hyperlink ref="F484" r:id="rId71" display="https://podminky.urs.cz/item/CS_URS_2025_02/573111112"/>
    <hyperlink ref="F488" r:id="rId72" display="https://podminky.urs.cz/item/CS_URS_2025_02/573231106"/>
    <hyperlink ref="F492" r:id="rId73" display="https://podminky.urs.cz/item/CS_URS_2025_02/577144211"/>
    <hyperlink ref="F496" r:id="rId74" display="https://podminky.urs.cz/item/CS_URS_2025_02/578143213"/>
    <hyperlink ref="F501" r:id="rId75" display="https://podminky.urs.cz/item/CS_URS_2025_02/578901112"/>
    <hyperlink ref="F505" r:id="rId76" display="https://podminky.urs.cz/item/CS_URS_2025_02/871313121"/>
    <hyperlink ref="F511" r:id="rId77" display="https://podminky.urs.cz/item/CS_URS_2025_02/895941302"/>
    <hyperlink ref="F517" r:id="rId78" display="https://podminky.urs.cz/item/CS_URS_2025_02/895941313"/>
    <hyperlink ref="F523" r:id="rId79" display="https://podminky.urs.cz/item/CS_URS_2025_02/895941322"/>
    <hyperlink ref="F529" r:id="rId80" display="https://podminky.urs.cz/item/CS_URS_2025_02/895941331"/>
    <hyperlink ref="F535" r:id="rId81" display="https://podminky.urs.cz/item/CS_URS_2025_02/895941351"/>
    <hyperlink ref="F541" r:id="rId82" display="https://podminky.urs.cz/item/CS_URS_2025_02/899204112"/>
    <hyperlink ref="F548" r:id="rId83" display="https://podminky.urs.cz/item/CS_URS_2025_02/911121111"/>
    <hyperlink ref="F555" r:id="rId84" display="https://podminky.urs.cz/item/CS_URS_2025_02/916241112"/>
    <hyperlink ref="F560" r:id="rId85" display="https://podminky.urs.cz/item/CS_URS_2025_02/919122132"/>
    <hyperlink ref="F567" r:id="rId86" display="https://podminky.urs.cz/item/CS_URS_2025_02/919735111"/>
    <hyperlink ref="F570" r:id="rId87" display="https://podminky.urs.cz/item/CS_URS_2025_02/919735112"/>
    <hyperlink ref="F575" r:id="rId88" display="https://podminky.urs.cz/item/CS_URS_2025_02/931992121"/>
    <hyperlink ref="F584" r:id="rId89" display="https://podminky.urs.cz/item/CS_URS_2025_02/931994142"/>
    <hyperlink ref="F591" r:id="rId90" display="https://podminky.urs.cz/item/CS_URS_2025_02/941121111"/>
    <hyperlink ref="F595" r:id="rId91" display="https://podminky.urs.cz/item/CS_URS_2025_02/941121211"/>
    <hyperlink ref="F599" r:id="rId92" display="https://podminky.urs.cz/item/CS_URS_2025_02/941121811"/>
    <hyperlink ref="F602" r:id="rId93" display="https://podminky.urs.cz/item/CS_URS_2025_02/963021112"/>
    <hyperlink ref="F609" r:id="rId94" display="https://podminky.urs.cz/item/CS_URS_2025_02/963041211"/>
    <hyperlink ref="F614" r:id="rId95" display="https://podminky.urs.cz/item/CS_URS_2025_02/963051111"/>
    <hyperlink ref="F624" r:id="rId96" display="https://podminky.urs.cz/item/CS_URS_2025_02/967043111"/>
    <hyperlink ref="F629" r:id="rId97" display="https://podminky.urs.cz/item/CS_URS_2025_02/985331215"/>
    <hyperlink ref="F640" r:id="rId98" display="https://podminky.urs.cz/item/CS_URS_2025_02/985331222"/>
    <hyperlink ref="F652" r:id="rId99" display="https://podminky.urs.cz/item/CS_URS_2025_02/997211511"/>
    <hyperlink ref="F655" r:id="rId100" display="https://podminky.urs.cz/item/CS_URS_2025_02/997211519"/>
    <hyperlink ref="F660" r:id="rId101" display="https://podminky.urs.cz/item/CS_URS_2025_02/997211611"/>
    <hyperlink ref="F663" r:id="rId102" display="https://podminky.urs.cz/item/CS_URS_2025_02/997221861"/>
    <hyperlink ref="F667" r:id="rId103" display="https://podminky.urs.cz/item/CS_URS_2025_02/997221862"/>
    <hyperlink ref="F671" r:id="rId104" display="https://podminky.urs.cz/item/CS_URS_2025_02/997221875"/>
    <hyperlink ref="F675" r:id="rId105" display="https://podminky.urs.cz/item/CS_URS_2025_02/997221873"/>
    <hyperlink ref="F680" r:id="rId106" display="https://podminky.urs.cz/item/CS_URS_2025_02/998212111"/>
    <hyperlink ref="F685" r:id="rId107" display="https://podminky.urs.cz/item/CS_URS_2025_02/711112001"/>
    <hyperlink ref="F694" r:id="rId108" display="https://podminky.urs.cz/item/CS_URS_2025_02/711112002"/>
    <hyperlink ref="F702" r:id="rId109" display="https://podminky.urs.cz/item/CS_URS_2025_02/711311001"/>
    <hyperlink ref="F707" r:id="rId110" display="https://podminky.urs.cz/item/CS_URS_2025_02/711331382"/>
    <hyperlink ref="F729" r:id="rId111" display="https://podminky.urs.cz/item/CS_URS_2025_02/711341564"/>
    <hyperlink ref="F735" r:id="rId112" display="https://podminky.urs.cz/item/CS_URS_2025_02/998711101"/>
    <hyperlink ref="F740" r:id="rId113" display="https://podminky.urs.cz/item/CS_URS_2025_02/012203000"/>
    <hyperlink ref="F744" r:id="rId114" display="https://podminky.urs.cz/item/CS_URS_2025_02/012403000"/>
    <hyperlink ref="F748" r:id="rId115" display="https://podminky.urs.cz/item/CS_URS_2025_02/013203000"/>
    <hyperlink ref="F751" r:id="rId116" display="https://podminky.urs.cz/item/CS_URS_2025_01/013254000"/>
    <hyperlink ref="F755" r:id="rId117" display="https://podminky.urs.cz/item/CS_URS_2025_01/030001000"/>
    <hyperlink ref="F759" r:id="rId118" display="https://podminky.urs.cz/item/CS_URS_2025_01/034103000"/>
    <hyperlink ref="F762" r:id="rId119" display="https://podminky.urs.cz/item/CS_URS_2025_01/034503000"/>
    <hyperlink ref="F766" r:id="rId120" display="https://podminky.urs.cz/item/CS_URS_2022_01/041103000"/>
    <hyperlink ref="F769" r:id="rId121" display="https://podminky.urs.cz/item/CS_URS_2022_01/041903000"/>
    <hyperlink ref="F774" r:id="rId122" display="https://podminky.urs.cz/item/CS_URS_2022_01/07210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Martin Komarek</dc:creator>
  <cp:lastModifiedBy>Ing. Martin Komarek</cp:lastModifiedBy>
  <dcterms:created xsi:type="dcterms:W3CDTF">2025-07-30T08:50:29Z</dcterms:created>
  <dcterms:modified xsi:type="dcterms:W3CDTF">2025-07-30T08:50:33Z</dcterms:modified>
</cp:coreProperties>
</file>